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activeTab="2"/>
  </bookViews>
  <sheets>
    <sheet name="ANEXO I" sheetId="1" r:id="rId1"/>
    <sheet name="ANEXO II" sheetId="2" r:id="rId2"/>
    <sheet name="ANEXO III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58" i="3" l="1"/>
  <c r="C58" i="3"/>
  <c r="B58" i="3"/>
  <c r="L56" i="3"/>
  <c r="C56" i="3"/>
  <c r="L49" i="3"/>
  <c r="C49" i="3"/>
  <c r="B49" i="3"/>
  <c r="B56" i="3" s="1"/>
  <c r="L32" i="3"/>
  <c r="C32" i="3"/>
  <c r="B32" i="3"/>
  <c r="L24" i="3"/>
  <c r="L23" i="3" s="1"/>
  <c r="C24" i="3"/>
  <c r="C23" i="3" s="1"/>
  <c r="B24" i="3"/>
  <c r="B23" i="3"/>
  <c r="L19" i="3"/>
  <c r="C19" i="3"/>
  <c r="B19" i="3"/>
  <c r="B47" i="3" s="1"/>
  <c r="B59" i="3" s="1"/>
  <c r="L13" i="3"/>
  <c r="C13" i="3"/>
  <c r="B13" i="3"/>
  <c r="C47" i="3" l="1"/>
  <c r="C59" i="3" s="1"/>
  <c r="L47" i="3"/>
  <c r="L59" i="3" s="1"/>
  <c r="D39" i="2" l="1"/>
  <c r="E39" i="2"/>
  <c r="F39" i="2"/>
  <c r="E85" i="1"/>
  <c r="D85" i="1" l="1"/>
  <c r="F19" i="1"/>
  <c r="G19" i="1" s="1"/>
  <c r="F20" i="1"/>
  <c r="G20" i="1" s="1"/>
  <c r="F31" i="1"/>
  <c r="G31" i="1" s="1"/>
  <c r="F32" i="1"/>
  <c r="G32" i="1" s="1"/>
  <c r="F38" i="1"/>
  <c r="G38" i="1" s="1"/>
  <c r="F44" i="1"/>
  <c r="G44" i="1" s="1"/>
  <c r="F51" i="1"/>
  <c r="G51" i="1" s="1"/>
  <c r="F61" i="1"/>
  <c r="G61" i="1" s="1"/>
  <c r="F80" i="1"/>
  <c r="G80" i="1" s="1"/>
  <c r="F82" i="1"/>
  <c r="G82" i="1" s="1"/>
  <c r="F83" i="1"/>
  <c r="G83" i="1" s="1"/>
  <c r="F8" i="1" l="1"/>
  <c r="G8" i="1" s="1"/>
  <c r="F11" i="1"/>
  <c r="G11" i="1" s="1"/>
  <c r="F27" i="1"/>
  <c r="G27" i="1" s="1"/>
  <c r="F37" i="1"/>
  <c r="G37" i="1" s="1"/>
  <c r="F45" i="1"/>
  <c r="G45" i="1" s="1"/>
  <c r="F54" i="1"/>
  <c r="G54" i="1" s="1"/>
  <c r="F63" i="1"/>
  <c r="G63" i="1" s="1"/>
  <c r="F71" i="1"/>
  <c r="G71" i="1" s="1"/>
  <c r="F79" i="1"/>
  <c r="G79" i="1" s="1"/>
  <c r="F14" i="1"/>
  <c r="G14" i="1" s="1"/>
  <c r="F22" i="1"/>
  <c r="G22" i="1" s="1"/>
  <c r="F30" i="1"/>
  <c r="G30" i="1" s="1"/>
  <c r="F40" i="1"/>
  <c r="G40" i="1" s="1"/>
  <c r="F48" i="1"/>
  <c r="G48" i="1" s="1"/>
  <c r="F57" i="1"/>
  <c r="G57" i="1" s="1"/>
  <c r="F66" i="1"/>
  <c r="G66" i="1" s="1"/>
  <c r="F7" i="1"/>
  <c r="G7" i="1" s="1"/>
  <c r="F15" i="1"/>
  <c r="G15" i="1" s="1"/>
  <c r="F23" i="1"/>
  <c r="G23" i="1" s="1"/>
  <c r="F33" i="1"/>
  <c r="G33" i="1" s="1"/>
  <c r="F41" i="1"/>
  <c r="G41" i="1" s="1"/>
  <c r="F49" i="1"/>
  <c r="G49" i="1" s="1"/>
  <c r="F58" i="1"/>
  <c r="G58" i="1" s="1"/>
  <c r="F67" i="1"/>
  <c r="G67" i="1" s="1"/>
  <c r="F75" i="1"/>
  <c r="G75" i="1" s="1"/>
  <c r="F10" i="1"/>
  <c r="G10" i="1" s="1"/>
  <c r="F18" i="1"/>
  <c r="G18" i="1" s="1"/>
  <c r="F26" i="1"/>
  <c r="G26" i="1" s="1"/>
  <c r="F36" i="1"/>
  <c r="G36" i="1" s="1"/>
  <c r="F53" i="1"/>
  <c r="G53" i="1" s="1"/>
  <c r="F62" i="1"/>
  <c r="G62" i="1" s="1"/>
  <c r="F70" i="1"/>
  <c r="G70" i="1" s="1"/>
  <c r="F78" i="1"/>
  <c r="G78" i="1" s="1"/>
  <c r="F77" i="1"/>
  <c r="G77" i="1" s="1"/>
  <c r="F60" i="1"/>
  <c r="G60" i="1" s="1"/>
  <c r="F43" i="1"/>
  <c r="G43" i="1" s="1"/>
  <c r="F25" i="1"/>
  <c r="G25" i="1" s="1"/>
  <c r="F9" i="1"/>
  <c r="G9" i="1" s="1"/>
  <c r="F68" i="1"/>
  <c r="G68" i="1" s="1"/>
  <c r="F50" i="1"/>
  <c r="G50" i="1" s="1"/>
  <c r="F34" i="1"/>
  <c r="G34" i="1" s="1"/>
  <c r="F16" i="1"/>
  <c r="G16" i="1" s="1"/>
  <c r="F73" i="1"/>
  <c r="G73" i="1" s="1"/>
  <c r="F56" i="1"/>
  <c r="G56" i="1" s="1"/>
  <c r="F39" i="1"/>
  <c r="G39" i="1" s="1"/>
  <c r="F21" i="1"/>
  <c r="G21" i="1" s="1"/>
  <c r="F81" i="1"/>
  <c r="G81" i="1" s="1"/>
  <c r="F64" i="1"/>
  <c r="G64" i="1" s="1"/>
  <c r="F46" i="1"/>
  <c r="G46" i="1" s="1"/>
  <c r="F28" i="1"/>
  <c r="G28" i="1" s="1"/>
  <c r="F12" i="1"/>
  <c r="G12" i="1" s="1"/>
  <c r="F69" i="1"/>
  <c r="G69" i="1" s="1"/>
  <c r="F52" i="1"/>
  <c r="G52" i="1" s="1"/>
  <c r="F35" i="1"/>
  <c r="G35" i="1" s="1"/>
  <c r="F17" i="1"/>
  <c r="G17" i="1" s="1"/>
  <c r="F76" i="1"/>
  <c r="G76" i="1" s="1"/>
  <c r="F59" i="1"/>
  <c r="G59" i="1" s="1"/>
  <c r="F42" i="1"/>
  <c r="G42" i="1" s="1"/>
  <c r="F24" i="1"/>
  <c r="G24" i="1" s="1"/>
  <c r="F84" i="1"/>
  <c r="G84" i="1" s="1"/>
  <c r="F65" i="1"/>
  <c r="G65" i="1" s="1"/>
  <c r="F47" i="1"/>
  <c r="G47" i="1" s="1"/>
  <c r="F29" i="1"/>
  <c r="G29" i="1" s="1"/>
  <c r="F13" i="1"/>
  <c r="G13" i="1" s="1"/>
  <c r="F72" i="1"/>
  <c r="G72" i="1" s="1"/>
  <c r="F55" i="1"/>
  <c r="G55" i="1" s="1"/>
  <c r="F74" i="1" l="1"/>
  <c r="G74" i="1" s="1"/>
  <c r="F6" i="1" l="1"/>
  <c r="F85" i="1" l="1"/>
  <c r="G6" i="1"/>
  <c r="G85" i="1" s="1"/>
</calcChain>
</file>

<file path=xl/sharedStrings.xml><?xml version="1.0" encoding="utf-8"?>
<sst xmlns="http://schemas.openxmlformats.org/spreadsheetml/2006/main" count="308" uniqueCount="245">
  <si>
    <t>UO</t>
  </si>
  <si>
    <t>07010</t>
  </si>
  <si>
    <t>07310</t>
  </si>
  <si>
    <t>IEEA</t>
  </si>
  <si>
    <t>DER-RJ</t>
  </si>
  <si>
    <t>07510</t>
  </si>
  <si>
    <t>EMOP</t>
  </si>
  <si>
    <t>FEHIS</t>
  </si>
  <si>
    <t>CEHAB-RJ</t>
  </si>
  <si>
    <t>08010</t>
  </si>
  <si>
    <t>VICE-GOV</t>
  </si>
  <si>
    <t>13010</t>
  </si>
  <si>
    <t>SEAPPA</t>
  </si>
  <si>
    <t>13410</t>
  </si>
  <si>
    <t>FIPERJ</t>
  </si>
  <si>
    <t>13530</t>
  </si>
  <si>
    <t>EMATER</t>
  </si>
  <si>
    <t>13540</t>
  </si>
  <si>
    <t>PESAGRO</t>
  </si>
  <si>
    <t>13710</t>
  </si>
  <si>
    <t>CASERJ</t>
  </si>
  <si>
    <t>13720</t>
  </si>
  <si>
    <t>CEASA</t>
  </si>
  <si>
    <t>14010</t>
  </si>
  <si>
    <t>SEGOV</t>
  </si>
  <si>
    <t>14310</t>
  </si>
  <si>
    <t>PROCON-RJ</t>
  </si>
  <si>
    <t>15010</t>
  </si>
  <si>
    <t>SEC</t>
  </si>
  <si>
    <t>15410</t>
  </si>
  <si>
    <t>FUNARJ</t>
  </si>
  <si>
    <t>15430</t>
  </si>
  <si>
    <t>FTMRJ</t>
  </si>
  <si>
    <t>15440</t>
  </si>
  <si>
    <t>FMIS</t>
  </si>
  <si>
    <t>15610</t>
  </si>
  <si>
    <t>FEC</t>
  </si>
  <si>
    <t>16010</t>
  </si>
  <si>
    <t>SEDEC</t>
  </si>
  <si>
    <t>17010</t>
  </si>
  <si>
    <t>SEELJE</t>
  </si>
  <si>
    <t>17310</t>
  </si>
  <si>
    <t>SUDERJ</t>
  </si>
  <si>
    <t>18010</t>
  </si>
  <si>
    <t>SEEDUC</t>
  </si>
  <si>
    <t>18020</t>
  </si>
  <si>
    <t>NOVO DEGASE</t>
  </si>
  <si>
    <t>18030</t>
  </si>
  <si>
    <t>CEE</t>
  </si>
  <si>
    <t>20010</t>
  </si>
  <si>
    <t>SEFAZ</t>
  </si>
  <si>
    <t>PRODERJ</t>
  </si>
  <si>
    <t>CEPERJ</t>
  </si>
  <si>
    <t>20610</t>
  </si>
  <si>
    <t>FAF</t>
  </si>
  <si>
    <t>21010</t>
  </si>
  <si>
    <t>CASA CIVIL</t>
  </si>
  <si>
    <t>21020</t>
  </si>
  <si>
    <t>SSCS</t>
  </si>
  <si>
    <t>21060</t>
  </si>
  <si>
    <t>SSMCC</t>
  </si>
  <si>
    <t>DRM</t>
  </si>
  <si>
    <t>IPEM-RJ</t>
  </si>
  <si>
    <t>21530</t>
  </si>
  <si>
    <t>SERVE</t>
  </si>
  <si>
    <t>21710</t>
  </si>
  <si>
    <t>METRO</t>
  </si>
  <si>
    <t>21720</t>
  </si>
  <si>
    <t>CTC-RJ</t>
  </si>
  <si>
    <t>21730</t>
  </si>
  <si>
    <t>FLUMITRENS</t>
  </si>
  <si>
    <t>CODIN</t>
  </si>
  <si>
    <t>24010</t>
  </si>
  <si>
    <t>SEA</t>
  </si>
  <si>
    <t>24040</t>
  </si>
  <si>
    <t>FECAM</t>
  </si>
  <si>
    <t>24320</t>
  </si>
  <si>
    <t>INEA</t>
  </si>
  <si>
    <t>24330</t>
  </si>
  <si>
    <t>ITERJ</t>
  </si>
  <si>
    <t>25010</t>
  </si>
  <si>
    <t>SEAP</t>
  </si>
  <si>
    <t>25410</t>
  </si>
  <si>
    <t>FSCABRINI</t>
  </si>
  <si>
    <t>25610</t>
  </si>
  <si>
    <t>FUESP</t>
  </si>
  <si>
    <t>26010</t>
  </si>
  <si>
    <t>SESEG</t>
  </si>
  <si>
    <t>RIOSEGURANCA</t>
  </si>
  <si>
    <t>29010</t>
  </si>
  <si>
    <t>SES</t>
  </si>
  <si>
    <t>29310</t>
  </si>
  <si>
    <t>IASERJ</t>
  </si>
  <si>
    <t>29610</t>
  </si>
  <si>
    <t>FES</t>
  </si>
  <si>
    <t>30010</t>
  </si>
  <si>
    <t>31010</t>
  </si>
  <si>
    <t>SETRANS</t>
  </si>
  <si>
    <t>31610</t>
  </si>
  <si>
    <t>FET</t>
  </si>
  <si>
    <t>31720</t>
  </si>
  <si>
    <t>CENTRAL</t>
  </si>
  <si>
    <t>31730</t>
  </si>
  <si>
    <t>RIOTRILHOS</t>
  </si>
  <si>
    <t>40010</t>
  </si>
  <si>
    <t>SECTIDS</t>
  </si>
  <si>
    <t>40410</t>
  </si>
  <si>
    <t>FAPERJ</t>
  </si>
  <si>
    <t>FLXIII</t>
  </si>
  <si>
    <t>FIA-RJ</t>
  </si>
  <si>
    <t>40430</t>
  </si>
  <si>
    <t>UERJ</t>
  </si>
  <si>
    <t>40440</t>
  </si>
  <si>
    <t>FAETEC</t>
  </si>
  <si>
    <t>40450</t>
  </si>
  <si>
    <t>UENF</t>
  </si>
  <si>
    <t>40460</t>
  </si>
  <si>
    <t>CECIERJ</t>
  </si>
  <si>
    <t>40470</t>
  </si>
  <si>
    <t>UEZO</t>
  </si>
  <si>
    <t>FUPDE</t>
  </si>
  <si>
    <t>FEAS</t>
  </si>
  <si>
    <t>43010</t>
  </si>
  <si>
    <t>SETUR</t>
  </si>
  <si>
    <t>43710</t>
  </si>
  <si>
    <t>TURISRIO</t>
  </si>
  <si>
    <t>49010</t>
  </si>
  <si>
    <t>SEDHMI</t>
  </si>
  <si>
    <t>49610</t>
  </si>
  <si>
    <t>FFIA</t>
  </si>
  <si>
    <t>ABR</t>
  </si>
  <si>
    <t>JUN</t>
  </si>
  <si>
    <t>JUL</t>
  </si>
  <si>
    <t>AGO</t>
  </si>
  <si>
    <t>SET</t>
  </si>
  <si>
    <t>OUT</t>
  </si>
  <si>
    <t>NOV</t>
  </si>
  <si>
    <t>DEZ</t>
  </si>
  <si>
    <t>COTA FINANCEIRA FR TESOURO</t>
  </si>
  <si>
    <t>COTA FINANCEIRA OUTRAS FONTES</t>
  </si>
  <si>
    <t>29420</t>
  </si>
  <si>
    <t>DETRAN</t>
  </si>
  <si>
    <t>FUNESPOM</t>
  </si>
  <si>
    <t>FR: 100; 101; 102; 104; 107; 108; 120; 122; 132 e 133</t>
  </si>
  <si>
    <t>FUNDRHI</t>
  </si>
  <si>
    <t>24630</t>
  </si>
  <si>
    <t>ANEXO I</t>
  </si>
  <si>
    <t>ANEXO II</t>
  </si>
  <si>
    <t>COTA ANUAL</t>
  </si>
  <si>
    <t>09010</t>
  </si>
  <si>
    <t>PGE</t>
  </si>
  <si>
    <t>24020</t>
  </si>
  <si>
    <t>16610</t>
  </si>
  <si>
    <t>FUNESBOM</t>
  </si>
  <si>
    <t>FR: 103;105; 126; 195; 212; 214; 215; 218; 223; 224; 225 e 297.</t>
  </si>
  <si>
    <t>FISED</t>
  </si>
  <si>
    <t>UEPSAM</t>
  </si>
  <si>
    <t>SEINFRA</t>
  </si>
  <si>
    <t>08320</t>
  </si>
  <si>
    <t>08410</t>
  </si>
  <si>
    <t>08411</t>
  </si>
  <si>
    <t>21350</t>
  </si>
  <si>
    <t>21410</t>
  </si>
  <si>
    <t>24370</t>
  </si>
  <si>
    <t>SEDEGER</t>
  </si>
  <si>
    <t>30380</t>
  </si>
  <si>
    <t>30750</t>
  </si>
  <si>
    <t>49412</t>
  </si>
  <si>
    <t>49641</t>
  </si>
  <si>
    <t>49650</t>
  </si>
  <si>
    <t>50010</t>
  </si>
  <si>
    <t>CGE</t>
  </si>
  <si>
    <t>50610</t>
  </si>
  <si>
    <t>FACI-RJ</t>
  </si>
  <si>
    <t>51010</t>
  </si>
  <si>
    <t>51640</t>
  </si>
  <si>
    <t>FUNESSP</t>
  </si>
  <si>
    <t>52010</t>
  </si>
  <si>
    <t>53610</t>
  </si>
  <si>
    <t>53720</t>
  </si>
  <si>
    <t>TOTAL</t>
  </si>
  <si>
    <t>SEPOL</t>
  </si>
  <si>
    <t>08330</t>
  </si>
  <si>
    <t>51650</t>
  </si>
  <si>
    <t>51660</t>
  </si>
  <si>
    <t>SEPM</t>
  </si>
  <si>
    <t>JAN-MAR</t>
  </si>
  <si>
    <t>Obs: A UO 29610 (FES) não possuirá Cota Financeira pois o controle está sendo realziado através de Transferência Financeira para a Cota Corrente do Fundo.</t>
  </si>
  <si>
    <t>MAI-DEZ</t>
  </si>
  <si>
    <t>FEHUE</t>
  </si>
  <si>
    <t>RELATÓRIO DE PROGRAMAÇÃO FINANCEIRA</t>
  </si>
  <si>
    <t xml:space="preserve">UNIDADE ORÇAMENTÁRIA: </t>
  </si>
  <si>
    <t>ENVIAR PARA O E-MAIL: supof@fazenda.rj.gov.br</t>
  </si>
  <si>
    <t>Em caso de necessidade, inclua ou exclua linhas adequação às despesas do órgão</t>
  </si>
  <si>
    <r>
      <t xml:space="preserve">DEPESAS FINANCIADAS COM RECURSOS DO TESOURO (FRs 100; 101; 102; 104; 107; 108; 120; 122; 132 e 133)- </t>
    </r>
    <r>
      <rPr>
        <b/>
        <sz val="10"/>
        <rFont val="Arial"/>
        <family val="2"/>
      </rPr>
      <t>EXCLUI GRUPO DE PESPESA 1 (Pessoal)</t>
    </r>
  </si>
  <si>
    <t>DESPESAS</t>
  </si>
  <si>
    <t>PDS EMITIDAS (JAN-MAR)</t>
  </si>
  <si>
    <t>PDS PENDENTES DE EMISSÃO                        SEM COBERTURA DE COTA FINANCEIRA (JAN - MAR)</t>
  </si>
  <si>
    <t>MAIO</t>
  </si>
  <si>
    <t>TOTAL GERAL</t>
  </si>
  <si>
    <t>1.1 - Despesas de Custeio Relacionadas a Pessoal</t>
  </si>
  <si>
    <t>Vale Refeição/Alimentação</t>
  </si>
  <si>
    <t>Vale Transporte</t>
  </si>
  <si>
    <t>Auxílios</t>
  </si>
  <si>
    <t>Etapas Alimentação</t>
  </si>
  <si>
    <t>Outros</t>
  </si>
  <si>
    <t>1.2 - Material de Consumo</t>
  </si>
  <si>
    <t>Medicamentos</t>
  </si>
  <si>
    <t>Combustíveis</t>
  </si>
  <si>
    <t>1.3 - Serviços</t>
  </si>
  <si>
    <t>1.3.1 - Concessionárias</t>
  </si>
  <si>
    <t>Correio</t>
  </si>
  <si>
    <t>Telefonia Fixa e Móvel</t>
  </si>
  <si>
    <t>Luz</t>
  </si>
  <si>
    <t>Gás</t>
  </si>
  <si>
    <t>Água</t>
  </si>
  <si>
    <t>Transmissão de Dados</t>
  </si>
  <si>
    <t xml:space="preserve"> 1.3.2 - Publicidade e Propaganda</t>
  </si>
  <si>
    <t xml:space="preserve"> 1.3.3 - Serviços de Terceiros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</si>
  <si>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</si>
  <si>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</si>
  <si>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</si>
  <si>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</si>
  <si>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</si>
  <si>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</si>
  <si>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t>Serviço de Vigilância</t>
  </si>
  <si>
    <t>Cooperativas de Saúde</t>
  </si>
  <si>
    <t>Pessoal de Apoio Adm. à Ativ. Educ.</t>
  </si>
  <si>
    <t>Descentralização - Merenda Escolar</t>
  </si>
  <si>
    <t>Descentralização - Manutenção Escolar</t>
  </si>
  <si>
    <t>Descentralização - REDE/FES</t>
  </si>
  <si>
    <r>
      <t xml:space="preserve">Convênios </t>
    </r>
    <r>
      <rPr>
        <b/>
        <vertAlign val="superscript"/>
        <sz val="10"/>
        <rFont val="Arial"/>
        <family val="2"/>
      </rPr>
      <t>(1)</t>
    </r>
  </si>
  <si>
    <t>TOTAL CUSTEIO</t>
  </si>
  <si>
    <t>2.1 - Equipamentos</t>
  </si>
  <si>
    <t>2.2 - Obras e Instalações</t>
  </si>
  <si>
    <t>Título do Projeto I</t>
  </si>
  <si>
    <t>Título do Projeto II</t>
  </si>
  <si>
    <t>Título do Projeto III</t>
  </si>
  <si>
    <t>2.3 - Outros Investimentos</t>
  </si>
  <si>
    <t>2.4 - Inversões Financeiras</t>
  </si>
  <si>
    <t>TOTAL INVESTIMENTOS / INVERSÕES FINANCEIRAS</t>
  </si>
  <si>
    <t>3. JUROS E AMORTIZAÇÃO DA DÍVIDA</t>
  </si>
  <si>
    <t>TOTAL JUROS E AMORTIZAÇÃO DA DÍVIDA</t>
  </si>
  <si>
    <t>TOTAL GERAL (A)</t>
  </si>
  <si>
    <r>
      <t>(1)</t>
    </r>
    <r>
      <rPr>
        <sz val="10"/>
        <rFont val="Arial"/>
        <family val="2"/>
      </rPr>
      <t xml:space="preserve"> Repasse de recursos do Tesouro para outras entidades/outras esferas governamentais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</si>
</sst>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2" xfId="0" applyBorder="1"/>
    <xf numFmtId="0" fontId="0" fillId="0" borderId="3" xfId="0" applyBorder="1"/>
    <xf numFmtId="43" fontId="0" fillId="0" borderId="0" xfId="1" applyFont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2" xfId="0" quotePrefix="1" applyBorder="1"/>
    <xf numFmtId="164" fontId="0" fillId="0" borderId="2" xfId="1" applyNumberFormat="1" applyFont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164" fontId="2" fillId="0" borderId="0" xfId="1" applyNumberFormat="1" applyFont="1" applyBorder="1" applyAlignment="1"/>
    <xf numFmtId="0" fontId="0" fillId="0" borderId="12" xfId="0" applyBorder="1"/>
    <xf numFmtId="0" fontId="0" fillId="0" borderId="12" xfId="0" quotePrefix="1" applyBorder="1"/>
    <xf numFmtId="0" fontId="0" fillId="0" borderId="13" xfId="0" applyBorder="1"/>
    <xf numFmtId="0" fontId="0" fillId="0" borderId="14" xfId="0" applyBorder="1"/>
    <xf numFmtId="164" fontId="0" fillId="0" borderId="13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3" xfId="0" quotePrefix="1" applyBorder="1"/>
    <xf numFmtId="0" fontId="0" fillId="0" borderId="15" xfId="0" applyBorder="1"/>
    <xf numFmtId="164" fontId="0" fillId="0" borderId="16" xfId="1" applyNumberFormat="1" applyFont="1" applyBorder="1"/>
    <xf numFmtId="0" fontId="3" fillId="0" borderId="0" xfId="0" applyFont="1" applyFill="1" applyBorder="1"/>
    <xf numFmtId="164" fontId="0" fillId="0" borderId="3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43" fontId="2" fillId="2" borderId="1" xfId="1" applyNumberFormat="1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0" fillId="0" borderId="19" xfId="0" applyBorder="1"/>
    <xf numFmtId="0" fontId="4" fillId="3" borderId="5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1" xfId="0" applyBorder="1"/>
    <xf numFmtId="0" fontId="5" fillId="3" borderId="2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0" fillId="0" borderId="7" xfId="0" applyBorder="1"/>
    <xf numFmtId="0" fontId="0" fillId="0" borderId="20" xfId="0" applyBorder="1"/>
    <xf numFmtId="0" fontId="0" fillId="0" borderId="4" xfId="0" applyBorder="1"/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FINANCEIRA/2019/1%20-%20TESOURO/01%20-%20Cota%20Tesou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ota"/>
      <sheetName val="base"/>
      <sheetName val="orçamento"/>
      <sheetName val="LME"/>
      <sheetName val="Custeio da Folha"/>
      <sheetName val="cota liberada"/>
      <sheetName val="Plan1"/>
    </sheetNames>
    <sheetDataSet>
      <sheetData sheetId="0"/>
      <sheetData sheetId="1">
        <row r="5">
          <cell r="D5" t="str">
            <v>07010</v>
          </cell>
          <cell r="E5" t="str">
            <v>SEINFRA</v>
          </cell>
          <cell r="F5">
            <v>5624257.5</v>
          </cell>
          <cell r="G5">
            <v>270644.05</v>
          </cell>
          <cell r="H5">
            <v>5353613.45</v>
          </cell>
          <cell r="J5">
            <v>0</v>
          </cell>
          <cell r="K5">
            <v>174068.87991946892</v>
          </cell>
          <cell r="M5">
            <v>174068.87991946892</v>
          </cell>
        </row>
        <row r="6">
          <cell r="D6" t="str">
            <v>07310</v>
          </cell>
          <cell r="E6" t="str">
            <v>IEEA</v>
          </cell>
          <cell r="F6">
            <v>146847.6</v>
          </cell>
          <cell r="G6">
            <v>19617.019999999997</v>
          </cell>
          <cell r="H6">
            <v>127230.58000000002</v>
          </cell>
          <cell r="J6">
            <v>6100</v>
          </cell>
          <cell r="K6">
            <v>4136.810540944899</v>
          </cell>
          <cell r="L6">
            <v>1000</v>
          </cell>
          <cell r="M6">
            <v>11236.810540944898</v>
          </cell>
        </row>
        <row r="7">
          <cell r="D7" t="str">
            <v>07510</v>
          </cell>
          <cell r="E7" t="str">
            <v>EMOP</v>
          </cell>
          <cell r="F7">
            <v>8810970.6099999994</v>
          </cell>
          <cell r="G7">
            <v>1130617.48</v>
          </cell>
          <cell r="H7">
            <v>7680353.129999999</v>
          </cell>
          <cell r="J7">
            <v>916.91</v>
          </cell>
          <cell r="K7">
            <v>249721.14240431139</v>
          </cell>
          <cell r="L7">
            <v>226000</v>
          </cell>
          <cell r="M7">
            <v>476638.05240431137</v>
          </cell>
        </row>
        <row r="8">
          <cell r="D8" t="str">
            <v>08010</v>
          </cell>
          <cell r="E8" t="str">
            <v>VICE-GOV</v>
          </cell>
          <cell r="F8">
            <v>8257.5</v>
          </cell>
          <cell r="G8">
            <v>330.32</v>
          </cell>
          <cell r="H8">
            <v>7927.18</v>
          </cell>
          <cell r="J8">
            <v>0</v>
          </cell>
          <cell r="K8">
            <v>257.74654005324487</v>
          </cell>
          <cell r="M8">
            <v>257.74654005324487</v>
          </cell>
        </row>
        <row r="9">
          <cell r="D9" t="str">
            <v>08320</v>
          </cell>
          <cell r="E9" t="str">
            <v>RIOSEGURANCA</v>
          </cell>
          <cell r="F9">
            <v>154450</v>
          </cell>
          <cell r="G9">
            <v>29779.17</v>
          </cell>
          <cell r="H9">
            <v>124670.83</v>
          </cell>
          <cell r="J9">
            <v>6552</v>
          </cell>
          <cell r="K9">
            <v>4053.5821159688926</v>
          </cell>
          <cell r="M9">
            <v>10605.582115968893</v>
          </cell>
        </row>
        <row r="10">
          <cell r="D10" t="str">
            <v>08410</v>
          </cell>
          <cell r="E10" t="str">
            <v>DER-RJ</v>
          </cell>
          <cell r="F10">
            <v>32705867.91</v>
          </cell>
          <cell r="G10">
            <v>3755914.6900000004</v>
          </cell>
          <cell r="H10">
            <v>28949953.219999999</v>
          </cell>
          <cell r="J10">
            <v>255502.23</v>
          </cell>
          <cell r="K10">
            <v>941286.84818034852</v>
          </cell>
          <cell r="M10">
            <v>1196789.0781803485</v>
          </cell>
        </row>
        <row r="11">
          <cell r="D11" t="str">
            <v>08411</v>
          </cell>
          <cell r="E11" t="str">
            <v>FLXIII</v>
          </cell>
          <cell r="F11">
            <v>26162347</v>
          </cell>
          <cell r="G11">
            <v>943153.05</v>
          </cell>
          <cell r="H11">
            <v>25219193.949999999</v>
          </cell>
          <cell r="J11">
            <v>75178.11</v>
          </cell>
          <cell r="K11">
            <v>819983.90140557254</v>
          </cell>
          <cell r="M11">
            <v>895162.01140557253</v>
          </cell>
        </row>
        <row r="12">
          <cell r="D12" t="str">
            <v>09010</v>
          </cell>
          <cell r="E12" t="str">
            <v>PGE</v>
          </cell>
          <cell r="F12">
            <v>1000000</v>
          </cell>
          <cell r="G12">
            <v>40002.9</v>
          </cell>
          <cell r="H12">
            <v>959997.1</v>
          </cell>
          <cell r="J12">
            <v>0</v>
          </cell>
          <cell r="K12">
            <v>31213.613288224682</v>
          </cell>
          <cell r="M12">
            <v>31213.613288224682</v>
          </cell>
        </row>
        <row r="13">
          <cell r="D13" t="str">
            <v>13010</v>
          </cell>
          <cell r="E13" t="str">
            <v>SEAPPA</v>
          </cell>
          <cell r="F13">
            <v>2882958.5</v>
          </cell>
          <cell r="G13">
            <v>134526.63</v>
          </cell>
          <cell r="H13">
            <v>2748431.87</v>
          </cell>
          <cell r="J13">
            <v>0</v>
          </cell>
          <cell r="K13">
            <v>89363.279888254052</v>
          </cell>
          <cell r="M13">
            <v>89363.279888254052</v>
          </cell>
        </row>
        <row r="14">
          <cell r="D14" t="str">
            <v>13410</v>
          </cell>
          <cell r="E14" t="str">
            <v>FIPERJ</v>
          </cell>
          <cell r="F14">
            <v>764836.5</v>
          </cell>
          <cell r="G14">
            <v>189160.37</v>
          </cell>
          <cell r="H14">
            <v>575676.13</v>
          </cell>
          <cell r="J14">
            <v>44710.68</v>
          </cell>
          <cell r="K14">
            <v>18717.694148327904</v>
          </cell>
          <cell r="L14">
            <v>5000</v>
          </cell>
          <cell r="M14">
            <v>68428.374148327901</v>
          </cell>
        </row>
        <row r="15">
          <cell r="D15" t="str">
            <v>13530</v>
          </cell>
          <cell r="E15" t="str">
            <v>EMATER</v>
          </cell>
          <cell r="F15">
            <v>3901230.8</v>
          </cell>
          <cell r="G15">
            <v>914353.08000000007</v>
          </cell>
          <cell r="H15">
            <v>2986877.7199999997</v>
          </cell>
          <cell r="J15">
            <v>1700</v>
          </cell>
          <cell r="K15">
            <v>97116.174716875947</v>
          </cell>
          <cell r="L15">
            <v>156000</v>
          </cell>
          <cell r="M15">
            <v>254816.17471687595</v>
          </cell>
        </row>
        <row r="16">
          <cell r="D16" t="str">
            <v>13540</v>
          </cell>
          <cell r="E16" t="str">
            <v>PESAGRO</v>
          </cell>
          <cell r="F16">
            <v>1721767</v>
          </cell>
          <cell r="G16">
            <v>348934.36</v>
          </cell>
          <cell r="H16">
            <v>1372832.6400000001</v>
          </cell>
          <cell r="J16">
            <v>300</v>
          </cell>
          <cell r="K16">
            <v>44636.663104932893</v>
          </cell>
          <cell r="L16">
            <v>69000</v>
          </cell>
          <cell r="M16">
            <v>113936.6631049329</v>
          </cell>
        </row>
        <row r="17">
          <cell r="D17" t="str">
            <v>13710</v>
          </cell>
          <cell r="E17" t="str">
            <v>CASERJ</v>
          </cell>
          <cell r="F17">
            <v>13277.5</v>
          </cell>
          <cell r="G17">
            <v>531.14</v>
          </cell>
          <cell r="H17">
            <v>12746.36</v>
          </cell>
          <cell r="J17">
            <v>0</v>
          </cell>
          <cell r="K17">
            <v>414.43870181742795</v>
          </cell>
          <cell r="M17">
            <v>414.43870181742795</v>
          </cell>
        </row>
        <row r="18">
          <cell r="D18" t="str">
            <v>13720</v>
          </cell>
          <cell r="E18" t="str">
            <v>CEASA</v>
          </cell>
          <cell r="F18">
            <v>5060000</v>
          </cell>
          <cell r="G18">
            <v>454901.7</v>
          </cell>
          <cell r="H18">
            <v>4605098.3</v>
          </cell>
          <cell r="I18">
            <v>151000</v>
          </cell>
          <cell r="M18">
            <v>151000</v>
          </cell>
        </row>
        <row r="19">
          <cell r="D19" t="str">
            <v>14010</v>
          </cell>
          <cell r="E19" t="str">
            <v>SEGOV</v>
          </cell>
          <cell r="F19">
            <v>6422413.5</v>
          </cell>
          <cell r="G19">
            <v>2213218.87</v>
          </cell>
          <cell r="H19">
            <v>4209194.63</v>
          </cell>
          <cell r="I19">
            <v>1415000</v>
          </cell>
          <cell r="M19">
            <v>1415000</v>
          </cell>
        </row>
        <row r="20">
          <cell r="D20" t="str">
            <v>14310</v>
          </cell>
          <cell r="E20" t="str">
            <v>PROCON-RJ</v>
          </cell>
          <cell r="F20">
            <v>1172774.1000000001</v>
          </cell>
          <cell r="G20">
            <v>68049.66</v>
          </cell>
          <cell r="H20">
            <v>1104724.4400000002</v>
          </cell>
          <cell r="J20">
            <v>0</v>
          </cell>
          <cell r="K20">
            <v>35919.318360660232</v>
          </cell>
          <cell r="M20">
            <v>35919.318360660232</v>
          </cell>
        </row>
        <row r="21">
          <cell r="D21" t="str">
            <v>15010</v>
          </cell>
          <cell r="E21" t="str">
            <v>SEC</v>
          </cell>
          <cell r="F21">
            <v>9375075.8000000007</v>
          </cell>
          <cell r="G21">
            <v>480855.37</v>
          </cell>
          <cell r="H21">
            <v>8894220.4300000016</v>
          </cell>
          <cell r="J21">
            <v>2271.54</v>
          </cell>
          <cell r="K21">
            <v>289189.16213626839</v>
          </cell>
          <cell r="M21">
            <v>291460.70213626837</v>
          </cell>
        </row>
        <row r="22">
          <cell r="D22" t="str">
            <v>15410</v>
          </cell>
          <cell r="E22" t="str">
            <v>FUNARJ</v>
          </cell>
          <cell r="F22">
            <v>3452315.5</v>
          </cell>
          <cell r="G22">
            <v>310128.23</v>
          </cell>
          <cell r="H22">
            <v>3142187.27</v>
          </cell>
          <cell r="J22">
            <v>43204.66</v>
          </cell>
          <cell r="K22">
            <v>102165.95271481804</v>
          </cell>
          <cell r="L22">
            <v>1500</v>
          </cell>
          <cell r="M22">
            <v>146870.61271481804</v>
          </cell>
        </row>
        <row r="23">
          <cell r="D23" t="str">
            <v>15430</v>
          </cell>
          <cell r="E23" t="str">
            <v>FTMRJ</v>
          </cell>
          <cell r="F23">
            <v>10557852</v>
          </cell>
          <cell r="G23">
            <v>713901.96</v>
          </cell>
          <cell r="H23">
            <v>9843950.0399999991</v>
          </cell>
          <cell r="J23">
            <v>121731.67</v>
          </cell>
          <cell r="K23">
            <v>320068.93539278803</v>
          </cell>
          <cell r="L23">
            <v>3500</v>
          </cell>
          <cell r="M23">
            <v>445300.60539278801</v>
          </cell>
        </row>
        <row r="24">
          <cell r="D24" t="str">
            <v>15440</v>
          </cell>
          <cell r="E24" t="str">
            <v>FMIS</v>
          </cell>
          <cell r="F24">
            <v>277722</v>
          </cell>
          <cell r="G24">
            <v>31012.75</v>
          </cell>
          <cell r="H24">
            <v>246709.25</v>
          </cell>
          <cell r="J24">
            <v>6269.69</v>
          </cell>
          <cell r="K24">
            <v>8021.5733194693448</v>
          </cell>
          <cell r="M24">
            <v>14291.263319469344</v>
          </cell>
        </row>
        <row r="25">
          <cell r="D25" t="str">
            <v>15610</v>
          </cell>
          <cell r="E25" t="str">
            <v>FEC</v>
          </cell>
          <cell r="F25">
            <v>15940</v>
          </cell>
          <cell r="G25">
            <v>637.65</v>
          </cell>
          <cell r="H25">
            <v>15302.35</v>
          </cell>
          <cell r="J25">
            <v>0</v>
          </cell>
          <cell r="K25">
            <v>497.5448731054135</v>
          </cell>
          <cell r="M25">
            <v>497.5448731054135</v>
          </cell>
        </row>
        <row r="26">
          <cell r="D26" t="str">
            <v>16010</v>
          </cell>
          <cell r="E26" t="str">
            <v>SEDEC</v>
          </cell>
          <cell r="F26">
            <v>16386342.4</v>
          </cell>
          <cell r="G26">
            <v>3709965.09</v>
          </cell>
          <cell r="H26">
            <v>12676377.310000001</v>
          </cell>
          <cell r="J26">
            <v>1067138.82</v>
          </cell>
          <cell r="K26">
            <v>412163.26512857783</v>
          </cell>
          <cell r="M26">
            <v>1479302.0851285779</v>
          </cell>
        </row>
        <row r="27">
          <cell r="D27" t="str">
            <v>16610</v>
          </cell>
          <cell r="E27" t="str">
            <v>FUNESBOM</v>
          </cell>
          <cell r="F27">
            <v>1742606</v>
          </cell>
          <cell r="G27">
            <v>69709.289999999994</v>
          </cell>
          <cell r="H27">
            <v>1672896.71</v>
          </cell>
          <cell r="J27">
            <v>0</v>
          </cell>
          <cell r="K27">
            <v>54393.029913406361</v>
          </cell>
          <cell r="M27">
            <v>54393.029913406361</v>
          </cell>
        </row>
        <row r="28">
          <cell r="D28" t="str">
            <v>17010</v>
          </cell>
          <cell r="E28" t="str">
            <v>SEELJE</v>
          </cell>
          <cell r="F28">
            <v>6948357.0199999996</v>
          </cell>
          <cell r="G28">
            <v>149534.51999999999</v>
          </cell>
          <cell r="H28">
            <v>6798822.5</v>
          </cell>
          <cell r="J28">
            <v>0</v>
          </cell>
          <cell r="K28">
            <v>221058.80979253058</v>
          </cell>
          <cell r="M28">
            <v>221058.80979253058</v>
          </cell>
        </row>
        <row r="29">
          <cell r="D29" t="str">
            <v>17310</v>
          </cell>
          <cell r="E29" t="str">
            <v>SUDERJ</v>
          </cell>
          <cell r="F29">
            <v>1370586</v>
          </cell>
          <cell r="G29">
            <v>694750.74000000011</v>
          </cell>
          <cell r="H29">
            <v>675835.25999999989</v>
          </cell>
          <cell r="J29">
            <v>10791.79</v>
          </cell>
          <cell r="K29">
            <v>21974.29601838045</v>
          </cell>
          <cell r="M29">
            <v>32766.086018380451</v>
          </cell>
        </row>
        <row r="30">
          <cell r="D30" t="str">
            <v>18010</v>
          </cell>
          <cell r="E30" t="str">
            <v>SEEDUC</v>
          </cell>
          <cell r="F30">
            <v>713598687.98000002</v>
          </cell>
          <cell r="G30">
            <v>30930994.690000001</v>
          </cell>
          <cell r="H30">
            <v>682667693.28999996</v>
          </cell>
          <cell r="I30">
            <v>30000000</v>
          </cell>
          <cell r="M30">
            <v>30000000</v>
          </cell>
        </row>
        <row r="31">
          <cell r="D31" t="str">
            <v>18020</v>
          </cell>
          <cell r="E31" t="str">
            <v>NOVO DEGASE</v>
          </cell>
          <cell r="F31">
            <v>96088688.659999996</v>
          </cell>
          <cell r="G31">
            <v>10629000</v>
          </cell>
          <cell r="H31">
            <v>85459688.659999996</v>
          </cell>
          <cell r="I31">
            <v>7000000</v>
          </cell>
          <cell r="M31">
            <v>7000000</v>
          </cell>
        </row>
        <row r="32">
          <cell r="D32" t="str">
            <v>18030</v>
          </cell>
          <cell r="E32" t="str">
            <v>CEE</v>
          </cell>
          <cell r="F32">
            <v>113783.39</v>
          </cell>
          <cell r="G32">
            <v>4551.67</v>
          </cell>
          <cell r="H32">
            <v>109231.72</v>
          </cell>
          <cell r="J32">
            <v>0</v>
          </cell>
          <cell r="K32">
            <v>3551.5905901045303</v>
          </cell>
          <cell r="M32">
            <v>3551.5905901045303</v>
          </cell>
        </row>
        <row r="33">
          <cell r="D33" t="str">
            <v>20010</v>
          </cell>
          <cell r="E33" t="str">
            <v>SEFAZ</v>
          </cell>
          <cell r="F33">
            <v>67965892.5</v>
          </cell>
          <cell r="G33">
            <v>4961521.25</v>
          </cell>
          <cell r="H33">
            <v>63004371.25</v>
          </cell>
          <cell r="J33">
            <v>11882</v>
          </cell>
          <cell r="K33">
            <v>2048541.6879543087</v>
          </cell>
          <cell r="M33">
            <v>2060423.6879543087</v>
          </cell>
        </row>
        <row r="34">
          <cell r="D34" t="str">
            <v>20610</v>
          </cell>
          <cell r="E34" t="str">
            <v>FAF</v>
          </cell>
          <cell r="F34">
            <v>164099848.31</v>
          </cell>
          <cell r="G34">
            <v>16182465.260000002</v>
          </cell>
          <cell r="H34">
            <v>147917383.05000001</v>
          </cell>
          <cell r="J34">
            <v>2603430.56</v>
          </cell>
          <cell r="K34">
            <v>4809427.0213200655</v>
          </cell>
          <cell r="M34">
            <v>7412857.581320066</v>
          </cell>
        </row>
        <row r="35">
          <cell r="D35" t="str">
            <v>21010</v>
          </cell>
          <cell r="E35" t="str">
            <v>CASA CIVIL</v>
          </cell>
          <cell r="F35">
            <v>7513997.7000000002</v>
          </cell>
          <cell r="G35">
            <v>319781.61</v>
          </cell>
          <cell r="H35">
            <v>7194216.0899999999</v>
          </cell>
          <cell r="J35">
            <v>0</v>
          </cell>
          <cell r="K35">
            <v>233914.74718536527</v>
          </cell>
          <cell r="M35">
            <v>233914.74718536527</v>
          </cell>
        </row>
        <row r="36">
          <cell r="D36" t="str">
            <v>21020</v>
          </cell>
          <cell r="E36" t="str">
            <v>SSCS</v>
          </cell>
          <cell r="F36">
            <v>780097.5</v>
          </cell>
          <cell r="G36">
            <v>31206.16</v>
          </cell>
          <cell r="H36">
            <v>748891.34</v>
          </cell>
          <cell r="J36">
            <v>0</v>
          </cell>
          <cell r="K36">
            <v>24349.661766332822</v>
          </cell>
          <cell r="M36">
            <v>24349.661766332822</v>
          </cell>
        </row>
        <row r="37">
          <cell r="D37" t="str">
            <v>21060</v>
          </cell>
          <cell r="E37" t="str">
            <v>SSMCC</v>
          </cell>
          <cell r="F37">
            <v>7220979</v>
          </cell>
          <cell r="G37">
            <v>354132.49</v>
          </cell>
          <cell r="H37">
            <v>6866846.5099999998</v>
          </cell>
          <cell r="I37">
            <v>600000</v>
          </cell>
          <cell r="M37">
            <v>600000</v>
          </cell>
        </row>
        <row r="38">
          <cell r="D38" t="str">
            <v>21350</v>
          </cell>
          <cell r="E38" t="str">
            <v>PRODERJ</v>
          </cell>
          <cell r="F38">
            <v>5010371</v>
          </cell>
          <cell r="G38">
            <v>299190.19</v>
          </cell>
          <cell r="H38">
            <v>4711180.8099999996</v>
          </cell>
          <cell r="J38">
            <v>25898.5</v>
          </cell>
          <cell r="K38">
            <v>153180.64599804013</v>
          </cell>
          <cell r="M38">
            <v>179079.14599804013</v>
          </cell>
        </row>
        <row r="39">
          <cell r="D39" t="str">
            <v>21410</v>
          </cell>
          <cell r="E39" t="str">
            <v>CEPERJ</v>
          </cell>
          <cell r="F39">
            <v>902283.8</v>
          </cell>
          <cell r="G39">
            <v>123029.64</v>
          </cell>
          <cell r="H39">
            <v>779254.16</v>
          </cell>
          <cell r="J39">
            <v>24816</v>
          </cell>
          <cell r="K39">
            <v>25336.886958804735</v>
          </cell>
          <cell r="M39">
            <v>50152.886958804738</v>
          </cell>
        </row>
        <row r="40">
          <cell r="D40" t="str">
            <v>21530</v>
          </cell>
          <cell r="E40" t="str">
            <v>SERVE</v>
          </cell>
          <cell r="F40">
            <v>9978</v>
          </cell>
          <cell r="G40">
            <v>399.15</v>
          </cell>
          <cell r="H40">
            <v>9578.85</v>
          </cell>
          <cell r="J40">
            <v>0</v>
          </cell>
          <cell r="K40">
            <v>311.4493988012162</v>
          </cell>
          <cell r="M40">
            <v>311.4493988012162</v>
          </cell>
        </row>
        <row r="41">
          <cell r="D41" t="str">
            <v>21710</v>
          </cell>
          <cell r="E41" t="str">
            <v>METRO</v>
          </cell>
          <cell r="F41">
            <v>682848.5</v>
          </cell>
          <cell r="G41">
            <v>42986.329999999994</v>
          </cell>
          <cell r="H41">
            <v>639862.17000000004</v>
          </cell>
          <cell r="J41">
            <v>0</v>
          </cell>
          <cell r="K41">
            <v>20804.656943384809</v>
          </cell>
          <cell r="M41">
            <v>20804.656943384809</v>
          </cell>
        </row>
        <row r="42">
          <cell r="D42" t="str">
            <v>21720</v>
          </cell>
          <cell r="E42" t="str">
            <v>CTC-RJ</v>
          </cell>
          <cell r="F42">
            <v>11089.5</v>
          </cell>
          <cell r="G42">
            <v>660</v>
          </cell>
          <cell r="H42">
            <v>10429.5</v>
          </cell>
          <cell r="J42">
            <v>1000</v>
          </cell>
          <cell r="K42">
            <v>339.10767000185655</v>
          </cell>
          <cell r="M42">
            <v>1339.1076700018566</v>
          </cell>
        </row>
        <row r="43">
          <cell r="D43" t="str">
            <v>21730</v>
          </cell>
          <cell r="E43" t="str">
            <v>FLUMITRENS</v>
          </cell>
          <cell r="F43">
            <v>4573819</v>
          </cell>
          <cell r="G43">
            <v>659185.05999999994</v>
          </cell>
          <cell r="H43">
            <v>3914633.94</v>
          </cell>
          <cell r="I43">
            <v>221500</v>
          </cell>
          <cell r="M43">
            <v>221500</v>
          </cell>
        </row>
        <row r="44">
          <cell r="D44" t="str">
            <v>24010</v>
          </cell>
          <cell r="E44" t="str">
            <v>SEA</v>
          </cell>
          <cell r="F44">
            <v>245771.5</v>
          </cell>
          <cell r="G44">
            <v>19572.66</v>
          </cell>
          <cell r="H44">
            <v>226198.84</v>
          </cell>
          <cell r="J44">
            <v>0</v>
          </cell>
          <cell r="K44">
            <v>7354.6921318876985</v>
          </cell>
          <cell r="M44">
            <v>7354.6921318876985</v>
          </cell>
        </row>
        <row r="45">
          <cell r="D45" t="str">
            <v>24020</v>
          </cell>
          <cell r="E45" t="str">
            <v>UEPSAM</v>
          </cell>
          <cell r="F45">
            <v>5000</v>
          </cell>
          <cell r="G45">
            <v>200.01</v>
          </cell>
          <cell r="H45">
            <v>4799.99</v>
          </cell>
          <cell r="J45">
            <v>0</v>
          </cell>
          <cell r="K45">
            <v>156.06821275537769</v>
          </cell>
          <cell r="M45">
            <v>156.06821275537769</v>
          </cell>
        </row>
        <row r="46">
          <cell r="D46" t="str">
            <v>24040</v>
          </cell>
          <cell r="E46" t="str">
            <v>FECAM</v>
          </cell>
          <cell r="F46">
            <v>666289477.79999995</v>
          </cell>
          <cell r="G46">
            <v>36253479.810000002</v>
          </cell>
          <cell r="H46">
            <v>630035997.99000001</v>
          </cell>
          <cell r="J46">
            <v>0</v>
          </cell>
          <cell r="K46">
            <v>20485166.04781469</v>
          </cell>
          <cell r="M46">
            <v>20485166.04781469</v>
          </cell>
        </row>
        <row r="47">
          <cell r="D47" t="str">
            <v>24320</v>
          </cell>
          <cell r="E47" t="str">
            <v>INEA</v>
          </cell>
          <cell r="F47">
            <v>2466958</v>
          </cell>
          <cell r="G47">
            <v>461968.92</v>
          </cell>
          <cell r="H47">
            <v>2004989.08</v>
          </cell>
          <cell r="J47">
            <v>166667</v>
          </cell>
          <cell r="K47">
            <v>65190.773795288944</v>
          </cell>
          <cell r="M47">
            <v>231857.77379528893</v>
          </cell>
        </row>
        <row r="48">
          <cell r="D48" t="str">
            <v>24330</v>
          </cell>
          <cell r="E48" t="str">
            <v>ITERJ</v>
          </cell>
          <cell r="F48">
            <v>791360.5</v>
          </cell>
          <cell r="G48">
            <v>46868.65</v>
          </cell>
          <cell r="H48">
            <v>744491.85</v>
          </cell>
          <cell r="J48">
            <v>0</v>
          </cell>
          <cell r="K48">
            <v>24206.615522208325</v>
          </cell>
          <cell r="M48">
            <v>24206.615522208325</v>
          </cell>
        </row>
        <row r="49">
          <cell r="D49" t="str">
            <v>24370</v>
          </cell>
          <cell r="E49" t="str">
            <v>DRM</v>
          </cell>
          <cell r="F49">
            <v>185865.5</v>
          </cell>
          <cell r="G49">
            <v>31222.36</v>
          </cell>
          <cell r="H49">
            <v>154643.14000000001</v>
          </cell>
          <cell r="J49">
            <v>8092</v>
          </cell>
          <cell r="K49">
            <v>5028.1101574544236</v>
          </cell>
          <cell r="M49">
            <v>13120.110157454423</v>
          </cell>
        </row>
        <row r="50">
          <cell r="D50" t="str">
            <v>25010</v>
          </cell>
          <cell r="E50" t="str">
            <v>SEAP</v>
          </cell>
          <cell r="F50">
            <v>410269182.39999998</v>
          </cell>
          <cell r="G50">
            <v>27590114.609999999</v>
          </cell>
          <cell r="H50">
            <v>382679067.78999996</v>
          </cell>
          <cell r="I50">
            <v>26000000</v>
          </cell>
          <cell r="M50">
            <v>26000000</v>
          </cell>
        </row>
        <row r="51">
          <cell r="D51" t="str">
            <v>25410</v>
          </cell>
          <cell r="E51" t="str">
            <v>FSCABRINI</v>
          </cell>
          <cell r="F51">
            <v>1631528.5</v>
          </cell>
          <cell r="G51">
            <v>110673.43000000001</v>
          </cell>
          <cell r="H51">
            <v>1520855.07</v>
          </cell>
          <cell r="J51">
            <v>14394.57</v>
          </cell>
          <cell r="K51">
            <v>49449.505652064865</v>
          </cell>
          <cell r="M51">
            <v>63844.075652064865</v>
          </cell>
        </row>
        <row r="52">
          <cell r="D52" t="str">
            <v>25610</v>
          </cell>
          <cell r="E52" t="str">
            <v>FUESP</v>
          </cell>
          <cell r="F52">
            <v>45829.5</v>
          </cell>
          <cell r="G52">
            <v>1833.31</v>
          </cell>
          <cell r="H52">
            <v>43996.19</v>
          </cell>
          <cell r="J52">
            <v>0</v>
          </cell>
          <cell r="K52">
            <v>1430.5043846645556</v>
          </cell>
          <cell r="M52">
            <v>1430.5043846645556</v>
          </cell>
        </row>
        <row r="53">
          <cell r="D53" t="str">
            <v>26010</v>
          </cell>
          <cell r="E53" t="str">
            <v>SESEG</v>
          </cell>
          <cell r="F53">
            <v>9563801</v>
          </cell>
          <cell r="G53">
            <v>1151696.4099999999</v>
          </cell>
          <cell r="H53">
            <v>8412104.5899999999</v>
          </cell>
          <cell r="J53">
            <v>99013.25</v>
          </cell>
          <cell r="K53">
            <v>273513.51333494636</v>
          </cell>
          <cell r="M53">
            <v>372526.76333494636</v>
          </cell>
        </row>
        <row r="54">
          <cell r="D54" t="str">
            <v>29010</v>
          </cell>
          <cell r="E54" t="str">
            <v>SES</v>
          </cell>
          <cell r="F54">
            <v>53000</v>
          </cell>
          <cell r="G54">
            <v>2060.15</v>
          </cell>
          <cell r="H54">
            <v>50939.85</v>
          </cell>
          <cell r="J54">
            <v>0</v>
          </cell>
          <cell r="K54">
            <v>1656.2724813024663</v>
          </cell>
          <cell r="M54">
            <v>1656.2724813024663</v>
          </cell>
        </row>
        <row r="55">
          <cell r="D55" t="str">
            <v>29310</v>
          </cell>
          <cell r="E55" t="str">
            <v>IASERJ</v>
          </cell>
          <cell r="F55">
            <v>88477</v>
          </cell>
          <cell r="G55">
            <v>3539.34</v>
          </cell>
          <cell r="H55">
            <v>84937.66</v>
          </cell>
          <cell r="J55">
            <v>0</v>
          </cell>
          <cell r="K55">
            <v>2761.6867518107188</v>
          </cell>
          <cell r="M55">
            <v>2761.6867518107188</v>
          </cell>
        </row>
        <row r="56">
          <cell r="D56" t="str">
            <v>30010</v>
          </cell>
          <cell r="E56" t="str">
            <v>SETRAB</v>
          </cell>
          <cell r="F56">
            <v>4135656.5</v>
          </cell>
          <cell r="G56">
            <v>173886.21</v>
          </cell>
          <cell r="H56">
            <v>3961770.29</v>
          </cell>
          <cell r="J56">
            <v>0</v>
          </cell>
          <cell r="K56">
            <v>128814.1034684769</v>
          </cell>
          <cell r="M56">
            <v>128814.1034684769</v>
          </cell>
        </row>
        <row r="57">
          <cell r="D57" t="str">
            <v>30380</v>
          </cell>
          <cell r="E57" t="str">
            <v>IPEM-RJ</v>
          </cell>
          <cell r="F57">
            <v>155000</v>
          </cell>
          <cell r="G57">
            <v>6200.45</v>
          </cell>
          <cell r="H57">
            <v>148799.54999999999</v>
          </cell>
          <cell r="J57">
            <v>0</v>
          </cell>
          <cell r="K57">
            <v>4838.110043417686</v>
          </cell>
          <cell r="M57">
            <v>4838.110043417686</v>
          </cell>
        </row>
        <row r="58">
          <cell r="D58" t="str">
            <v>30750</v>
          </cell>
          <cell r="E58" t="str">
            <v>CODIN</v>
          </cell>
          <cell r="F58">
            <v>7845408</v>
          </cell>
          <cell r="G58">
            <v>417683.85</v>
          </cell>
          <cell r="H58">
            <v>7427724.1500000004</v>
          </cell>
          <cell r="J58">
            <v>0</v>
          </cell>
          <cell r="K58">
            <v>241507.09333362296</v>
          </cell>
          <cell r="M58">
            <v>241507.09333362296</v>
          </cell>
        </row>
        <row r="59">
          <cell r="D59" t="str">
            <v>31010</v>
          </cell>
          <cell r="E59" t="str">
            <v>SETRANS</v>
          </cell>
          <cell r="F59">
            <v>29705808.5</v>
          </cell>
          <cell r="G59">
            <v>1190831.8399999999</v>
          </cell>
          <cell r="H59">
            <v>28514976.66</v>
          </cell>
          <cell r="J59">
            <v>0</v>
          </cell>
          <cell r="K59">
            <v>927143.89906802075</v>
          </cell>
          <cell r="M59">
            <v>927143.89906802075</v>
          </cell>
        </row>
        <row r="60">
          <cell r="D60" t="str">
            <v>31610</v>
          </cell>
          <cell r="E60" t="str">
            <v>FET</v>
          </cell>
          <cell r="F60">
            <v>223659500</v>
          </cell>
          <cell r="G60">
            <v>64327040.899999999</v>
          </cell>
          <cell r="H60">
            <v>159332459.09999999</v>
          </cell>
          <cell r="I60">
            <v>26000000</v>
          </cell>
          <cell r="J60">
            <v>0</v>
          </cell>
          <cell r="M60">
            <v>26000000</v>
          </cell>
        </row>
        <row r="61">
          <cell r="D61" t="str">
            <v>31720</v>
          </cell>
          <cell r="E61" t="str">
            <v>CENTRAL</v>
          </cell>
          <cell r="F61">
            <v>26802113</v>
          </cell>
          <cell r="G61">
            <v>2205207</v>
          </cell>
          <cell r="H61">
            <v>24596906</v>
          </cell>
          <cell r="J61">
            <v>5165.6499999999996</v>
          </cell>
          <cell r="K61">
            <v>799750.65754970862</v>
          </cell>
          <cell r="L61">
            <v>80000</v>
          </cell>
          <cell r="M61">
            <v>884916.30754970864</v>
          </cell>
        </row>
        <row r="62">
          <cell r="D62" t="str">
            <v>31730</v>
          </cell>
          <cell r="E62" t="str">
            <v>RIOTRILHOS</v>
          </cell>
          <cell r="F62">
            <v>67758718.5</v>
          </cell>
          <cell r="G62">
            <v>3360141.7199999997</v>
          </cell>
          <cell r="H62">
            <v>64398576.780000001</v>
          </cell>
          <cell r="J62">
            <v>2187.09</v>
          </cell>
          <cell r="K62">
            <v>2093873.2751619411</v>
          </cell>
          <cell r="M62">
            <v>2096060.3651619412</v>
          </cell>
        </row>
        <row r="63">
          <cell r="D63" t="str">
            <v>40010</v>
          </cell>
          <cell r="E63" t="str">
            <v>SECTIDS</v>
          </cell>
          <cell r="F63">
            <v>1510649.1600000004</v>
          </cell>
          <cell r="G63">
            <v>87149.75</v>
          </cell>
          <cell r="H63">
            <v>1423499.4100000004</v>
          </cell>
          <cell r="J63">
            <v>0</v>
          </cell>
          <cell r="K63">
            <v>46284.056587000116</v>
          </cell>
          <cell r="M63">
            <v>46284.056587000116</v>
          </cell>
        </row>
        <row r="64">
          <cell r="D64" t="str">
            <v>40410</v>
          </cell>
          <cell r="E64" t="str">
            <v>FAPERJ</v>
          </cell>
          <cell r="F64">
            <v>647351830.74000001</v>
          </cell>
          <cell r="G64">
            <v>57405882.160000004</v>
          </cell>
          <cell r="H64">
            <v>589945948.58000004</v>
          </cell>
          <cell r="I64">
            <v>7685000</v>
          </cell>
          <cell r="J64">
            <v>11832</v>
          </cell>
          <cell r="K64">
            <v>19181667.007047214</v>
          </cell>
          <cell r="M64">
            <v>26878499.007047214</v>
          </cell>
        </row>
        <row r="65">
          <cell r="D65" t="str">
            <v>40430</v>
          </cell>
          <cell r="E65" t="str">
            <v>UERJ</v>
          </cell>
          <cell r="F65">
            <v>436242368.63999999</v>
          </cell>
          <cell r="G65">
            <v>50632599.519999996</v>
          </cell>
          <cell r="H65">
            <v>385609769.12</v>
          </cell>
          <cell r="I65">
            <v>4500000</v>
          </cell>
          <cell r="J65">
            <v>2898388.88</v>
          </cell>
          <cell r="K65">
            <v>12537823.513709867</v>
          </cell>
          <cell r="M65">
            <v>19936212.393709868</v>
          </cell>
        </row>
        <row r="66">
          <cell r="D66" t="str">
            <v>40440</v>
          </cell>
          <cell r="E66" t="str">
            <v>FAETEC</v>
          </cell>
          <cell r="F66">
            <v>178185173.31</v>
          </cell>
          <cell r="G66">
            <v>9281995.3599999994</v>
          </cell>
          <cell r="H66">
            <v>168903177.94999999</v>
          </cell>
          <cell r="I66">
            <v>500000</v>
          </cell>
          <cell r="J66">
            <v>455727.96</v>
          </cell>
          <cell r="K66">
            <v>5491765.0060437657</v>
          </cell>
          <cell r="M66">
            <v>6447492.9660437657</v>
          </cell>
        </row>
        <row r="67">
          <cell r="D67" t="str">
            <v>40450</v>
          </cell>
          <cell r="E67" t="str">
            <v>UENF</v>
          </cell>
          <cell r="F67">
            <v>108129901.62</v>
          </cell>
          <cell r="G67">
            <v>9764873.0500000007</v>
          </cell>
          <cell r="H67">
            <v>98365028.570000008</v>
          </cell>
          <cell r="I67">
            <v>720000</v>
          </cell>
          <cell r="J67">
            <v>419352.59</v>
          </cell>
          <cell r="K67">
            <v>3198267.9560898184</v>
          </cell>
          <cell r="M67">
            <v>4337620.5460898187</v>
          </cell>
        </row>
        <row r="68">
          <cell r="D68" t="str">
            <v>40460</v>
          </cell>
          <cell r="E68" t="str">
            <v>CECIERJ</v>
          </cell>
          <cell r="F68">
            <v>53864018.289999999</v>
          </cell>
          <cell r="G68">
            <v>2154716.73</v>
          </cell>
          <cell r="H68">
            <v>51709301.560000002</v>
          </cell>
          <cell r="I68">
            <v>500000</v>
          </cell>
          <cell r="J68">
            <v>0</v>
          </cell>
          <cell r="K68">
            <v>1681290.6437926046</v>
          </cell>
          <cell r="M68">
            <v>2181290.6437926046</v>
          </cell>
        </row>
        <row r="69">
          <cell r="D69" t="str">
            <v>40470</v>
          </cell>
          <cell r="E69" t="str">
            <v>UEZO</v>
          </cell>
          <cell r="F69">
            <v>15432061.050000001</v>
          </cell>
          <cell r="G69">
            <v>1557216.08</v>
          </cell>
          <cell r="H69">
            <v>13874844.970000001</v>
          </cell>
          <cell r="I69">
            <v>150000</v>
          </cell>
          <cell r="J69">
            <v>94308.19</v>
          </cell>
          <cell r="K69">
            <v>451130.57667325181</v>
          </cell>
          <cell r="M69">
            <v>695438.76667325175</v>
          </cell>
        </row>
        <row r="70">
          <cell r="D70" t="str">
            <v>43010</v>
          </cell>
          <cell r="E70" t="str">
            <v>SETUR</v>
          </cell>
          <cell r="F70">
            <v>19673011.600000001</v>
          </cell>
          <cell r="G70">
            <v>32556.04</v>
          </cell>
          <cell r="H70">
            <v>19640455.560000002</v>
          </cell>
          <cell r="J70">
            <v>0</v>
          </cell>
          <cell r="K70">
            <v>638595.24643814284</v>
          </cell>
          <cell r="M70">
            <v>638595.24643814284</v>
          </cell>
        </row>
        <row r="71">
          <cell r="D71" t="str">
            <v>43710</v>
          </cell>
          <cell r="E71" t="str">
            <v>TURISRIO</v>
          </cell>
          <cell r="F71">
            <v>867502.8</v>
          </cell>
          <cell r="G71">
            <v>214773.35</v>
          </cell>
          <cell r="H71">
            <v>652729.45000000007</v>
          </cell>
          <cell r="J71">
            <v>35489.019999999997</v>
          </cell>
          <cell r="K71">
            <v>21223.027271786123</v>
          </cell>
          <cell r="L71">
            <v>22000</v>
          </cell>
          <cell r="M71">
            <v>78712.047271786112</v>
          </cell>
        </row>
        <row r="72">
          <cell r="D72" t="str">
            <v>49010</v>
          </cell>
          <cell r="E72" t="str">
            <v>SEDHMI</v>
          </cell>
          <cell r="F72">
            <v>68598227.359999985</v>
          </cell>
          <cell r="G72">
            <v>2767167.69</v>
          </cell>
          <cell r="H72">
            <v>65831059.669999987</v>
          </cell>
          <cell r="J72">
            <v>0</v>
          </cell>
          <cell r="K72">
            <v>2140449.4231216153</v>
          </cell>
          <cell r="M72">
            <v>2140449.4231216153</v>
          </cell>
        </row>
        <row r="73">
          <cell r="D73" t="str">
            <v>49412</v>
          </cell>
          <cell r="E73" t="str">
            <v>FIA-RJ</v>
          </cell>
          <cell r="F73">
            <v>644195.19999999995</v>
          </cell>
          <cell r="G73">
            <v>106897.97</v>
          </cell>
          <cell r="H73">
            <v>537297.23</v>
          </cell>
          <cell r="J73">
            <v>26181.95</v>
          </cell>
          <cell r="K73">
            <v>17469.831896423762</v>
          </cell>
          <cell r="M73">
            <v>43651.781896423767</v>
          </cell>
        </row>
        <row r="74">
          <cell r="D74" t="str">
            <v>49610</v>
          </cell>
          <cell r="E74" t="str">
            <v>FFIA</v>
          </cell>
          <cell r="F74">
            <v>7434.5</v>
          </cell>
          <cell r="G74">
            <v>297.39999999999998</v>
          </cell>
          <cell r="H74">
            <v>7137.1</v>
          </cell>
          <cell r="J74">
            <v>0</v>
          </cell>
          <cell r="K74">
            <v>232.05765871520694</v>
          </cell>
          <cell r="M74">
            <v>232.05765871520694</v>
          </cell>
        </row>
        <row r="75">
          <cell r="D75" t="str">
            <v>49641</v>
          </cell>
          <cell r="E75" t="str">
            <v>FUPDE</v>
          </cell>
          <cell r="F75">
            <v>2500</v>
          </cell>
          <cell r="G75">
            <v>100.01</v>
          </cell>
          <cell r="H75">
            <v>2399.9899999999998</v>
          </cell>
          <cell r="J75">
            <v>0</v>
          </cell>
          <cell r="K75">
            <v>78.033943806295198</v>
          </cell>
          <cell r="M75">
            <v>78.033943806295198</v>
          </cell>
        </row>
        <row r="76">
          <cell r="D76" t="str">
            <v>49650</v>
          </cell>
          <cell r="E76" t="str">
            <v>FEAS</v>
          </cell>
          <cell r="F76">
            <v>59441081</v>
          </cell>
          <cell r="G76">
            <v>2379735.38</v>
          </cell>
          <cell r="H76">
            <v>57061345.619999997</v>
          </cell>
          <cell r="J76">
            <v>0</v>
          </cell>
          <cell r="K76">
            <v>1855308.4961281791</v>
          </cell>
          <cell r="M76">
            <v>1855308.4961281791</v>
          </cell>
        </row>
        <row r="77">
          <cell r="D77" t="str">
            <v>50010</v>
          </cell>
          <cell r="E77" t="str">
            <v>CGE</v>
          </cell>
          <cell r="F77">
            <v>1600626</v>
          </cell>
          <cell r="G77">
            <v>80881.62</v>
          </cell>
          <cell r="H77">
            <v>1519744.38</v>
          </cell>
          <cell r="J77">
            <v>0</v>
          </cell>
          <cell r="K77">
            <v>49413.392367823588</v>
          </cell>
          <cell r="M77">
            <v>49413.392367823588</v>
          </cell>
        </row>
        <row r="78">
          <cell r="D78" t="str">
            <v>50610</v>
          </cell>
          <cell r="E78" t="str">
            <v>FACI-RJ</v>
          </cell>
          <cell r="F78">
            <v>5000</v>
          </cell>
          <cell r="G78">
            <v>200.01</v>
          </cell>
          <cell r="H78">
            <v>4799.99</v>
          </cell>
          <cell r="J78">
            <v>0</v>
          </cell>
          <cell r="K78">
            <v>156.06821275537769</v>
          </cell>
          <cell r="M78">
            <v>156.06821275537769</v>
          </cell>
        </row>
        <row r="79">
          <cell r="D79" t="str">
            <v>51010</v>
          </cell>
          <cell r="E79" t="str">
            <v>PMERJ</v>
          </cell>
          <cell r="F79">
            <v>314816051.39999998</v>
          </cell>
          <cell r="G79">
            <v>50117745.549999997</v>
          </cell>
          <cell r="H79">
            <v>264698305.84999996</v>
          </cell>
          <cell r="I79">
            <v>20000000</v>
          </cell>
          <cell r="M79">
            <v>20000000</v>
          </cell>
        </row>
        <row r="80">
          <cell r="D80" t="str">
            <v>51640</v>
          </cell>
          <cell r="E80" t="str">
            <v>FUNESSP</v>
          </cell>
          <cell r="F80">
            <v>2500</v>
          </cell>
          <cell r="G80">
            <v>100.01</v>
          </cell>
          <cell r="H80">
            <v>2399.9899999999998</v>
          </cell>
          <cell r="J80">
            <v>0</v>
          </cell>
          <cell r="K80">
            <v>78.033943806295198</v>
          </cell>
          <cell r="M80">
            <v>78.033943806295198</v>
          </cell>
        </row>
        <row r="81">
          <cell r="D81" t="str">
            <v>52010</v>
          </cell>
          <cell r="E81" t="str">
            <v>PCERJ</v>
          </cell>
          <cell r="F81">
            <v>62920499.799999997</v>
          </cell>
          <cell r="G81">
            <v>3800000</v>
          </cell>
          <cell r="H81">
            <v>59120499.799999997</v>
          </cell>
          <cell r="I81">
            <v>2500000</v>
          </cell>
          <cell r="M81">
            <v>2500000</v>
          </cell>
        </row>
        <row r="82">
          <cell r="D82" t="str">
            <v>53610</v>
          </cell>
          <cell r="E82" t="str">
            <v>FEHIS</v>
          </cell>
          <cell r="F82">
            <v>229661733.27999994</v>
          </cell>
          <cell r="G82">
            <v>9800000</v>
          </cell>
          <cell r="H82">
            <v>219861733.27999994</v>
          </cell>
          <cell r="I82">
            <v>3800000</v>
          </cell>
          <cell r="M82">
            <v>3800000</v>
          </cell>
        </row>
        <row r="83">
          <cell r="D83" t="str">
            <v>53720</v>
          </cell>
          <cell r="E83" t="str">
            <v>CEHAB-RJ</v>
          </cell>
          <cell r="F83">
            <v>5525090.0999999996</v>
          </cell>
          <cell r="G83">
            <v>1001771.1900000001</v>
          </cell>
          <cell r="H83">
            <v>4523318.9099999992</v>
          </cell>
          <cell r="J83">
            <v>166978.82</v>
          </cell>
          <cell r="K83">
            <v>147072.45181892108</v>
          </cell>
          <cell r="L83">
            <v>150000</v>
          </cell>
          <cell r="M83">
            <v>464051.27181892109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6"/>
  <sheetViews>
    <sheetView showGridLines="0" zoomScale="80" zoomScaleNormal="80" workbookViewId="0">
      <selection activeCell="F26" sqref="F26"/>
    </sheetView>
  </sheetViews>
  <sheetFormatPr defaultRowHeight="15" x14ac:dyDescent="0.25"/>
  <cols>
    <col min="1" max="1" width="7.5703125" customWidth="1"/>
    <col min="3" max="3" width="16" bestFit="1" customWidth="1"/>
    <col min="4" max="4" width="17.85546875" style="12" bestFit="1" customWidth="1"/>
    <col min="5" max="7" width="17.85546875" bestFit="1" customWidth="1"/>
  </cols>
  <sheetData>
    <row r="2" spans="1:7" x14ac:dyDescent="0.25">
      <c r="B2" s="11" t="s">
        <v>146</v>
      </c>
    </row>
    <row r="3" spans="1:7" x14ac:dyDescent="0.25">
      <c r="B3" s="5" t="s">
        <v>138</v>
      </c>
      <c r="C3" s="5"/>
      <c r="D3" s="13"/>
    </row>
    <row r="4" spans="1:7" x14ac:dyDescent="0.25">
      <c r="B4" s="6" t="s">
        <v>143</v>
      </c>
      <c r="C4" s="6"/>
      <c r="D4" s="14"/>
    </row>
    <row r="5" spans="1:7" x14ac:dyDescent="0.25">
      <c r="B5" s="77" t="s">
        <v>0</v>
      </c>
      <c r="C5" s="77"/>
      <c r="D5" s="22" t="s">
        <v>148</v>
      </c>
      <c r="E5" s="23" t="s">
        <v>186</v>
      </c>
      <c r="F5" s="23" t="s">
        <v>130</v>
      </c>
      <c r="G5" s="23" t="s">
        <v>188</v>
      </c>
    </row>
    <row r="6" spans="1:7" x14ac:dyDescent="0.25">
      <c r="A6" s="3"/>
      <c r="B6" s="17" t="s">
        <v>1</v>
      </c>
      <c r="C6" s="18" t="s">
        <v>157</v>
      </c>
      <c r="D6" s="19">
        <v>5624257.5</v>
      </c>
      <c r="E6" s="20">
        <v>270644.05</v>
      </c>
      <c r="F6" s="20">
        <f>VLOOKUP(B6,[1]base!D$5:M$83,10,0)</f>
        <v>174068.87991946892</v>
      </c>
      <c r="G6" s="21">
        <f>D6-E6-F6</f>
        <v>5179544.5700805308</v>
      </c>
    </row>
    <row r="7" spans="1:7" x14ac:dyDescent="0.25">
      <c r="A7" s="3"/>
      <c r="B7" s="1" t="s">
        <v>2</v>
      </c>
      <c r="C7" s="18" t="s">
        <v>3</v>
      </c>
      <c r="D7" s="8">
        <v>146847.6</v>
      </c>
      <c r="E7" s="20">
        <v>19617.019999999997</v>
      </c>
      <c r="F7" s="20">
        <f>VLOOKUP(B7,[1]base!D$5:M$83,10,0)</f>
        <v>11236.810540944898</v>
      </c>
      <c r="G7" s="21">
        <f t="shared" ref="G7:G70" si="0">D7-E7-F7</f>
        <v>115993.76945905513</v>
      </c>
    </row>
    <row r="8" spans="1:7" x14ac:dyDescent="0.25">
      <c r="A8" s="3"/>
      <c r="B8" s="1" t="s">
        <v>5</v>
      </c>
      <c r="C8" s="18" t="s">
        <v>6</v>
      </c>
      <c r="D8" s="8">
        <v>8770970.6099999994</v>
      </c>
      <c r="E8" s="20">
        <v>1130617.48</v>
      </c>
      <c r="F8" s="20">
        <f>VLOOKUP(B8,[1]base!D$5:M$83,10,0)</f>
        <v>476638.05240431137</v>
      </c>
      <c r="G8" s="21">
        <f t="shared" si="0"/>
        <v>7163715.0775956875</v>
      </c>
    </row>
    <row r="9" spans="1:7" x14ac:dyDescent="0.25">
      <c r="A9" s="3"/>
      <c r="B9" s="1" t="s">
        <v>9</v>
      </c>
      <c r="C9" s="18" t="s">
        <v>10</v>
      </c>
      <c r="D9" s="8">
        <v>8257.5</v>
      </c>
      <c r="E9" s="20">
        <v>330.32</v>
      </c>
      <c r="F9" s="20">
        <f>VLOOKUP(B9,[1]base!D$5:M$83,10,0)</f>
        <v>257.74654005324487</v>
      </c>
      <c r="G9" s="21">
        <f t="shared" si="0"/>
        <v>7669.4334599467556</v>
      </c>
    </row>
    <row r="10" spans="1:7" x14ac:dyDescent="0.25">
      <c r="A10" s="3"/>
      <c r="B10" s="1" t="s">
        <v>158</v>
      </c>
      <c r="C10" s="18" t="s">
        <v>88</v>
      </c>
      <c r="D10" s="8">
        <v>154450</v>
      </c>
      <c r="E10" s="20">
        <v>29779.17</v>
      </c>
      <c r="F10" s="20">
        <f>VLOOKUP(B10,[1]base!D$5:M$83,10,0)</f>
        <v>10605.582115968893</v>
      </c>
      <c r="G10" s="21">
        <f t="shared" si="0"/>
        <v>114065.24788403111</v>
      </c>
    </row>
    <row r="11" spans="1:7" x14ac:dyDescent="0.25">
      <c r="A11" s="3"/>
      <c r="B11" s="1" t="s">
        <v>159</v>
      </c>
      <c r="C11" s="18" t="s">
        <v>4</v>
      </c>
      <c r="D11" s="8">
        <v>32705867.91</v>
      </c>
      <c r="E11" s="20">
        <v>3755914.6900000004</v>
      </c>
      <c r="F11" s="20">
        <f>VLOOKUP(B11,[1]base!D$5:M$83,10,0)</f>
        <v>1196789.0781803485</v>
      </c>
      <c r="G11" s="21">
        <f t="shared" si="0"/>
        <v>27753164.141819648</v>
      </c>
    </row>
    <row r="12" spans="1:7" x14ac:dyDescent="0.25">
      <c r="A12" s="3"/>
      <c r="B12" s="1" t="s">
        <v>160</v>
      </c>
      <c r="C12" s="18" t="s">
        <v>108</v>
      </c>
      <c r="D12" s="8">
        <v>15976525.49</v>
      </c>
      <c r="E12" s="20">
        <v>943153.05</v>
      </c>
      <c r="F12" s="20">
        <f>VLOOKUP(B12,[1]base!D$5:M$83,10,0)</f>
        <v>895162.01140557253</v>
      </c>
      <c r="G12" s="21">
        <f t="shared" si="0"/>
        <v>14138210.428594427</v>
      </c>
    </row>
    <row r="13" spans="1:7" x14ac:dyDescent="0.25">
      <c r="A13" s="3"/>
      <c r="B13" s="1" t="s">
        <v>149</v>
      </c>
      <c r="C13" s="18" t="s">
        <v>150</v>
      </c>
      <c r="D13" s="8">
        <v>1000000</v>
      </c>
      <c r="E13" s="20">
        <v>40002.9</v>
      </c>
      <c r="F13" s="20">
        <f>VLOOKUP(B13,[1]base!D$5:M$83,10,0)</f>
        <v>31213.613288224682</v>
      </c>
      <c r="G13" s="21">
        <f t="shared" si="0"/>
        <v>928783.4867117753</v>
      </c>
    </row>
    <row r="14" spans="1:7" x14ac:dyDescent="0.25">
      <c r="A14" s="3"/>
      <c r="B14" s="1" t="s">
        <v>11</v>
      </c>
      <c r="C14" s="18" t="s">
        <v>12</v>
      </c>
      <c r="D14" s="8">
        <v>2882958.5</v>
      </c>
      <c r="E14" s="20">
        <v>134526.63</v>
      </c>
      <c r="F14" s="20">
        <f>VLOOKUP(B14,[1]base!D$5:M$83,10,0)</f>
        <v>89363.279888254052</v>
      </c>
      <c r="G14" s="21">
        <f t="shared" si="0"/>
        <v>2659068.590111746</v>
      </c>
    </row>
    <row r="15" spans="1:7" x14ac:dyDescent="0.25">
      <c r="A15" s="3"/>
      <c r="B15" s="1" t="s">
        <v>13</v>
      </c>
      <c r="C15" s="18" t="s">
        <v>14</v>
      </c>
      <c r="D15" s="8">
        <v>764836.5</v>
      </c>
      <c r="E15" s="20">
        <v>189160.37</v>
      </c>
      <c r="F15" s="20">
        <f>VLOOKUP(B15,[1]base!D$5:M$83,10,0)</f>
        <v>68428.374148327901</v>
      </c>
      <c r="G15" s="21">
        <f t="shared" si="0"/>
        <v>507247.75585167209</v>
      </c>
    </row>
    <row r="16" spans="1:7" x14ac:dyDescent="0.25">
      <c r="A16" s="3"/>
      <c r="B16" s="1" t="s">
        <v>15</v>
      </c>
      <c r="C16" s="18" t="s">
        <v>16</v>
      </c>
      <c r="D16" s="8">
        <v>3901230.8</v>
      </c>
      <c r="E16" s="20">
        <v>914353.08000000007</v>
      </c>
      <c r="F16" s="20">
        <f>VLOOKUP(B16,[1]base!D$5:M$83,10,0)</f>
        <v>254816.17471687595</v>
      </c>
      <c r="G16" s="21">
        <f t="shared" si="0"/>
        <v>2732061.5452831239</v>
      </c>
    </row>
    <row r="17" spans="1:7" x14ac:dyDescent="0.25">
      <c r="A17" s="3"/>
      <c r="B17" s="1" t="s">
        <v>17</v>
      </c>
      <c r="C17" s="18" t="s">
        <v>18</v>
      </c>
      <c r="D17" s="8">
        <v>1721767</v>
      </c>
      <c r="E17" s="20">
        <v>348934.36</v>
      </c>
      <c r="F17" s="20">
        <f>VLOOKUP(B17,[1]base!D$5:M$83,10,0)</f>
        <v>113936.6631049329</v>
      </c>
      <c r="G17" s="21">
        <f t="shared" si="0"/>
        <v>1258895.9768950671</v>
      </c>
    </row>
    <row r="18" spans="1:7" x14ac:dyDescent="0.25">
      <c r="A18" s="3"/>
      <c r="B18" s="1" t="s">
        <v>19</v>
      </c>
      <c r="C18" s="18" t="s">
        <v>20</v>
      </c>
      <c r="D18" s="8">
        <v>13277.5</v>
      </c>
      <c r="E18" s="20">
        <v>531.14</v>
      </c>
      <c r="F18" s="20">
        <f>VLOOKUP(B18,[1]base!D$5:M$83,10,0)</f>
        <v>414.43870181742795</v>
      </c>
      <c r="G18" s="21">
        <f t="shared" si="0"/>
        <v>12331.921298182573</v>
      </c>
    </row>
    <row r="19" spans="1:7" x14ac:dyDescent="0.25">
      <c r="A19" s="3"/>
      <c r="B19" s="1" t="s">
        <v>21</v>
      </c>
      <c r="C19" s="18" t="s">
        <v>22</v>
      </c>
      <c r="D19" s="8">
        <v>5060000</v>
      </c>
      <c r="E19" s="20">
        <v>454901.7</v>
      </c>
      <c r="F19" s="20">
        <f>VLOOKUP(B19,[1]base!D$5:M$83,10,0)</f>
        <v>151000</v>
      </c>
      <c r="G19" s="21">
        <f t="shared" si="0"/>
        <v>4454098.3</v>
      </c>
    </row>
    <row r="20" spans="1:7" x14ac:dyDescent="0.25">
      <c r="A20" s="3"/>
      <c r="B20" s="1" t="s">
        <v>23</v>
      </c>
      <c r="C20" s="18" t="s">
        <v>24</v>
      </c>
      <c r="D20" s="8">
        <v>3922413.5</v>
      </c>
      <c r="E20" s="20">
        <v>2213218.87</v>
      </c>
      <c r="F20" s="20">
        <f>VLOOKUP(B20,[1]base!D$5:M$83,10,0)</f>
        <v>1415000</v>
      </c>
      <c r="G20" s="21">
        <f t="shared" si="0"/>
        <v>294194.62999999989</v>
      </c>
    </row>
    <row r="21" spans="1:7" x14ac:dyDescent="0.25">
      <c r="A21" s="3"/>
      <c r="B21" s="1" t="s">
        <v>25</v>
      </c>
      <c r="C21" s="18" t="s">
        <v>26</v>
      </c>
      <c r="D21" s="8">
        <v>1172774.1000000001</v>
      </c>
      <c r="E21" s="20">
        <v>68049.66</v>
      </c>
      <c r="F21" s="20">
        <f>VLOOKUP(B21,[1]base!D$5:M$83,10,0)</f>
        <v>35919.318360660232</v>
      </c>
      <c r="G21" s="21">
        <f t="shared" si="0"/>
        <v>1068805.12163934</v>
      </c>
    </row>
    <row r="22" spans="1:7" x14ac:dyDescent="0.25">
      <c r="A22" s="3"/>
      <c r="B22" s="1" t="s">
        <v>27</v>
      </c>
      <c r="C22" s="18" t="s">
        <v>28</v>
      </c>
      <c r="D22" s="8">
        <v>9375075.8000000007</v>
      </c>
      <c r="E22" s="20">
        <v>480855.37</v>
      </c>
      <c r="F22" s="20">
        <f>VLOOKUP(B22,[1]base!D$5:M$83,10,0)</f>
        <v>291460.70213626837</v>
      </c>
      <c r="G22" s="21">
        <f t="shared" si="0"/>
        <v>8602759.7278637327</v>
      </c>
    </row>
    <row r="23" spans="1:7" x14ac:dyDescent="0.25">
      <c r="A23" s="3"/>
      <c r="B23" s="1" t="s">
        <v>29</v>
      </c>
      <c r="C23" s="18" t="s">
        <v>30</v>
      </c>
      <c r="D23" s="8">
        <v>3452315.5</v>
      </c>
      <c r="E23" s="20">
        <v>310128.23</v>
      </c>
      <c r="F23" s="20">
        <f>VLOOKUP(B23,[1]base!D$5:M$83,10,0)</f>
        <v>146870.61271481804</v>
      </c>
      <c r="G23" s="21">
        <f t="shared" si="0"/>
        <v>2995316.6572851818</v>
      </c>
    </row>
    <row r="24" spans="1:7" x14ac:dyDescent="0.25">
      <c r="A24" s="3"/>
      <c r="B24" s="1" t="s">
        <v>31</v>
      </c>
      <c r="C24" s="18" t="s">
        <v>32</v>
      </c>
      <c r="D24" s="8">
        <v>10557852</v>
      </c>
      <c r="E24" s="20">
        <v>713901.96</v>
      </c>
      <c r="F24" s="20">
        <f>VLOOKUP(B24,[1]base!D$5:M$83,10,0)</f>
        <v>445300.60539278801</v>
      </c>
      <c r="G24" s="21">
        <f t="shared" si="0"/>
        <v>9398649.4346072115</v>
      </c>
    </row>
    <row r="25" spans="1:7" x14ac:dyDescent="0.25">
      <c r="A25" s="3"/>
      <c r="B25" s="1" t="s">
        <v>33</v>
      </c>
      <c r="C25" s="18" t="s">
        <v>34</v>
      </c>
      <c r="D25" s="8">
        <v>277722</v>
      </c>
      <c r="E25" s="20">
        <v>31012.75</v>
      </c>
      <c r="F25" s="20">
        <f>VLOOKUP(B25,[1]base!D$5:M$83,10,0)</f>
        <v>14291.263319469344</v>
      </c>
      <c r="G25" s="21">
        <f t="shared" si="0"/>
        <v>232417.98668053065</v>
      </c>
    </row>
    <row r="26" spans="1:7" x14ac:dyDescent="0.25">
      <c r="A26" s="3"/>
      <c r="B26" s="1" t="s">
        <v>35</v>
      </c>
      <c r="C26" s="18" t="s">
        <v>36</v>
      </c>
      <c r="D26" s="8">
        <v>15940</v>
      </c>
      <c r="E26" s="20">
        <v>637.65</v>
      </c>
      <c r="F26" s="20">
        <f>VLOOKUP(B26,[1]base!D$5:M$83,10,0)</f>
        <v>497.5448731054135</v>
      </c>
      <c r="G26" s="21">
        <f t="shared" si="0"/>
        <v>14804.805126894587</v>
      </c>
    </row>
    <row r="27" spans="1:7" x14ac:dyDescent="0.25">
      <c r="A27" s="3"/>
      <c r="B27" s="1" t="s">
        <v>37</v>
      </c>
      <c r="C27" s="18" t="s">
        <v>38</v>
      </c>
      <c r="D27" s="8">
        <v>16386342.4</v>
      </c>
      <c r="E27" s="20">
        <v>3709965.09</v>
      </c>
      <c r="F27" s="20">
        <f>VLOOKUP(B27,[1]base!D$5:M$83,10,0)</f>
        <v>1479302.0851285779</v>
      </c>
      <c r="G27" s="21">
        <f t="shared" si="0"/>
        <v>11197075.224871423</v>
      </c>
    </row>
    <row r="28" spans="1:7" x14ac:dyDescent="0.25">
      <c r="A28" s="3"/>
      <c r="B28" s="1" t="s">
        <v>152</v>
      </c>
      <c r="C28" s="18" t="s">
        <v>153</v>
      </c>
      <c r="D28" s="8">
        <v>1742606</v>
      </c>
      <c r="E28" s="20">
        <v>69709.289999999994</v>
      </c>
      <c r="F28" s="20">
        <f>VLOOKUP(B28,[1]base!D$5:M$83,10,0)</f>
        <v>54393.029913406361</v>
      </c>
      <c r="G28" s="21">
        <f t="shared" si="0"/>
        <v>1618503.6800865936</v>
      </c>
    </row>
    <row r="29" spans="1:7" x14ac:dyDescent="0.25">
      <c r="A29" s="3"/>
      <c r="B29" s="1" t="s">
        <v>39</v>
      </c>
      <c r="C29" s="18" t="s">
        <v>40</v>
      </c>
      <c r="D29" s="8">
        <v>3228984.5</v>
      </c>
      <c r="E29" s="20">
        <v>149534.51999999999</v>
      </c>
      <c r="F29" s="20">
        <f>VLOOKUP(B29,[1]base!D$5:M$83,10,0)</f>
        <v>221058.80979253058</v>
      </c>
      <c r="G29" s="21">
        <f t="shared" si="0"/>
        <v>2858391.1702074693</v>
      </c>
    </row>
    <row r="30" spans="1:7" x14ac:dyDescent="0.25">
      <c r="A30" s="3"/>
      <c r="B30" s="1" t="s">
        <v>41</v>
      </c>
      <c r="C30" s="18" t="s">
        <v>42</v>
      </c>
      <c r="D30" s="8">
        <v>1370586</v>
      </c>
      <c r="E30" s="20">
        <v>694750.74000000011</v>
      </c>
      <c r="F30" s="20">
        <f>VLOOKUP(B30,[1]base!D$5:M$83,10,0)</f>
        <v>32766.086018380451</v>
      </c>
      <c r="G30" s="21">
        <f t="shared" si="0"/>
        <v>643069.17398161942</v>
      </c>
    </row>
    <row r="31" spans="1:7" x14ac:dyDescent="0.25">
      <c r="A31" s="3"/>
      <c r="B31" s="1" t="s">
        <v>43</v>
      </c>
      <c r="C31" s="18" t="s">
        <v>44</v>
      </c>
      <c r="D31" s="8">
        <v>713598687.98000002</v>
      </c>
      <c r="E31" s="20">
        <v>30930994.690000001</v>
      </c>
      <c r="F31" s="20">
        <f>VLOOKUP(B31,[1]base!D$5:M$83,10,0)</f>
        <v>30000000</v>
      </c>
      <c r="G31" s="21">
        <f t="shared" si="0"/>
        <v>652667693.28999996</v>
      </c>
    </row>
    <row r="32" spans="1:7" x14ac:dyDescent="0.25">
      <c r="A32" s="3"/>
      <c r="B32" s="1" t="s">
        <v>45</v>
      </c>
      <c r="C32" s="18" t="s">
        <v>46</v>
      </c>
      <c r="D32" s="8">
        <v>96088688.659999996</v>
      </c>
      <c r="E32" s="20">
        <v>10629000</v>
      </c>
      <c r="F32" s="20">
        <f>VLOOKUP(B32,[1]base!D$5:M$83,10,0)</f>
        <v>7000000</v>
      </c>
      <c r="G32" s="21">
        <f t="shared" si="0"/>
        <v>78459688.659999996</v>
      </c>
    </row>
    <row r="33" spans="1:7" x14ac:dyDescent="0.25">
      <c r="A33" s="3"/>
      <c r="B33" s="1" t="s">
        <v>47</v>
      </c>
      <c r="C33" s="18" t="s">
        <v>48</v>
      </c>
      <c r="D33" s="8">
        <v>113783.39</v>
      </c>
      <c r="E33" s="20">
        <v>4551.67</v>
      </c>
      <c r="F33" s="20">
        <f>VLOOKUP(B33,[1]base!D$5:M$83,10,0)</f>
        <v>3551.5905901045303</v>
      </c>
      <c r="G33" s="21">
        <f t="shared" si="0"/>
        <v>105680.12940989547</v>
      </c>
    </row>
    <row r="34" spans="1:7" x14ac:dyDescent="0.25">
      <c r="A34" s="3"/>
      <c r="B34" s="1" t="s">
        <v>49</v>
      </c>
      <c r="C34" s="18" t="s">
        <v>50</v>
      </c>
      <c r="D34" s="8">
        <v>67965892.5</v>
      </c>
      <c r="E34" s="20">
        <v>4961521.25</v>
      </c>
      <c r="F34" s="20">
        <f>VLOOKUP(B34,[1]base!D$5:M$83,10,0)</f>
        <v>2060423.6879543087</v>
      </c>
      <c r="G34" s="21">
        <f t="shared" si="0"/>
        <v>60943947.562045693</v>
      </c>
    </row>
    <row r="35" spans="1:7" x14ac:dyDescent="0.25">
      <c r="A35" s="3"/>
      <c r="B35" s="1" t="s">
        <v>53</v>
      </c>
      <c r="C35" s="18" t="s">
        <v>54</v>
      </c>
      <c r="D35" s="8">
        <v>164099848.31</v>
      </c>
      <c r="E35" s="20">
        <v>16182465.260000002</v>
      </c>
      <c r="F35" s="20">
        <f>VLOOKUP(B35,[1]base!D$5:M$83,10,0)</f>
        <v>7412857.581320066</v>
      </c>
      <c r="G35" s="21">
        <f t="shared" si="0"/>
        <v>140504525.46867993</v>
      </c>
    </row>
    <row r="36" spans="1:7" x14ac:dyDescent="0.25">
      <c r="A36" s="3"/>
      <c r="B36" s="1" t="s">
        <v>55</v>
      </c>
      <c r="C36" s="18" t="s">
        <v>56</v>
      </c>
      <c r="D36" s="8">
        <v>7513997.7000000002</v>
      </c>
      <c r="E36" s="20">
        <v>319781.61</v>
      </c>
      <c r="F36" s="20">
        <f>VLOOKUP(B36,[1]base!D$5:M$83,10,0)</f>
        <v>233914.74718536527</v>
      </c>
      <c r="G36" s="21">
        <f t="shared" si="0"/>
        <v>6960301.3428146346</v>
      </c>
    </row>
    <row r="37" spans="1:7" x14ac:dyDescent="0.25">
      <c r="A37" s="3"/>
      <c r="B37" s="1" t="s">
        <v>57</v>
      </c>
      <c r="C37" s="18" t="s">
        <v>58</v>
      </c>
      <c r="D37" s="8">
        <v>780097.5</v>
      </c>
      <c r="E37" s="20">
        <v>31206.16</v>
      </c>
      <c r="F37" s="20">
        <f>VLOOKUP(B37,[1]base!D$5:M$83,10,0)</f>
        <v>24349.661766332822</v>
      </c>
      <c r="G37" s="21">
        <f t="shared" si="0"/>
        <v>724541.67823366716</v>
      </c>
    </row>
    <row r="38" spans="1:7" x14ac:dyDescent="0.25">
      <c r="A38" s="3"/>
      <c r="B38" s="1" t="s">
        <v>59</v>
      </c>
      <c r="C38" s="18" t="s">
        <v>60</v>
      </c>
      <c r="D38" s="8">
        <v>4622979</v>
      </c>
      <c r="E38" s="20">
        <v>354132.49</v>
      </c>
      <c r="F38" s="20">
        <f>VLOOKUP(B38,[1]base!D$5:M$83,10,0)</f>
        <v>600000</v>
      </c>
      <c r="G38" s="21">
        <f t="shared" si="0"/>
        <v>3668846.51</v>
      </c>
    </row>
    <row r="39" spans="1:7" x14ac:dyDescent="0.25">
      <c r="A39" s="3"/>
      <c r="B39" s="1" t="s">
        <v>161</v>
      </c>
      <c r="C39" s="18" t="s">
        <v>51</v>
      </c>
      <c r="D39" s="8">
        <v>5010371</v>
      </c>
      <c r="E39" s="20">
        <v>299190.19</v>
      </c>
      <c r="F39" s="20">
        <f>VLOOKUP(B39,[1]base!D$5:M$83,10,0)</f>
        <v>179079.14599804013</v>
      </c>
      <c r="G39" s="21">
        <f t="shared" si="0"/>
        <v>4532101.6640019594</v>
      </c>
    </row>
    <row r="40" spans="1:7" x14ac:dyDescent="0.25">
      <c r="A40" s="3"/>
      <c r="B40" s="1" t="s">
        <v>162</v>
      </c>
      <c r="C40" s="18" t="s">
        <v>52</v>
      </c>
      <c r="D40" s="8">
        <v>902283.8</v>
      </c>
      <c r="E40" s="20">
        <v>123029.64</v>
      </c>
      <c r="F40" s="20">
        <f>VLOOKUP(B40,[1]base!D$5:M$83,10,0)</f>
        <v>50152.886958804738</v>
      </c>
      <c r="G40" s="21">
        <f t="shared" si="0"/>
        <v>729101.27304119524</v>
      </c>
    </row>
    <row r="41" spans="1:7" x14ac:dyDescent="0.25">
      <c r="A41" s="3"/>
      <c r="B41" s="1" t="s">
        <v>63</v>
      </c>
      <c r="C41" s="18" t="s">
        <v>64</v>
      </c>
      <c r="D41" s="8">
        <v>9978</v>
      </c>
      <c r="E41" s="20">
        <v>399.15</v>
      </c>
      <c r="F41" s="20">
        <f>VLOOKUP(B41,[1]base!D$5:M$83,10,0)</f>
        <v>311.4493988012162</v>
      </c>
      <c r="G41" s="21">
        <f t="shared" si="0"/>
        <v>9267.400601198784</v>
      </c>
    </row>
    <row r="42" spans="1:7" x14ac:dyDescent="0.25">
      <c r="A42" s="3"/>
      <c r="B42" s="1" t="s">
        <v>65</v>
      </c>
      <c r="C42" s="18" t="s">
        <v>66</v>
      </c>
      <c r="D42" s="8">
        <v>2054277.5</v>
      </c>
      <c r="E42" s="20">
        <v>42986.329999999994</v>
      </c>
      <c r="F42" s="20">
        <f>VLOOKUP(B42,[1]base!D$5:M$83,10,0)</f>
        <v>20804.656943384809</v>
      </c>
      <c r="G42" s="21">
        <f t="shared" si="0"/>
        <v>1990486.5130566151</v>
      </c>
    </row>
    <row r="43" spans="1:7" x14ac:dyDescent="0.25">
      <c r="A43" s="3"/>
      <c r="B43" s="1" t="s">
        <v>67</v>
      </c>
      <c r="C43" s="18" t="s">
        <v>68</v>
      </c>
      <c r="D43" s="8">
        <v>11089.5</v>
      </c>
      <c r="E43" s="20">
        <v>660</v>
      </c>
      <c r="F43" s="20">
        <f>VLOOKUP(B43,[1]base!D$5:M$83,10,0)</f>
        <v>1339.1076700018566</v>
      </c>
      <c r="G43" s="21">
        <f t="shared" si="0"/>
        <v>9090.3923299981434</v>
      </c>
    </row>
    <row r="44" spans="1:7" x14ac:dyDescent="0.25">
      <c r="A44" s="3"/>
      <c r="B44" s="1" t="s">
        <v>69</v>
      </c>
      <c r="C44" s="18" t="s">
        <v>70</v>
      </c>
      <c r="D44" s="8">
        <v>5002390</v>
      </c>
      <c r="E44" s="20">
        <v>659185.05999999994</v>
      </c>
      <c r="F44" s="20">
        <f>VLOOKUP(B44,[1]base!D$5:M$83,10,0)</f>
        <v>221500</v>
      </c>
      <c r="G44" s="21">
        <f t="shared" si="0"/>
        <v>4121704.9400000004</v>
      </c>
    </row>
    <row r="45" spans="1:7" x14ac:dyDescent="0.25">
      <c r="A45" s="3"/>
      <c r="B45" s="1" t="s">
        <v>72</v>
      </c>
      <c r="C45" s="18" t="s">
        <v>73</v>
      </c>
      <c r="D45" s="8">
        <v>245771.5</v>
      </c>
      <c r="E45" s="20">
        <v>19572.66</v>
      </c>
      <c r="F45" s="20">
        <f>VLOOKUP(B45,[1]base!D$5:M$83,10,0)</f>
        <v>7354.6921318876985</v>
      </c>
      <c r="G45" s="21">
        <f t="shared" si="0"/>
        <v>218844.14786811231</v>
      </c>
    </row>
    <row r="46" spans="1:7" x14ac:dyDescent="0.25">
      <c r="A46" s="3"/>
      <c r="B46" s="1" t="s">
        <v>151</v>
      </c>
      <c r="C46" s="18" t="s">
        <v>156</v>
      </c>
      <c r="D46" s="8">
        <v>5000</v>
      </c>
      <c r="E46" s="20">
        <v>200.01</v>
      </c>
      <c r="F46" s="20">
        <f>VLOOKUP(B46,[1]base!D$5:M$83,10,0)</f>
        <v>156.06821275537769</v>
      </c>
      <c r="G46" s="21">
        <f t="shared" si="0"/>
        <v>4643.9217872446225</v>
      </c>
    </row>
    <row r="47" spans="1:7" x14ac:dyDescent="0.25">
      <c r="A47" s="3"/>
      <c r="B47" s="1" t="s">
        <v>74</v>
      </c>
      <c r="C47" s="18" t="s">
        <v>75</v>
      </c>
      <c r="D47" s="8">
        <v>666289477.79999995</v>
      </c>
      <c r="E47" s="20">
        <v>36253479.810000002</v>
      </c>
      <c r="F47" s="20">
        <f>VLOOKUP(B47,[1]base!D$5:M$83,10,0)</f>
        <v>20485166.04781469</v>
      </c>
      <c r="G47" s="21">
        <f t="shared" si="0"/>
        <v>609550831.94218528</v>
      </c>
    </row>
    <row r="48" spans="1:7" x14ac:dyDescent="0.25">
      <c r="A48" s="3"/>
      <c r="B48" s="1" t="s">
        <v>76</v>
      </c>
      <c r="C48" s="18" t="s">
        <v>77</v>
      </c>
      <c r="D48" s="8">
        <v>2466958</v>
      </c>
      <c r="E48" s="20">
        <v>461968.92</v>
      </c>
      <c r="F48" s="20">
        <f>VLOOKUP(B48,[1]base!D$5:M$83,10,0)</f>
        <v>231857.77379528893</v>
      </c>
      <c r="G48" s="21">
        <f t="shared" si="0"/>
        <v>1773131.3062047111</v>
      </c>
    </row>
    <row r="49" spans="1:7" x14ac:dyDescent="0.25">
      <c r="A49" s="3"/>
      <c r="B49" s="1" t="s">
        <v>78</v>
      </c>
      <c r="C49" s="18" t="s">
        <v>79</v>
      </c>
      <c r="D49" s="8">
        <v>791360.5</v>
      </c>
      <c r="E49" s="20">
        <v>46868.65</v>
      </c>
      <c r="F49" s="20">
        <f>VLOOKUP(B49,[1]base!D$5:M$83,10,0)</f>
        <v>24206.615522208325</v>
      </c>
      <c r="G49" s="21">
        <f t="shared" si="0"/>
        <v>720285.2344777917</v>
      </c>
    </row>
    <row r="50" spans="1:7" x14ac:dyDescent="0.25">
      <c r="A50" s="3"/>
      <c r="B50" s="1" t="s">
        <v>163</v>
      </c>
      <c r="C50" s="18" t="s">
        <v>61</v>
      </c>
      <c r="D50" s="8">
        <v>185865.5</v>
      </c>
      <c r="E50" s="20">
        <v>31222.36</v>
      </c>
      <c r="F50" s="20">
        <f>VLOOKUP(B50,[1]base!D$5:M$83,10,0)</f>
        <v>13120.110157454423</v>
      </c>
      <c r="G50" s="21">
        <f t="shared" si="0"/>
        <v>141523.0298425456</v>
      </c>
    </row>
    <row r="51" spans="1:7" x14ac:dyDescent="0.25">
      <c r="A51" s="3"/>
      <c r="B51" s="1" t="s">
        <v>80</v>
      </c>
      <c r="C51" s="18" t="s">
        <v>81</v>
      </c>
      <c r="D51" s="8">
        <v>228285757.5</v>
      </c>
      <c r="E51" s="20">
        <v>27590114.609999999</v>
      </c>
      <c r="F51" s="20">
        <f>VLOOKUP(B51,[1]base!D$5:M$83,10,0)</f>
        <v>26000000</v>
      </c>
      <c r="G51" s="21">
        <f t="shared" si="0"/>
        <v>174695642.88999999</v>
      </c>
    </row>
    <row r="52" spans="1:7" x14ac:dyDescent="0.25">
      <c r="A52" s="3"/>
      <c r="B52" s="1" t="s">
        <v>82</v>
      </c>
      <c r="C52" s="18" t="s">
        <v>83</v>
      </c>
      <c r="D52" s="8">
        <v>1631528.5</v>
      </c>
      <c r="E52" s="20">
        <v>110673.43000000001</v>
      </c>
      <c r="F52" s="20">
        <f>VLOOKUP(B52,[1]base!D$5:M$83,10,0)</f>
        <v>63844.075652064865</v>
      </c>
      <c r="G52" s="21">
        <f t="shared" si="0"/>
        <v>1457010.9943479353</v>
      </c>
    </row>
    <row r="53" spans="1:7" x14ac:dyDescent="0.25">
      <c r="A53" s="3"/>
      <c r="B53" s="1" t="s">
        <v>84</v>
      </c>
      <c r="C53" s="18" t="s">
        <v>85</v>
      </c>
      <c r="D53" s="8">
        <v>45829.5</v>
      </c>
      <c r="E53" s="20">
        <v>1833.31</v>
      </c>
      <c r="F53" s="20">
        <f>VLOOKUP(B53,[1]base!D$5:M$83,10,0)</f>
        <v>1430.5043846645556</v>
      </c>
      <c r="G53" s="21">
        <f t="shared" si="0"/>
        <v>42565.685615335446</v>
      </c>
    </row>
    <row r="54" spans="1:7" x14ac:dyDescent="0.25">
      <c r="A54" s="3"/>
      <c r="B54" s="1" t="s">
        <v>86</v>
      </c>
      <c r="C54" s="18" t="s">
        <v>87</v>
      </c>
      <c r="D54" s="8">
        <v>9563801</v>
      </c>
      <c r="E54" s="20">
        <v>1151696.4099999999</v>
      </c>
      <c r="F54" s="20">
        <f>VLOOKUP(B54,[1]base!D$5:M$83,10,0)</f>
        <v>372526.76333494636</v>
      </c>
      <c r="G54" s="21">
        <f t="shared" si="0"/>
        <v>8039577.8266650531</v>
      </c>
    </row>
    <row r="55" spans="1:7" x14ac:dyDescent="0.25">
      <c r="A55" s="3"/>
      <c r="B55" s="1" t="s">
        <v>89</v>
      </c>
      <c r="C55" s="18" t="s">
        <v>90</v>
      </c>
      <c r="D55" s="8">
        <v>51500</v>
      </c>
      <c r="E55" s="20">
        <v>2060.15</v>
      </c>
      <c r="F55" s="20">
        <f>VLOOKUP(B55,[1]base!D$5:M$83,10,0)</f>
        <v>1656.2724813024663</v>
      </c>
      <c r="G55" s="21">
        <f t="shared" si="0"/>
        <v>47783.57751869753</v>
      </c>
    </row>
    <row r="56" spans="1:7" x14ac:dyDescent="0.25">
      <c r="A56" s="3"/>
      <c r="B56" s="1" t="s">
        <v>91</v>
      </c>
      <c r="C56" s="18" t="s">
        <v>92</v>
      </c>
      <c r="D56" s="8">
        <v>88477</v>
      </c>
      <c r="E56" s="20">
        <v>3539.34</v>
      </c>
      <c r="F56" s="20">
        <f>VLOOKUP(B56,[1]base!D$5:M$83,10,0)</f>
        <v>2761.6867518107188</v>
      </c>
      <c r="G56" s="21">
        <f t="shared" si="0"/>
        <v>82175.973248189286</v>
      </c>
    </row>
    <row r="57" spans="1:7" x14ac:dyDescent="0.25">
      <c r="A57" s="3"/>
      <c r="B57" s="1" t="s">
        <v>95</v>
      </c>
      <c r="C57" s="18" t="s">
        <v>164</v>
      </c>
      <c r="D57" s="8">
        <v>4135656.5</v>
      </c>
      <c r="E57" s="20">
        <v>173886.21</v>
      </c>
      <c r="F57" s="20">
        <f>VLOOKUP(B57,[1]base!D$5:M$83,10,0)</f>
        <v>128814.1034684769</v>
      </c>
      <c r="G57" s="21">
        <f t="shared" si="0"/>
        <v>3832956.1865315232</v>
      </c>
    </row>
    <row r="58" spans="1:7" x14ac:dyDescent="0.25">
      <c r="A58" s="3"/>
      <c r="B58" s="1" t="s">
        <v>165</v>
      </c>
      <c r="C58" s="18" t="s">
        <v>62</v>
      </c>
      <c r="D58" s="8">
        <v>155000</v>
      </c>
      <c r="E58" s="20">
        <v>6200.45</v>
      </c>
      <c r="F58" s="20">
        <f>VLOOKUP(B58,[1]base!D$5:M$83,10,0)</f>
        <v>4838.110043417686</v>
      </c>
      <c r="G58" s="21">
        <f t="shared" si="0"/>
        <v>143961.4399565823</v>
      </c>
    </row>
    <row r="59" spans="1:7" x14ac:dyDescent="0.25">
      <c r="A59" s="3"/>
      <c r="B59" s="1" t="s">
        <v>166</v>
      </c>
      <c r="C59" s="18" t="s">
        <v>71</v>
      </c>
      <c r="D59" s="8">
        <v>7845408</v>
      </c>
      <c r="E59" s="20">
        <v>417683.85</v>
      </c>
      <c r="F59" s="20">
        <f>VLOOKUP(B59,[1]base!D$5:M$83,10,0)</f>
        <v>241507.09333362296</v>
      </c>
      <c r="G59" s="21">
        <f t="shared" si="0"/>
        <v>7186217.056666377</v>
      </c>
    </row>
    <row r="60" spans="1:7" x14ac:dyDescent="0.25">
      <c r="A60" s="3"/>
      <c r="B60" s="1" t="s">
        <v>96</v>
      </c>
      <c r="C60" s="18" t="s">
        <v>97</v>
      </c>
      <c r="D60" s="8">
        <v>29705808.5</v>
      </c>
      <c r="E60" s="20">
        <v>1190831.8399999999</v>
      </c>
      <c r="F60" s="20">
        <f>VLOOKUP(B60,[1]base!D$5:M$83,10,0)</f>
        <v>927143.89906802075</v>
      </c>
      <c r="G60" s="21">
        <f t="shared" si="0"/>
        <v>27587832.76093198</v>
      </c>
    </row>
    <row r="61" spans="1:7" x14ac:dyDescent="0.25">
      <c r="A61" s="3"/>
      <c r="B61" s="1" t="s">
        <v>98</v>
      </c>
      <c r="C61" s="18" t="s">
        <v>99</v>
      </c>
      <c r="D61" s="8">
        <v>223659500</v>
      </c>
      <c r="E61" s="20">
        <v>64327040.899999999</v>
      </c>
      <c r="F61" s="20">
        <f>VLOOKUP(B61,[1]base!D$5:M$83,10,0)</f>
        <v>26000000</v>
      </c>
      <c r="G61" s="21">
        <f t="shared" si="0"/>
        <v>133332459.09999999</v>
      </c>
    </row>
    <row r="62" spans="1:7" x14ac:dyDescent="0.25">
      <c r="A62" s="3"/>
      <c r="B62" s="1" t="s">
        <v>100</v>
      </c>
      <c r="C62" s="18" t="s">
        <v>101</v>
      </c>
      <c r="D62" s="8">
        <v>26802113</v>
      </c>
      <c r="E62" s="20">
        <v>2205207</v>
      </c>
      <c r="F62" s="20">
        <f>VLOOKUP(B62,[1]base!D$5:M$83,10,0)</f>
        <v>884916.30754970864</v>
      </c>
      <c r="G62" s="21">
        <f t="shared" si="0"/>
        <v>23711989.692450292</v>
      </c>
    </row>
    <row r="63" spans="1:7" x14ac:dyDescent="0.25">
      <c r="A63" s="3"/>
      <c r="B63" s="1" t="s">
        <v>102</v>
      </c>
      <c r="C63" s="18" t="s">
        <v>103</v>
      </c>
      <c r="D63" s="8">
        <v>67758718.5</v>
      </c>
      <c r="E63" s="20">
        <v>3360141.7199999997</v>
      </c>
      <c r="F63" s="20">
        <f>VLOOKUP(B63,[1]base!D$5:M$83,10,0)</f>
        <v>2096060.3651619412</v>
      </c>
      <c r="G63" s="21">
        <f t="shared" si="0"/>
        <v>62302516.414838061</v>
      </c>
    </row>
    <row r="64" spans="1:7" x14ac:dyDescent="0.25">
      <c r="A64" s="3"/>
      <c r="B64" s="1" t="s">
        <v>104</v>
      </c>
      <c r="C64" s="18" t="s">
        <v>105</v>
      </c>
      <c r="D64" s="8">
        <v>1510649.1600000004</v>
      </c>
      <c r="E64" s="20">
        <v>87149.75</v>
      </c>
      <c r="F64" s="20">
        <f>VLOOKUP(B64,[1]base!D$5:M$83,10,0)</f>
        <v>46284.056587000116</v>
      </c>
      <c r="G64" s="21">
        <f t="shared" si="0"/>
        <v>1377215.3534130002</v>
      </c>
    </row>
    <row r="65" spans="1:7" x14ac:dyDescent="0.25">
      <c r="A65" s="3"/>
      <c r="B65" s="1" t="s">
        <v>106</v>
      </c>
      <c r="C65" s="18" t="s">
        <v>107</v>
      </c>
      <c r="D65" s="8">
        <v>477975105.74000001</v>
      </c>
      <c r="E65" s="20">
        <v>57405882.160000004</v>
      </c>
      <c r="F65" s="20">
        <f>VLOOKUP(B65,[1]base!D$5:M$83,10,0)</f>
        <v>26878499.007047214</v>
      </c>
      <c r="G65" s="21">
        <f t="shared" si="0"/>
        <v>393690724.57295275</v>
      </c>
    </row>
    <row r="66" spans="1:7" x14ac:dyDescent="0.25">
      <c r="A66" s="3"/>
      <c r="B66" s="1" t="s">
        <v>110</v>
      </c>
      <c r="C66" s="18" t="s">
        <v>111</v>
      </c>
      <c r="D66" s="8">
        <v>436242368.63999999</v>
      </c>
      <c r="E66" s="20">
        <v>50632599.519999996</v>
      </c>
      <c r="F66" s="20">
        <f>VLOOKUP(B66,[1]base!D$5:M$83,10,0)</f>
        <v>19936212.393709868</v>
      </c>
      <c r="G66" s="21">
        <f t="shared" si="0"/>
        <v>365673556.72629011</v>
      </c>
    </row>
    <row r="67" spans="1:7" x14ac:dyDescent="0.25">
      <c r="A67" s="3"/>
      <c r="B67" s="1" t="s">
        <v>112</v>
      </c>
      <c r="C67" s="18" t="s">
        <v>113</v>
      </c>
      <c r="D67" s="8">
        <v>178185173.31</v>
      </c>
      <c r="E67" s="20">
        <v>9281995.3599999994</v>
      </c>
      <c r="F67" s="20">
        <f>VLOOKUP(B67,[1]base!D$5:M$83,10,0)</f>
        <v>6447492.9660437657</v>
      </c>
      <c r="G67" s="21">
        <f t="shared" si="0"/>
        <v>162455684.98395622</v>
      </c>
    </row>
    <row r="68" spans="1:7" x14ac:dyDescent="0.25">
      <c r="A68" s="3"/>
      <c r="B68" s="1" t="s">
        <v>114</v>
      </c>
      <c r="C68" s="18" t="s">
        <v>115</v>
      </c>
      <c r="D68" s="8">
        <v>108129901.62</v>
      </c>
      <c r="E68" s="20">
        <v>9764873.0500000007</v>
      </c>
      <c r="F68" s="20">
        <f>VLOOKUP(B68,[1]base!D$5:M$83,10,0)</f>
        <v>4337620.5460898187</v>
      </c>
      <c r="G68" s="21">
        <f t="shared" si="0"/>
        <v>94027408.023910195</v>
      </c>
    </row>
    <row r="69" spans="1:7" x14ac:dyDescent="0.25">
      <c r="A69" s="3"/>
      <c r="B69" s="1" t="s">
        <v>116</v>
      </c>
      <c r="C69" s="18" t="s">
        <v>117</v>
      </c>
      <c r="D69" s="8">
        <v>53864018.289999999</v>
      </c>
      <c r="E69" s="20">
        <v>2154716.73</v>
      </c>
      <c r="F69" s="20">
        <f>VLOOKUP(B69,[1]base!D$5:M$83,10,0)</f>
        <v>2181290.6437926046</v>
      </c>
      <c r="G69" s="21">
        <f t="shared" si="0"/>
        <v>49528010.916207395</v>
      </c>
    </row>
    <row r="70" spans="1:7" x14ac:dyDescent="0.25">
      <c r="A70" s="3"/>
      <c r="B70" s="1" t="s">
        <v>118</v>
      </c>
      <c r="C70" s="18" t="s">
        <v>119</v>
      </c>
      <c r="D70" s="8">
        <v>15432061.050000001</v>
      </c>
      <c r="E70" s="20">
        <v>1557216.08</v>
      </c>
      <c r="F70" s="20">
        <f>VLOOKUP(B70,[1]base!D$5:M$83,10,0)</f>
        <v>695438.76667325175</v>
      </c>
      <c r="G70" s="21">
        <f t="shared" si="0"/>
        <v>13179406.203326749</v>
      </c>
    </row>
    <row r="71" spans="1:7" x14ac:dyDescent="0.25">
      <c r="A71" s="3"/>
      <c r="B71" s="1" t="s">
        <v>122</v>
      </c>
      <c r="C71" s="18" t="s">
        <v>123</v>
      </c>
      <c r="D71" s="8">
        <v>813842</v>
      </c>
      <c r="E71" s="20">
        <v>32556.04</v>
      </c>
      <c r="F71" s="20">
        <f>VLOOKUP(B71,[1]base!D$5:M$83,10,0)</f>
        <v>638595.24643814284</v>
      </c>
      <c r="G71" s="21">
        <f t="shared" ref="G71:G84" si="1">D71-E71-F71</f>
        <v>142690.71356185712</v>
      </c>
    </row>
    <row r="72" spans="1:7" x14ac:dyDescent="0.25">
      <c r="A72" s="3"/>
      <c r="B72" s="1" t="s">
        <v>124</v>
      </c>
      <c r="C72" s="18" t="s">
        <v>125</v>
      </c>
      <c r="D72" s="8">
        <v>867502.8</v>
      </c>
      <c r="E72" s="20">
        <v>214773.35</v>
      </c>
      <c r="F72" s="20">
        <f>VLOOKUP(B72,[1]base!D$5:M$83,10,0)</f>
        <v>78712.047271786112</v>
      </c>
      <c r="G72" s="21">
        <f t="shared" si="1"/>
        <v>574017.40272821393</v>
      </c>
    </row>
    <row r="73" spans="1:7" x14ac:dyDescent="0.25">
      <c r="A73" s="3"/>
      <c r="B73" s="1" t="s">
        <v>126</v>
      </c>
      <c r="C73" s="18" t="s">
        <v>127</v>
      </c>
      <c r="D73" s="8">
        <v>68598227.359999985</v>
      </c>
      <c r="E73" s="20">
        <v>2767167.69</v>
      </c>
      <c r="F73" s="20">
        <f>VLOOKUP(B73,[1]base!D$5:M$83,10,0)</f>
        <v>2140449.4231216153</v>
      </c>
      <c r="G73" s="21">
        <f t="shared" si="1"/>
        <v>63690610.246878371</v>
      </c>
    </row>
    <row r="74" spans="1:7" x14ac:dyDescent="0.25">
      <c r="A74" s="3"/>
      <c r="B74" s="1" t="s">
        <v>167</v>
      </c>
      <c r="C74" s="18" t="s">
        <v>109</v>
      </c>
      <c r="D74" s="8">
        <v>644195.19999999995</v>
      </c>
      <c r="E74" s="20">
        <v>106897.97</v>
      </c>
      <c r="F74" s="20">
        <f>VLOOKUP(B74,[1]base!D$5:M$83,10,0)</f>
        <v>43651.781896423767</v>
      </c>
      <c r="G74" s="21">
        <f t="shared" si="1"/>
        <v>493645.4481035762</v>
      </c>
    </row>
    <row r="75" spans="1:7" x14ac:dyDescent="0.25">
      <c r="A75" s="3"/>
      <c r="B75" s="1" t="s">
        <v>128</v>
      </c>
      <c r="C75" s="18" t="s">
        <v>129</v>
      </c>
      <c r="D75" s="8">
        <v>7434.5</v>
      </c>
      <c r="E75" s="20">
        <v>297.39999999999998</v>
      </c>
      <c r="F75" s="20">
        <f>VLOOKUP(B75,[1]base!D$5:M$83,10,0)</f>
        <v>232.05765871520694</v>
      </c>
      <c r="G75" s="21">
        <f t="shared" si="1"/>
        <v>6905.0423412847931</v>
      </c>
    </row>
    <row r="76" spans="1:7" x14ac:dyDescent="0.25">
      <c r="A76" s="3"/>
      <c r="B76" s="1" t="s">
        <v>168</v>
      </c>
      <c r="C76" s="18" t="s">
        <v>120</v>
      </c>
      <c r="D76" s="8">
        <v>2500</v>
      </c>
      <c r="E76" s="20">
        <v>100.01</v>
      </c>
      <c r="F76" s="20">
        <f>VLOOKUP(B76,[1]base!D$5:M$83,10,0)</f>
        <v>78.033943806295198</v>
      </c>
      <c r="G76" s="21">
        <f t="shared" si="1"/>
        <v>2321.9560561937046</v>
      </c>
    </row>
    <row r="77" spans="1:7" x14ac:dyDescent="0.25">
      <c r="A77" s="3"/>
      <c r="B77" s="15" t="s">
        <v>169</v>
      </c>
      <c r="C77" s="18" t="s">
        <v>121</v>
      </c>
      <c r="D77" s="8">
        <v>59441081</v>
      </c>
      <c r="E77" s="20">
        <v>2379735.38</v>
      </c>
      <c r="F77" s="20">
        <f>VLOOKUP(B77,[1]base!D$5:M$83,10,0)</f>
        <v>1855308.4961281791</v>
      </c>
      <c r="G77" s="21">
        <f t="shared" si="1"/>
        <v>55206037.123871818</v>
      </c>
    </row>
    <row r="78" spans="1:7" x14ac:dyDescent="0.25">
      <c r="A78" s="3"/>
      <c r="B78" s="16" t="s">
        <v>170</v>
      </c>
      <c r="C78" s="18" t="s">
        <v>171</v>
      </c>
      <c r="D78" s="8">
        <v>1599526</v>
      </c>
      <c r="E78" s="20">
        <v>80881.62</v>
      </c>
      <c r="F78" s="20">
        <f>VLOOKUP(B78,[1]base!D$5:M$83,10,0)</f>
        <v>49413.392367823588</v>
      </c>
      <c r="G78" s="21">
        <f t="shared" si="1"/>
        <v>1469230.9876321764</v>
      </c>
    </row>
    <row r="79" spans="1:7" x14ac:dyDescent="0.25">
      <c r="A79" s="3"/>
      <c r="B79" s="16" t="s">
        <v>172</v>
      </c>
      <c r="C79" s="18" t="s">
        <v>173</v>
      </c>
      <c r="D79" s="8">
        <v>5000</v>
      </c>
      <c r="E79" s="20">
        <v>200.01</v>
      </c>
      <c r="F79" s="20">
        <f>VLOOKUP(B79,[1]base!D$5:M$83,10,0)</f>
        <v>156.06821275537769</v>
      </c>
      <c r="G79" s="21">
        <f t="shared" si="1"/>
        <v>4643.9217872446225</v>
      </c>
    </row>
    <row r="80" spans="1:7" x14ac:dyDescent="0.25">
      <c r="A80" s="3"/>
      <c r="B80" s="15" t="s">
        <v>174</v>
      </c>
      <c r="C80" s="18" t="s">
        <v>185</v>
      </c>
      <c r="D80" s="8">
        <v>314816051.39999998</v>
      </c>
      <c r="E80" s="20">
        <v>50117745.549999997</v>
      </c>
      <c r="F80" s="20">
        <f>VLOOKUP(B80,[1]base!D$5:M$83,10,0)</f>
        <v>20000000</v>
      </c>
      <c r="G80" s="21">
        <f t="shared" si="1"/>
        <v>244698305.84999996</v>
      </c>
    </row>
    <row r="81" spans="1:7" x14ac:dyDescent="0.25">
      <c r="A81" s="3"/>
      <c r="B81" s="15" t="s">
        <v>175</v>
      </c>
      <c r="C81" s="18" t="s">
        <v>176</v>
      </c>
      <c r="D81" s="8">
        <v>2500</v>
      </c>
      <c r="E81" s="20">
        <v>100.01</v>
      </c>
      <c r="F81" s="20">
        <f>VLOOKUP(B81,[1]base!D$5:M$83,10,0)</f>
        <v>78.033943806295198</v>
      </c>
      <c r="G81" s="21">
        <f t="shared" si="1"/>
        <v>2321.9560561937046</v>
      </c>
    </row>
    <row r="82" spans="1:7" x14ac:dyDescent="0.25">
      <c r="A82" s="3"/>
      <c r="B82" s="15" t="s">
        <v>177</v>
      </c>
      <c r="C82" s="18" t="s">
        <v>181</v>
      </c>
      <c r="D82" s="8">
        <v>62920499.799999997</v>
      </c>
      <c r="E82" s="20">
        <v>3800000</v>
      </c>
      <c r="F82" s="20">
        <f>VLOOKUP(B82,[1]base!D$5:M$83,10,0)</f>
        <v>2500000</v>
      </c>
      <c r="G82" s="21">
        <f t="shared" si="1"/>
        <v>56620499.799999997</v>
      </c>
    </row>
    <row r="83" spans="1:7" x14ac:dyDescent="0.25">
      <c r="A83" s="3"/>
      <c r="B83" s="15" t="s">
        <v>178</v>
      </c>
      <c r="C83" s="18" t="s">
        <v>7</v>
      </c>
      <c r="D83" s="8">
        <v>452052373.34999996</v>
      </c>
      <c r="E83" s="20">
        <v>9800000</v>
      </c>
      <c r="F83" s="20">
        <f>VLOOKUP(B83,[1]base!D$5:M$83,10,0)</f>
        <v>3800000</v>
      </c>
      <c r="G83" s="21">
        <f t="shared" si="1"/>
        <v>438452373.34999996</v>
      </c>
    </row>
    <row r="84" spans="1:7" x14ac:dyDescent="0.25">
      <c r="B84" s="2" t="s">
        <v>179</v>
      </c>
      <c r="C84" s="18" t="s">
        <v>8</v>
      </c>
      <c r="D84" s="29">
        <v>5525090.0999999996</v>
      </c>
      <c r="E84" s="30">
        <v>1001771.1900000001</v>
      </c>
      <c r="F84" s="30">
        <f>VLOOKUP(B84,[1]base!D$5:M$83,10,0)</f>
        <v>464051.27181892109</v>
      </c>
      <c r="G84" s="31">
        <f t="shared" si="1"/>
        <v>4059267.6381810782</v>
      </c>
    </row>
    <row r="85" spans="1:7" x14ac:dyDescent="0.25">
      <c r="B85" s="77" t="s">
        <v>180</v>
      </c>
      <c r="C85" s="77"/>
      <c r="D85" s="24">
        <f>SUM(D6:D84)</f>
        <v>4706356856.170001</v>
      </c>
      <c r="E85" s="24">
        <f>SUM(E6:E84)</f>
        <v>419754214.09000009</v>
      </c>
      <c r="F85" s="24">
        <f t="shared" ref="F85:G85" si="2">SUM(F6:F84)</f>
        <v>225000000.00000003</v>
      </c>
      <c r="G85" s="24">
        <f t="shared" si="2"/>
        <v>4061602642.0799999</v>
      </c>
    </row>
    <row r="86" spans="1:7" x14ac:dyDescent="0.25">
      <c r="B86" s="28" t="s">
        <v>187</v>
      </c>
    </row>
  </sheetData>
  <mergeCells count="2">
    <mergeCell ref="B5:C5"/>
    <mergeCell ref="B85:C85"/>
  </mergeCells>
  <pageMargins left="0.511811024" right="0.511811024" top="0.78740157499999996" bottom="0.78740157499999996" header="0.31496062000000002" footer="0.31496062000000002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showGridLines="0" topLeftCell="A19" zoomScale="80" zoomScaleNormal="80" workbookViewId="0">
      <selection activeCell="F39" sqref="F39"/>
    </sheetView>
  </sheetViews>
  <sheetFormatPr defaultRowHeight="15" x14ac:dyDescent="0.25"/>
  <cols>
    <col min="3" max="3" width="15.140625" bestFit="1" customWidth="1"/>
    <col min="4" max="6" width="21.42578125" customWidth="1"/>
  </cols>
  <sheetData>
    <row r="2" spans="2:6" x14ac:dyDescent="0.25">
      <c r="B2" s="11" t="s">
        <v>147</v>
      </c>
    </row>
    <row r="3" spans="2:6" x14ac:dyDescent="0.25">
      <c r="B3" s="5" t="s">
        <v>139</v>
      </c>
      <c r="C3" s="5"/>
    </row>
    <row r="4" spans="2:6" x14ac:dyDescent="0.25">
      <c r="B4" s="6" t="s">
        <v>154</v>
      </c>
      <c r="C4" s="6"/>
    </row>
    <row r="5" spans="2:6" x14ac:dyDescent="0.25">
      <c r="B5" s="77" t="s">
        <v>0</v>
      </c>
      <c r="C5" s="77"/>
      <c r="D5" s="4" t="s">
        <v>148</v>
      </c>
      <c r="E5" s="4" t="s">
        <v>186</v>
      </c>
      <c r="F5" s="4" t="s">
        <v>130</v>
      </c>
    </row>
    <row r="6" spans="2:6" x14ac:dyDescent="0.25">
      <c r="B6" s="25" t="s">
        <v>1</v>
      </c>
      <c r="C6" s="18" t="s">
        <v>157</v>
      </c>
      <c r="D6" s="9">
        <v>101909341</v>
      </c>
      <c r="E6" s="9">
        <v>813158.73999999987</v>
      </c>
      <c r="F6" s="9">
        <v>175574.46000000008</v>
      </c>
    </row>
    <row r="7" spans="2:6" x14ac:dyDescent="0.25">
      <c r="B7" s="7" t="s">
        <v>182</v>
      </c>
      <c r="C7" s="18" t="s">
        <v>141</v>
      </c>
      <c r="D7" s="10">
        <v>2453843</v>
      </c>
      <c r="E7" s="10">
        <v>204486.92</v>
      </c>
      <c r="F7" s="10">
        <v>408973.82999999996</v>
      </c>
    </row>
    <row r="8" spans="2:6" x14ac:dyDescent="0.25">
      <c r="B8" s="7" t="s">
        <v>159</v>
      </c>
      <c r="C8" s="18" t="s">
        <v>4</v>
      </c>
      <c r="D8" s="10">
        <v>36762572</v>
      </c>
      <c r="E8" s="10">
        <v>6127095.3300000001</v>
      </c>
      <c r="F8" s="10">
        <v>1810701.38</v>
      </c>
    </row>
    <row r="9" spans="2:6" x14ac:dyDescent="0.25">
      <c r="B9" s="7" t="s">
        <v>11</v>
      </c>
      <c r="C9" s="18" t="s">
        <v>12</v>
      </c>
      <c r="D9" s="10">
        <v>11220792</v>
      </c>
      <c r="E9" s="10">
        <v>267450.21999999997</v>
      </c>
      <c r="F9" s="10">
        <v>424630.65</v>
      </c>
    </row>
    <row r="10" spans="2:6" x14ac:dyDescent="0.25">
      <c r="B10" s="7" t="s">
        <v>17</v>
      </c>
      <c r="C10" s="18" t="s">
        <v>18</v>
      </c>
      <c r="D10" s="10">
        <v>267800</v>
      </c>
      <c r="E10" s="10">
        <v>22316.67</v>
      </c>
      <c r="F10" s="10">
        <v>11505.61</v>
      </c>
    </row>
    <row r="11" spans="2:6" x14ac:dyDescent="0.25">
      <c r="B11" s="7" t="s">
        <v>23</v>
      </c>
      <c r="C11" s="18" t="s">
        <v>24</v>
      </c>
      <c r="D11" s="10">
        <v>731773.85</v>
      </c>
      <c r="E11" s="10">
        <v>173452.58000000002</v>
      </c>
      <c r="F11" s="10">
        <v>0</v>
      </c>
    </row>
    <row r="12" spans="2:6" x14ac:dyDescent="0.25">
      <c r="B12" s="7" t="s">
        <v>27</v>
      </c>
      <c r="C12" s="18" t="s">
        <v>28</v>
      </c>
      <c r="D12" s="10">
        <v>10751152</v>
      </c>
      <c r="E12" s="10">
        <v>340444.89</v>
      </c>
      <c r="F12" s="10">
        <v>0</v>
      </c>
    </row>
    <row r="13" spans="2:6" x14ac:dyDescent="0.25">
      <c r="B13" s="7" t="s">
        <v>39</v>
      </c>
      <c r="C13" s="18" t="s">
        <v>40</v>
      </c>
      <c r="D13" s="10">
        <v>13588754</v>
      </c>
      <c r="E13" s="10">
        <v>3225389.19</v>
      </c>
      <c r="F13" s="10">
        <v>0</v>
      </c>
    </row>
    <row r="14" spans="2:6" x14ac:dyDescent="0.25">
      <c r="B14" s="7" t="s">
        <v>43</v>
      </c>
      <c r="C14" s="18" t="s">
        <v>44</v>
      </c>
      <c r="D14" s="10">
        <v>814134197</v>
      </c>
      <c r="E14" s="10">
        <v>76630979.480000004</v>
      </c>
      <c r="F14" s="10">
        <v>48269578.189999998</v>
      </c>
    </row>
    <row r="15" spans="2:6" x14ac:dyDescent="0.25">
      <c r="B15" s="7" t="s">
        <v>72</v>
      </c>
      <c r="C15" s="18" t="s">
        <v>73</v>
      </c>
      <c r="D15" s="10">
        <v>49501683</v>
      </c>
      <c r="E15" s="10">
        <v>461.09</v>
      </c>
      <c r="F15" s="10">
        <v>421.84</v>
      </c>
    </row>
    <row r="16" spans="2:6" x14ac:dyDescent="0.25">
      <c r="B16" s="7" t="s">
        <v>74</v>
      </c>
      <c r="C16" s="18" t="s">
        <v>75</v>
      </c>
      <c r="D16" s="10">
        <v>6000000</v>
      </c>
      <c r="E16" s="10">
        <v>500000</v>
      </c>
      <c r="F16" s="10">
        <v>0</v>
      </c>
    </row>
    <row r="17" spans="2:6" x14ac:dyDescent="0.25">
      <c r="B17" s="7" t="s">
        <v>76</v>
      </c>
      <c r="C17" s="18" t="s">
        <v>77</v>
      </c>
      <c r="D17" s="10">
        <v>295381516</v>
      </c>
      <c r="E17" s="10">
        <v>5940896.8499999996</v>
      </c>
      <c r="F17" s="10">
        <v>15528166.970000001</v>
      </c>
    </row>
    <row r="18" spans="2:6" x14ac:dyDescent="0.25">
      <c r="B18" s="7" t="s">
        <v>78</v>
      </c>
      <c r="C18" s="18" t="s">
        <v>79</v>
      </c>
      <c r="D18" s="10">
        <v>4757938</v>
      </c>
      <c r="E18" s="10">
        <v>49114.11</v>
      </c>
      <c r="F18" s="10">
        <v>0</v>
      </c>
    </row>
    <row r="19" spans="2:6" x14ac:dyDescent="0.25">
      <c r="B19" s="7" t="s">
        <v>145</v>
      </c>
      <c r="C19" s="18" t="s">
        <v>144</v>
      </c>
      <c r="D19" s="10">
        <v>696000</v>
      </c>
      <c r="E19" s="10">
        <v>3890.72</v>
      </c>
      <c r="F19" s="10">
        <v>3311.02</v>
      </c>
    </row>
    <row r="20" spans="2:6" x14ac:dyDescent="0.25">
      <c r="B20" s="7" t="s">
        <v>86</v>
      </c>
      <c r="C20" s="18" t="s">
        <v>87</v>
      </c>
      <c r="D20" s="10">
        <v>450190</v>
      </c>
      <c r="E20" s="10">
        <v>37515.83</v>
      </c>
      <c r="F20" s="10">
        <v>75031.66</v>
      </c>
    </row>
    <row r="21" spans="2:6" x14ac:dyDescent="0.25">
      <c r="B21" s="7" t="s">
        <v>89</v>
      </c>
      <c r="C21" s="18" t="s">
        <v>90</v>
      </c>
      <c r="D21" s="10">
        <v>618000</v>
      </c>
      <c r="E21" s="10">
        <v>0</v>
      </c>
      <c r="F21" s="10">
        <v>0</v>
      </c>
    </row>
    <row r="22" spans="2:6" x14ac:dyDescent="0.25">
      <c r="B22" s="7" t="s">
        <v>140</v>
      </c>
      <c r="C22" s="18" t="s">
        <v>189</v>
      </c>
      <c r="D22" s="10">
        <v>380837470</v>
      </c>
      <c r="E22" s="10">
        <v>31736456.159999996</v>
      </c>
      <c r="F22" s="10">
        <v>25408245.140000008</v>
      </c>
    </row>
    <row r="23" spans="2:6" x14ac:dyDescent="0.25">
      <c r="B23" s="7" t="s">
        <v>93</v>
      </c>
      <c r="C23" s="18" t="s">
        <v>94</v>
      </c>
      <c r="D23" s="10">
        <v>781342277</v>
      </c>
      <c r="E23" s="10">
        <v>164128952.49000001</v>
      </c>
      <c r="F23" s="10">
        <v>2550132.0900000036</v>
      </c>
    </row>
    <row r="24" spans="2:6" x14ac:dyDescent="0.25">
      <c r="B24" s="7" t="s">
        <v>95</v>
      </c>
      <c r="C24" s="18" t="s">
        <v>164</v>
      </c>
      <c r="D24" s="10">
        <v>7398277</v>
      </c>
      <c r="E24" s="10">
        <v>21816.22</v>
      </c>
      <c r="F24" s="10">
        <v>21222.43</v>
      </c>
    </row>
    <row r="25" spans="2:6" x14ac:dyDescent="0.25">
      <c r="B25" s="7" t="s">
        <v>165</v>
      </c>
      <c r="C25" s="18" t="s">
        <v>62</v>
      </c>
      <c r="D25" s="10">
        <v>26320000</v>
      </c>
      <c r="E25" s="10">
        <v>2193333.33</v>
      </c>
      <c r="F25" s="10">
        <v>0</v>
      </c>
    </row>
    <row r="26" spans="2:6" x14ac:dyDescent="0.25">
      <c r="B26" s="7" t="s">
        <v>96</v>
      </c>
      <c r="C26" s="18" t="s">
        <v>97</v>
      </c>
      <c r="D26" s="10">
        <v>35856709</v>
      </c>
      <c r="E26" s="10">
        <v>0</v>
      </c>
      <c r="F26" s="10">
        <v>0</v>
      </c>
    </row>
    <row r="27" spans="2:6" x14ac:dyDescent="0.25">
      <c r="B27" s="7" t="s">
        <v>106</v>
      </c>
      <c r="C27" s="18" t="s">
        <v>107</v>
      </c>
      <c r="D27" s="10">
        <v>10680824</v>
      </c>
      <c r="E27" s="10">
        <v>66310.039999999994</v>
      </c>
      <c r="F27" s="10">
        <v>669.42999999999302</v>
      </c>
    </row>
    <row r="28" spans="2:6" x14ac:dyDescent="0.25">
      <c r="B28" s="7" t="s">
        <v>110</v>
      </c>
      <c r="C28" s="18" t="s">
        <v>111</v>
      </c>
      <c r="D28" s="10">
        <v>57513393</v>
      </c>
      <c r="E28" s="10">
        <v>15833254.35</v>
      </c>
      <c r="F28" s="10">
        <v>80819.36999999918</v>
      </c>
    </row>
    <row r="29" spans="2:6" x14ac:dyDescent="0.25">
      <c r="B29" s="7" t="s">
        <v>112</v>
      </c>
      <c r="C29" s="18" t="s">
        <v>113</v>
      </c>
      <c r="D29" s="10">
        <v>2000000</v>
      </c>
      <c r="E29" s="10">
        <v>0</v>
      </c>
      <c r="F29" s="10">
        <v>0</v>
      </c>
    </row>
    <row r="30" spans="2:6" x14ac:dyDescent="0.25">
      <c r="B30" s="7" t="s">
        <v>114</v>
      </c>
      <c r="C30" s="18" t="s">
        <v>115</v>
      </c>
      <c r="D30" s="10">
        <v>4412990</v>
      </c>
      <c r="E30" s="10">
        <v>2219.94</v>
      </c>
      <c r="F30" s="10">
        <v>1781.3399999999997</v>
      </c>
    </row>
    <row r="31" spans="2:6" x14ac:dyDescent="0.25">
      <c r="B31" s="7" t="s">
        <v>116</v>
      </c>
      <c r="C31" s="18" t="s">
        <v>117</v>
      </c>
      <c r="D31" s="10">
        <v>5607742</v>
      </c>
      <c r="E31" s="10">
        <v>12616.75</v>
      </c>
      <c r="F31" s="10">
        <v>0</v>
      </c>
    </row>
    <row r="32" spans="2:6" x14ac:dyDescent="0.25">
      <c r="B32" s="7" t="s">
        <v>118</v>
      </c>
      <c r="C32" s="18" t="s">
        <v>119</v>
      </c>
      <c r="D32" s="10">
        <v>1400000</v>
      </c>
      <c r="E32" s="10">
        <v>0</v>
      </c>
      <c r="F32" s="10">
        <v>0</v>
      </c>
    </row>
    <row r="33" spans="2:6" x14ac:dyDescent="0.25">
      <c r="B33" s="7" t="s">
        <v>122</v>
      </c>
      <c r="C33" s="18" t="s">
        <v>123</v>
      </c>
      <c r="D33" s="10">
        <v>7864477</v>
      </c>
      <c r="E33" s="10">
        <v>0</v>
      </c>
      <c r="F33" s="10">
        <v>0</v>
      </c>
    </row>
    <row r="34" spans="2:6" x14ac:dyDescent="0.25">
      <c r="B34" s="7" t="s">
        <v>169</v>
      </c>
      <c r="C34" s="18" t="s">
        <v>121</v>
      </c>
      <c r="D34" s="10">
        <v>7807529</v>
      </c>
      <c r="E34" s="10">
        <v>40036.620000000003</v>
      </c>
      <c r="F34" s="10">
        <v>867468.82</v>
      </c>
    </row>
    <row r="35" spans="2:6" x14ac:dyDescent="0.25">
      <c r="B35" s="7" t="s">
        <v>174</v>
      </c>
      <c r="C35" s="18" t="s">
        <v>185</v>
      </c>
      <c r="D35" s="10">
        <v>11000000</v>
      </c>
      <c r="E35" s="10">
        <v>1440417.65</v>
      </c>
      <c r="F35" s="10">
        <v>0</v>
      </c>
    </row>
    <row r="36" spans="2:6" x14ac:dyDescent="0.25">
      <c r="B36" s="7" t="s">
        <v>183</v>
      </c>
      <c r="C36" s="18" t="s">
        <v>142</v>
      </c>
      <c r="D36" s="10">
        <v>11560000</v>
      </c>
      <c r="E36" s="10">
        <v>1650000</v>
      </c>
      <c r="F36" s="10">
        <v>0</v>
      </c>
    </row>
    <row r="37" spans="2:6" x14ac:dyDescent="0.25">
      <c r="B37" s="7" t="s">
        <v>184</v>
      </c>
      <c r="C37" s="18" t="s">
        <v>155</v>
      </c>
      <c r="D37" s="10">
        <v>327394543.38</v>
      </c>
      <c r="E37" s="10">
        <v>55065757.230000004</v>
      </c>
      <c r="F37" s="10">
        <v>24554904.920000002</v>
      </c>
    </row>
    <row r="38" spans="2:6" x14ac:dyDescent="0.25">
      <c r="B38" s="16" t="s">
        <v>179</v>
      </c>
      <c r="C38" s="26" t="s">
        <v>8</v>
      </c>
      <c r="D38" s="27">
        <v>964228</v>
      </c>
      <c r="E38" s="27">
        <v>0</v>
      </c>
      <c r="F38" s="27">
        <v>0</v>
      </c>
    </row>
    <row r="39" spans="2:6" x14ac:dyDescent="0.25">
      <c r="B39" s="78" t="s">
        <v>180</v>
      </c>
      <c r="C39" s="79"/>
      <c r="D39" s="32">
        <f>SUM(D6:D38)</f>
        <v>3029186011.23</v>
      </c>
      <c r="E39" s="32">
        <f t="shared" ref="E39:F39" si="0">SUM(E6:E38)</f>
        <v>366527823.40000004</v>
      </c>
      <c r="F39" s="32">
        <f t="shared" si="0"/>
        <v>120193139.15000002</v>
      </c>
    </row>
  </sheetData>
  <mergeCells count="2">
    <mergeCell ref="B5:C5"/>
    <mergeCell ref="B39:C39"/>
  </mergeCells>
  <pageMargins left="0.511811024" right="0.511811024" top="0.78740157499999996" bottom="0.78740157499999996" header="0.31496062000000002" footer="0.31496062000000002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0" zoomScaleNormal="80" workbookViewId="0">
      <selection activeCell="C14" sqref="C14"/>
    </sheetView>
  </sheetViews>
  <sheetFormatPr defaultRowHeight="12.75" x14ac:dyDescent="0.25"/>
  <cols>
    <col min="1" max="1" width="58.5703125" style="33" customWidth="1"/>
    <col min="2" max="3" width="37.42578125" style="33" customWidth="1"/>
    <col min="4" max="4" width="25.7109375" style="33" customWidth="1"/>
    <col min="5" max="10" width="21.5703125" style="33" customWidth="1"/>
    <col min="11" max="14" width="18.85546875" style="33" customWidth="1"/>
    <col min="15" max="15" width="22.85546875" style="33" customWidth="1"/>
    <col min="16" max="252" width="9.140625" style="33"/>
    <col min="253" max="253" width="80.5703125" style="33" customWidth="1"/>
    <col min="254" max="254" width="18.85546875" style="33" customWidth="1"/>
    <col min="255" max="255" width="20.5703125" style="33" customWidth="1"/>
    <col min="256" max="256" width="19.140625" style="33" customWidth="1"/>
    <col min="257" max="257" width="22.28515625" style="33" customWidth="1"/>
    <col min="258" max="258" width="19.140625" style="33" customWidth="1"/>
    <col min="259" max="259" width="20.85546875" style="33" customWidth="1"/>
    <col min="260" max="260" width="18.85546875" style="33" bestFit="1" customWidth="1"/>
    <col min="261" max="261" width="21.85546875" style="33" bestFit="1" customWidth="1"/>
    <col min="262" max="262" width="18.85546875" style="33" bestFit="1" customWidth="1"/>
    <col min="263" max="263" width="21.85546875" style="33" bestFit="1" customWidth="1"/>
    <col min="264" max="264" width="18.85546875" style="33" bestFit="1" customWidth="1"/>
    <col min="265" max="265" width="21.85546875" style="33" bestFit="1" customWidth="1"/>
    <col min="266" max="508" width="9.140625" style="33"/>
    <col min="509" max="509" width="80.5703125" style="33" customWidth="1"/>
    <col min="510" max="510" width="18.85546875" style="33" customWidth="1"/>
    <col min="511" max="511" width="20.5703125" style="33" customWidth="1"/>
    <col min="512" max="512" width="19.140625" style="33" customWidth="1"/>
    <col min="513" max="513" width="22.28515625" style="33" customWidth="1"/>
    <col min="514" max="514" width="19.140625" style="33" customWidth="1"/>
    <col min="515" max="515" width="20.85546875" style="33" customWidth="1"/>
    <col min="516" max="516" width="18.85546875" style="33" bestFit="1" customWidth="1"/>
    <col min="517" max="517" width="21.85546875" style="33" bestFit="1" customWidth="1"/>
    <col min="518" max="518" width="18.85546875" style="33" bestFit="1" customWidth="1"/>
    <col min="519" max="519" width="21.85546875" style="33" bestFit="1" customWidth="1"/>
    <col min="520" max="520" width="18.85546875" style="33" bestFit="1" customWidth="1"/>
    <col min="521" max="521" width="21.85546875" style="33" bestFit="1" customWidth="1"/>
    <col min="522" max="764" width="9.140625" style="33"/>
    <col min="765" max="765" width="80.5703125" style="33" customWidth="1"/>
    <col min="766" max="766" width="18.85546875" style="33" customWidth="1"/>
    <col min="767" max="767" width="20.5703125" style="33" customWidth="1"/>
    <col min="768" max="768" width="19.140625" style="33" customWidth="1"/>
    <col min="769" max="769" width="22.28515625" style="33" customWidth="1"/>
    <col min="770" max="770" width="19.140625" style="33" customWidth="1"/>
    <col min="771" max="771" width="20.85546875" style="33" customWidth="1"/>
    <col min="772" max="772" width="18.85546875" style="33" bestFit="1" customWidth="1"/>
    <col min="773" max="773" width="21.85546875" style="33" bestFit="1" customWidth="1"/>
    <col min="774" max="774" width="18.85546875" style="33" bestFit="1" customWidth="1"/>
    <col min="775" max="775" width="21.85546875" style="33" bestFit="1" customWidth="1"/>
    <col min="776" max="776" width="18.85546875" style="33" bestFit="1" customWidth="1"/>
    <col min="777" max="777" width="21.85546875" style="33" bestFit="1" customWidth="1"/>
    <col min="778" max="1020" width="9.140625" style="33"/>
    <col min="1021" max="1021" width="80.5703125" style="33" customWidth="1"/>
    <col min="1022" max="1022" width="18.85546875" style="33" customWidth="1"/>
    <col min="1023" max="1023" width="20.5703125" style="33" customWidth="1"/>
    <col min="1024" max="1024" width="19.140625" style="33" customWidth="1"/>
    <col min="1025" max="1025" width="22.28515625" style="33" customWidth="1"/>
    <col min="1026" max="1026" width="19.140625" style="33" customWidth="1"/>
    <col min="1027" max="1027" width="20.85546875" style="33" customWidth="1"/>
    <col min="1028" max="1028" width="18.85546875" style="33" bestFit="1" customWidth="1"/>
    <col min="1029" max="1029" width="21.85546875" style="33" bestFit="1" customWidth="1"/>
    <col min="1030" max="1030" width="18.85546875" style="33" bestFit="1" customWidth="1"/>
    <col min="1031" max="1031" width="21.85546875" style="33" bestFit="1" customWidth="1"/>
    <col min="1032" max="1032" width="18.85546875" style="33" bestFit="1" customWidth="1"/>
    <col min="1033" max="1033" width="21.85546875" style="33" bestFit="1" customWidth="1"/>
    <col min="1034" max="1276" width="9.140625" style="33"/>
    <col min="1277" max="1277" width="80.5703125" style="33" customWidth="1"/>
    <col min="1278" max="1278" width="18.85546875" style="33" customWidth="1"/>
    <col min="1279" max="1279" width="20.5703125" style="33" customWidth="1"/>
    <col min="1280" max="1280" width="19.140625" style="33" customWidth="1"/>
    <col min="1281" max="1281" width="22.28515625" style="33" customWidth="1"/>
    <col min="1282" max="1282" width="19.140625" style="33" customWidth="1"/>
    <col min="1283" max="1283" width="20.85546875" style="33" customWidth="1"/>
    <col min="1284" max="1284" width="18.85546875" style="33" bestFit="1" customWidth="1"/>
    <col min="1285" max="1285" width="21.85546875" style="33" bestFit="1" customWidth="1"/>
    <col min="1286" max="1286" width="18.85546875" style="33" bestFit="1" customWidth="1"/>
    <col min="1287" max="1287" width="21.85546875" style="33" bestFit="1" customWidth="1"/>
    <col min="1288" max="1288" width="18.85546875" style="33" bestFit="1" customWidth="1"/>
    <col min="1289" max="1289" width="21.85546875" style="33" bestFit="1" customWidth="1"/>
    <col min="1290" max="1532" width="9.140625" style="33"/>
    <col min="1533" max="1533" width="80.5703125" style="33" customWidth="1"/>
    <col min="1534" max="1534" width="18.85546875" style="33" customWidth="1"/>
    <col min="1535" max="1535" width="20.5703125" style="33" customWidth="1"/>
    <col min="1536" max="1536" width="19.140625" style="33" customWidth="1"/>
    <col min="1537" max="1537" width="22.28515625" style="33" customWidth="1"/>
    <col min="1538" max="1538" width="19.140625" style="33" customWidth="1"/>
    <col min="1539" max="1539" width="20.85546875" style="33" customWidth="1"/>
    <col min="1540" max="1540" width="18.85546875" style="33" bestFit="1" customWidth="1"/>
    <col min="1541" max="1541" width="21.85546875" style="33" bestFit="1" customWidth="1"/>
    <col min="1542" max="1542" width="18.85546875" style="33" bestFit="1" customWidth="1"/>
    <col min="1543" max="1543" width="21.85546875" style="33" bestFit="1" customWidth="1"/>
    <col min="1544" max="1544" width="18.85546875" style="33" bestFit="1" customWidth="1"/>
    <col min="1545" max="1545" width="21.85546875" style="33" bestFit="1" customWidth="1"/>
    <col min="1546" max="1788" width="9.140625" style="33"/>
    <col min="1789" max="1789" width="80.5703125" style="33" customWidth="1"/>
    <col min="1790" max="1790" width="18.85546875" style="33" customWidth="1"/>
    <col min="1791" max="1791" width="20.5703125" style="33" customWidth="1"/>
    <col min="1792" max="1792" width="19.140625" style="33" customWidth="1"/>
    <col min="1793" max="1793" width="22.28515625" style="33" customWidth="1"/>
    <col min="1794" max="1794" width="19.140625" style="33" customWidth="1"/>
    <col min="1795" max="1795" width="20.85546875" style="33" customWidth="1"/>
    <col min="1796" max="1796" width="18.85546875" style="33" bestFit="1" customWidth="1"/>
    <col min="1797" max="1797" width="21.85546875" style="33" bestFit="1" customWidth="1"/>
    <col min="1798" max="1798" width="18.85546875" style="33" bestFit="1" customWidth="1"/>
    <col min="1799" max="1799" width="21.85546875" style="33" bestFit="1" customWidth="1"/>
    <col min="1800" max="1800" width="18.85546875" style="33" bestFit="1" customWidth="1"/>
    <col min="1801" max="1801" width="21.85546875" style="33" bestFit="1" customWidth="1"/>
    <col min="1802" max="2044" width="9.140625" style="33"/>
    <col min="2045" max="2045" width="80.5703125" style="33" customWidth="1"/>
    <col min="2046" max="2046" width="18.85546875" style="33" customWidth="1"/>
    <col min="2047" max="2047" width="20.5703125" style="33" customWidth="1"/>
    <col min="2048" max="2048" width="19.140625" style="33" customWidth="1"/>
    <col min="2049" max="2049" width="22.28515625" style="33" customWidth="1"/>
    <col min="2050" max="2050" width="19.140625" style="33" customWidth="1"/>
    <col min="2051" max="2051" width="20.85546875" style="33" customWidth="1"/>
    <col min="2052" max="2052" width="18.85546875" style="33" bestFit="1" customWidth="1"/>
    <col min="2053" max="2053" width="21.85546875" style="33" bestFit="1" customWidth="1"/>
    <col min="2054" max="2054" width="18.85546875" style="33" bestFit="1" customWidth="1"/>
    <col min="2055" max="2055" width="21.85546875" style="33" bestFit="1" customWidth="1"/>
    <col min="2056" max="2056" width="18.85546875" style="33" bestFit="1" customWidth="1"/>
    <col min="2057" max="2057" width="21.85546875" style="33" bestFit="1" customWidth="1"/>
    <col min="2058" max="2300" width="9.140625" style="33"/>
    <col min="2301" max="2301" width="80.5703125" style="33" customWidth="1"/>
    <col min="2302" max="2302" width="18.85546875" style="33" customWidth="1"/>
    <col min="2303" max="2303" width="20.5703125" style="33" customWidth="1"/>
    <col min="2304" max="2304" width="19.140625" style="33" customWidth="1"/>
    <col min="2305" max="2305" width="22.28515625" style="33" customWidth="1"/>
    <col min="2306" max="2306" width="19.140625" style="33" customWidth="1"/>
    <col min="2307" max="2307" width="20.85546875" style="33" customWidth="1"/>
    <col min="2308" max="2308" width="18.85546875" style="33" bestFit="1" customWidth="1"/>
    <col min="2309" max="2309" width="21.85546875" style="33" bestFit="1" customWidth="1"/>
    <col min="2310" max="2310" width="18.85546875" style="33" bestFit="1" customWidth="1"/>
    <col min="2311" max="2311" width="21.85546875" style="33" bestFit="1" customWidth="1"/>
    <col min="2312" max="2312" width="18.85546875" style="33" bestFit="1" customWidth="1"/>
    <col min="2313" max="2313" width="21.85546875" style="33" bestFit="1" customWidth="1"/>
    <col min="2314" max="2556" width="9.140625" style="33"/>
    <col min="2557" max="2557" width="80.5703125" style="33" customWidth="1"/>
    <col min="2558" max="2558" width="18.85546875" style="33" customWidth="1"/>
    <col min="2559" max="2559" width="20.5703125" style="33" customWidth="1"/>
    <col min="2560" max="2560" width="19.140625" style="33" customWidth="1"/>
    <col min="2561" max="2561" width="22.28515625" style="33" customWidth="1"/>
    <col min="2562" max="2562" width="19.140625" style="33" customWidth="1"/>
    <col min="2563" max="2563" width="20.85546875" style="33" customWidth="1"/>
    <col min="2564" max="2564" width="18.85546875" style="33" bestFit="1" customWidth="1"/>
    <col min="2565" max="2565" width="21.85546875" style="33" bestFit="1" customWidth="1"/>
    <col min="2566" max="2566" width="18.85546875" style="33" bestFit="1" customWidth="1"/>
    <col min="2567" max="2567" width="21.85546875" style="33" bestFit="1" customWidth="1"/>
    <col min="2568" max="2568" width="18.85546875" style="33" bestFit="1" customWidth="1"/>
    <col min="2569" max="2569" width="21.85546875" style="33" bestFit="1" customWidth="1"/>
    <col min="2570" max="2812" width="9.140625" style="33"/>
    <col min="2813" max="2813" width="80.5703125" style="33" customWidth="1"/>
    <col min="2814" max="2814" width="18.85546875" style="33" customWidth="1"/>
    <col min="2815" max="2815" width="20.5703125" style="33" customWidth="1"/>
    <col min="2816" max="2816" width="19.140625" style="33" customWidth="1"/>
    <col min="2817" max="2817" width="22.28515625" style="33" customWidth="1"/>
    <col min="2818" max="2818" width="19.140625" style="33" customWidth="1"/>
    <col min="2819" max="2819" width="20.85546875" style="33" customWidth="1"/>
    <col min="2820" max="2820" width="18.85546875" style="33" bestFit="1" customWidth="1"/>
    <col min="2821" max="2821" width="21.85546875" style="33" bestFit="1" customWidth="1"/>
    <col min="2822" max="2822" width="18.85546875" style="33" bestFit="1" customWidth="1"/>
    <col min="2823" max="2823" width="21.85546875" style="33" bestFit="1" customWidth="1"/>
    <col min="2824" max="2824" width="18.85546875" style="33" bestFit="1" customWidth="1"/>
    <col min="2825" max="2825" width="21.85546875" style="33" bestFit="1" customWidth="1"/>
    <col min="2826" max="3068" width="9.140625" style="33"/>
    <col min="3069" max="3069" width="80.5703125" style="33" customWidth="1"/>
    <col min="3070" max="3070" width="18.85546875" style="33" customWidth="1"/>
    <col min="3071" max="3071" width="20.5703125" style="33" customWidth="1"/>
    <col min="3072" max="3072" width="19.140625" style="33" customWidth="1"/>
    <col min="3073" max="3073" width="22.28515625" style="33" customWidth="1"/>
    <col min="3074" max="3074" width="19.140625" style="33" customWidth="1"/>
    <col min="3075" max="3075" width="20.85546875" style="33" customWidth="1"/>
    <col min="3076" max="3076" width="18.85546875" style="33" bestFit="1" customWidth="1"/>
    <col min="3077" max="3077" width="21.85546875" style="33" bestFit="1" customWidth="1"/>
    <col min="3078" max="3078" width="18.85546875" style="33" bestFit="1" customWidth="1"/>
    <col min="3079" max="3079" width="21.85546875" style="33" bestFit="1" customWidth="1"/>
    <col min="3080" max="3080" width="18.85546875" style="33" bestFit="1" customWidth="1"/>
    <col min="3081" max="3081" width="21.85546875" style="33" bestFit="1" customWidth="1"/>
    <col min="3082" max="3324" width="9.140625" style="33"/>
    <col min="3325" max="3325" width="80.5703125" style="33" customWidth="1"/>
    <col min="3326" max="3326" width="18.85546875" style="33" customWidth="1"/>
    <col min="3327" max="3327" width="20.5703125" style="33" customWidth="1"/>
    <col min="3328" max="3328" width="19.140625" style="33" customWidth="1"/>
    <col min="3329" max="3329" width="22.28515625" style="33" customWidth="1"/>
    <col min="3330" max="3330" width="19.140625" style="33" customWidth="1"/>
    <col min="3331" max="3331" width="20.85546875" style="33" customWidth="1"/>
    <col min="3332" max="3332" width="18.85546875" style="33" bestFit="1" customWidth="1"/>
    <col min="3333" max="3333" width="21.85546875" style="33" bestFit="1" customWidth="1"/>
    <col min="3334" max="3334" width="18.85546875" style="33" bestFit="1" customWidth="1"/>
    <col min="3335" max="3335" width="21.85546875" style="33" bestFit="1" customWidth="1"/>
    <col min="3336" max="3336" width="18.85546875" style="33" bestFit="1" customWidth="1"/>
    <col min="3337" max="3337" width="21.85546875" style="33" bestFit="1" customWidth="1"/>
    <col min="3338" max="3580" width="9.140625" style="33"/>
    <col min="3581" max="3581" width="80.5703125" style="33" customWidth="1"/>
    <col min="3582" max="3582" width="18.85546875" style="33" customWidth="1"/>
    <col min="3583" max="3583" width="20.5703125" style="33" customWidth="1"/>
    <col min="3584" max="3584" width="19.140625" style="33" customWidth="1"/>
    <col min="3585" max="3585" width="22.28515625" style="33" customWidth="1"/>
    <col min="3586" max="3586" width="19.140625" style="33" customWidth="1"/>
    <col min="3587" max="3587" width="20.85546875" style="33" customWidth="1"/>
    <col min="3588" max="3588" width="18.85546875" style="33" bestFit="1" customWidth="1"/>
    <col min="3589" max="3589" width="21.85546875" style="33" bestFit="1" customWidth="1"/>
    <col min="3590" max="3590" width="18.85546875" style="33" bestFit="1" customWidth="1"/>
    <col min="3591" max="3591" width="21.85546875" style="33" bestFit="1" customWidth="1"/>
    <col min="3592" max="3592" width="18.85546875" style="33" bestFit="1" customWidth="1"/>
    <col min="3593" max="3593" width="21.85546875" style="33" bestFit="1" customWidth="1"/>
    <col min="3594" max="3836" width="9.140625" style="33"/>
    <col min="3837" max="3837" width="80.5703125" style="33" customWidth="1"/>
    <col min="3838" max="3838" width="18.85546875" style="33" customWidth="1"/>
    <col min="3839" max="3839" width="20.5703125" style="33" customWidth="1"/>
    <col min="3840" max="3840" width="19.140625" style="33" customWidth="1"/>
    <col min="3841" max="3841" width="22.28515625" style="33" customWidth="1"/>
    <col min="3842" max="3842" width="19.140625" style="33" customWidth="1"/>
    <col min="3843" max="3843" width="20.85546875" style="33" customWidth="1"/>
    <col min="3844" max="3844" width="18.85546875" style="33" bestFit="1" customWidth="1"/>
    <col min="3845" max="3845" width="21.85546875" style="33" bestFit="1" customWidth="1"/>
    <col min="3846" max="3846" width="18.85546875" style="33" bestFit="1" customWidth="1"/>
    <col min="3847" max="3847" width="21.85546875" style="33" bestFit="1" customWidth="1"/>
    <col min="3848" max="3848" width="18.85546875" style="33" bestFit="1" customWidth="1"/>
    <col min="3849" max="3849" width="21.85546875" style="33" bestFit="1" customWidth="1"/>
    <col min="3850" max="4092" width="9.140625" style="33"/>
    <col min="4093" max="4093" width="80.5703125" style="33" customWidth="1"/>
    <col min="4094" max="4094" width="18.85546875" style="33" customWidth="1"/>
    <col min="4095" max="4095" width="20.5703125" style="33" customWidth="1"/>
    <col min="4096" max="4096" width="19.140625" style="33" customWidth="1"/>
    <col min="4097" max="4097" width="22.28515625" style="33" customWidth="1"/>
    <col min="4098" max="4098" width="19.140625" style="33" customWidth="1"/>
    <col min="4099" max="4099" width="20.85546875" style="33" customWidth="1"/>
    <col min="4100" max="4100" width="18.85546875" style="33" bestFit="1" customWidth="1"/>
    <col min="4101" max="4101" width="21.85546875" style="33" bestFit="1" customWidth="1"/>
    <col min="4102" max="4102" width="18.85546875" style="33" bestFit="1" customWidth="1"/>
    <col min="4103" max="4103" width="21.85546875" style="33" bestFit="1" customWidth="1"/>
    <col min="4104" max="4104" width="18.85546875" style="33" bestFit="1" customWidth="1"/>
    <col min="4105" max="4105" width="21.85546875" style="33" bestFit="1" customWidth="1"/>
    <col min="4106" max="4348" width="9.140625" style="33"/>
    <col min="4349" max="4349" width="80.5703125" style="33" customWidth="1"/>
    <col min="4350" max="4350" width="18.85546875" style="33" customWidth="1"/>
    <col min="4351" max="4351" width="20.5703125" style="33" customWidth="1"/>
    <col min="4352" max="4352" width="19.140625" style="33" customWidth="1"/>
    <col min="4353" max="4353" width="22.28515625" style="33" customWidth="1"/>
    <col min="4354" max="4354" width="19.140625" style="33" customWidth="1"/>
    <col min="4355" max="4355" width="20.85546875" style="33" customWidth="1"/>
    <col min="4356" max="4356" width="18.85546875" style="33" bestFit="1" customWidth="1"/>
    <col min="4357" max="4357" width="21.85546875" style="33" bestFit="1" customWidth="1"/>
    <col min="4358" max="4358" width="18.85546875" style="33" bestFit="1" customWidth="1"/>
    <col min="4359" max="4359" width="21.85546875" style="33" bestFit="1" customWidth="1"/>
    <col min="4360" max="4360" width="18.85546875" style="33" bestFit="1" customWidth="1"/>
    <col min="4361" max="4361" width="21.85546875" style="33" bestFit="1" customWidth="1"/>
    <col min="4362" max="4604" width="9.140625" style="33"/>
    <col min="4605" max="4605" width="80.5703125" style="33" customWidth="1"/>
    <col min="4606" max="4606" width="18.85546875" style="33" customWidth="1"/>
    <col min="4607" max="4607" width="20.5703125" style="33" customWidth="1"/>
    <col min="4608" max="4608" width="19.140625" style="33" customWidth="1"/>
    <col min="4609" max="4609" width="22.28515625" style="33" customWidth="1"/>
    <col min="4610" max="4610" width="19.140625" style="33" customWidth="1"/>
    <col min="4611" max="4611" width="20.85546875" style="33" customWidth="1"/>
    <col min="4612" max="4612" width="18.85546875" style="33" bestFit="1" customWidth="1"/>
    <col min="4613" max="4613" width="21.85546875" style="33" bestFit="1" customWidth="1"/>
    <col min="4614" max="4614" width="18.85546875" style="33" bestFit="1" customWidth="1"/>
    <col min="4615" max="4615" width="21.85546875" style="33" bestFit="1" customWidth="1"/>
    <col min="4616" max="4616" width="18.85546875" style="33" bestFit="1" customWidth="1"/>
    <col min="4617" max="4617" width="21.85546875" style="33" bestFit="1" customWidth="1"/>
    <col min="4618" max="4860" width="9.140625" style="33"/>
    <col min="4861" max="4861" width="80.5703125" style="33" customWidth="1"/>
    <col min="4862" max="4862" width="18.85546875" style="33" customWidth="1"/>
    <col min="4863" max="4863" width="20.5703125" style="33" customWidth="1"/>
    <col min="4864" max="4864" width="19.140625" style="33" customWidth="1"/>
    <col min="4865" max="4865" width="22.28515625" style="33" customWidth="1"/>
    <col min="4866" max="4866" width="19.140625" style="33" customWidth="1"/>
    <col min="4867" max="4867" width="20.85546875" style="33" customWidth="1"/>
    <col min="4868" max="4868" width="18.85546875" style="33" bestFit="1" customWidth="1"/>
    <col min="4869" max="4869" width="21.85546875" style="33" bestFit="1" customWidth="1"/>
    <col min="4870" max="4870" width="18.85546875" style="33" bestFit="1" customWidth="1"/>
    <col min="4871" max="4871" width="21.85546875" style="33" bestFit="1" customWidth="1"/>
    <col min="4872" max="4872" width="18.85546875" style="33" bestFit="1" customWidth="1"/>
    <col min="4873" max="4873" width="21.85546875" style="33" bestFit="1" customWidth="1"/>
    <col min="4874" max="5116" width="9.140625" style="33"/>
    <col min="5117" max="5117" width="80.5703125" style="33" customWidth="1"/>
    <col min="5118" max="5118" width="18.85546875" style="33" customWidth="1"/>
    <col min="5119" max="5119" width="20.5703125" style="33" customWidth="1"/>
    <col min="5120" max="5120" width="19.140625" style="33" customWidth="1"/>
    <col min="5121" max="5121" width="22.28515625" style="33" customWidth="1"/>
    <col min="5122" max="5122" width="19.140625" style="33" customWidth="1"/>
    <col min="5123" max="5123" width="20.85546875" style="33" customWidth="1"/>
    <col min="5124" max="5124" width="18.85546875" style="33" bestFit="1" customWidth="1"/>
    <col min="5125" max="5125" width="21.85546875" style="33" bestFit="1" customWidth="1"/>
    <col min="5126" max="5126" width="18.85546875" style="33" bestFit="1" customWidth="1"/>
    <col min="5127" max="5127" width="21.85546875" style="33" bestFit="1" customWidth="1"/>
    <col min="5128" max="5128" width="18.85546875" style="33" bestFit="1" customWidth="1"/>
    <col min="5129" max="5129" width="21.85546875" style="33" bestFit="1" customWidth="1"/>
    <col min="5130" max="5372" width="9.140625" style="33"/>
    <col min="5373" max="5373" width="80.5703125" style="33" customWidth="1"/>
    <col min="5374" max="5374" width="18.85546875" style="33" customWidth="1"/>
    <col min="5375" max="5375" width="20.5703125" style="33" customWidth="1"/>
    <col min="5376" max="5376" width="19.140625" style="33" customWidth="1"/>
    <col min="5377" max="5377" width="22.28515625" style="33" customWidth="1"/>
    <col min="5378" max="5378" width="19.140625" style="33" customWidth="1"/>
    <col min="5379" max="5379" width="20.85546875" style="33" customWidth="1"/>
    <col min="5380" max="5380" width="18.85546875" style="33" bestFit="1" customWidth="1"/>
    <col min="5381" max="5381" width="21.85546875" style="33" bestFit="1" customWidth="1"/>
    <col min="5382" max="5382" width="18.85546875" style="33" bestFit="1" customWidth="1"/>
    <col min="5383" max="5383" width="21.85546875" style="33" bestFit="1" customWidth="1"/>
    <col min="5384" max="5384" width="18.85546875" style="33" bestFit="1" customWidth="1"/>
    <col min="5385" max="5385" width="21.85546875" style="33" bestFit="1" customWidth="1"/>
    <col min="5386" max="5628" width="9.140625" style="33"/>
    <col min="5629" max="5629" width="80.5703125" style="33" customWidth="1"/>
    <col min="5630" max="5630" width="18.85546875" style="33" customWidth="1"/>
    <col min="5631" max="5631" width="20.5703125" style="33" customWidth="1"/>
    <col min="5632" max="5632" width="19.140625" style="33" customWidth="1"/>
    <col min="5633" max="5633" width="22.28515625" style="33" customWidth="1"/>
    <col min="5634" max="5634" width="19.140625" style="33" customWidth="1"/>
    <col min="5635" max="5635" width="20.85546875" style="33" customWidth="1"/>
    <col min="5636" max="5636" width="18.85546875" style="33" bestFit="1" customWidth="1"/>
    <col min="5637" max="5637" width="21.85546875" style="33" bestFit="1" customWidth="1"/>
    <col min="5638" max="5638" width="18.85546875" style="33" bestFit="1" customWidth="1"/>
    <col min="5639" max="5639" width="21.85546875" style="33" bestFit="1" customWidth="1"/>
    <col min="5640" max="5640" width="18.85546875" style="33" bestFit="1" customWidth="1"/>
    <col min="5641" max="5641" width="21.85546875" style="33" bestFit="1" customWidth="1"/>
    <col min="5642" max="5884" width="9.140625" style="33"/>
    <col min="5885" max="5885" width="80.5703125" style="33" customWidth="1"/>
    <col min="5886" max="5886" width="18.85546875" style="33" customWidth="1"/>
    <col min="5887" max="5887" width="20.5703125" style="33" customWidth="1"/>
    <col min="5888" max="5888" width="19.140625" style="33" customWidth="1"/>
    <col min="5889" max="5889" width="22.28515625" style="33" customWidth="1"/>
    <col min="5890" max="5890" width="19.140625" style="33" customWidth="1"/>
    <col min="5891" max="5891" width="20.85546875" style="33" customWidth="1"/>
    <col min="5892" max="5892" width="18.85546875" style="33" bestFit="1" customWidth="1"/>
    <col min="5893" max="5893" width="21.85546875" style="33" bestFit="1" customWidth="1"/>
    <col min="5894" max="5894" width="18.85546875" style="33" bestFit="1" customWidth="1"/>
    <col min="5895" max="5895" width="21.85546875" style="33" bestFit="1" customWidth="1"/>
    <col min="5896" max="5896" width="18.85546875" style="33" bestFit="1" customWidth="1"/>
    <col min="5897" max="5897" width="21.85546875" style="33" bestFit="1" customWidth="1"/>
    <col min="5898" max="6140" width="9.140625" style="33"/>
    <col min="6141" max="6141" width="80.5703125" style="33" customWidth="1"/>
    <col min="6142" max="6142" width="18.85546875" style="33" customWidth="1"/>
    <col min="6143" max="6143" width="20.5703125" style="33" customWidth="1"/>
    <col min="6144" max="6144" width="19.140625" style="33" customWidth="1"/>
    <col min="6145" max="6145" width="22.28515625" style="33" customWidth="1"/>
    <col min="6146" max="6146" width="19.140625" style="33" customWidth="1"/>
    <col min="6147" max="6147" width="20.85546875" style="33" customWidth="1"/>
    <col min="6148" max="6148" width="18.85546875" style="33" bestFit="1" customWidth="1"/>
    <col min="6149" max="6149" width="21.85546875" style="33" bestFit="1" customWidth="1"/>
    <col min="6150" max="6150" width="18.85546875" style="33" bestFit="1" customWidth="1"/>
    <col min="6151" max="6151" width="21.85546875" style="33" bestFit="1" customWidth="1"/>
    <col min="6152" max="6152" width="18.85546875" style="33" bestFit="1" customWidth="1"/>
    <col min="6153" max="6153" width="21.85546875" style="33" bestFit="1" customWidth="1"/>
    <col min="6154" max="6396" width="9.140625" style="33"/>
    <col min="6397" max="6397" width="80.5703125" style="33" customWidth="1"/>
    <col min="6398" max="6398" width="18.85546875" style="33" customWidth="1"/>
    <col min="6399" max="6399" width="20.5703125" style="33" customWidth="1"/>
    <col min="6400" max="6400" width="19.140625" style="33" customWidth="1"/>
    <col min="6401" max="6401" width="22.28515625" style="33" customWidth="1"/>
    <col min="6402" max="6402" width="19.140625" style="33" customWidth="1"/>
    <col min="6403" max="6403" width="20.85546875" style="33" customWidth="1"/>
    <col min="6404" max="6404" width="18.85546875" style="33" bestFit="1" customWidth="1"/>
    <col min="6405" max="6405" width="21.85546875" style="33" bestFit="1" customWidth="1"/>
    <col min="6406" max="6406" width="18.85546875" style="33" bestFit="1" customWidth="1"/>
    <col min="6407" max="6407" width="21.85546875" style="33" bestFit="1" customWidth="1"/>
    <col min="6408" max="6408" width="18.85546875" style="33" bestFit="1" customWidth="1"/>
    <col min="6409" max="6409" width="21.85546875" style="33" bestFit="1" customWidth="1"/>
    <col min="6410" max="6652" width="9.140625" style="33"/>
    <col min="6653" max="6653" width="80.5703125" style="33" customWidth="1"/>
    <col min="6654" max="6654" width="18.85546875" style="33" customWidth="1"/>
    <col min="6655" max="6655" width="20.5703125" style="33" customWidth="1"/>
    <col min="6656" max="6656" width="19.140625" style="33" customWidth="1"/>
    <col min="6657" max="6657" width="22.28515625" style="33" customWidth="1"/>
    <col min="6658" max="6658" width="19.140625" style="33" customWidth="1"/>
    <col min="6659" max="6659" width="20.85546875" style="33" customWidth="1"/>
    <col min="6660" max="6660" width="18.85546875" style="33" bestFit="1" customWidth="1"/>
    <col min="6661" max="6661" width="21.85546875" style="33" bestFit="1" customWidth="1"/>
    <col min="6662" max="6662" width="18.85546875" style="33" bestFit="1" customWidth="1"/>
    <col min="6663" max="6663" width="21.85546875" style="33" bestFit="1" customWidth="1"/>
    <col min="6664" max="6664" width="18.85546875" style="33" bestFit="1" customWidth="1"/>
    <col min="6665" max="6665" width="21.85546875" style="33" bestFit="1" customWidth="1"/>
    <col min="6666" max="6908" width="9.140625" style="33"/>
    <col min="6909" max="6909" width="80.5703125" style="33" customWidth="1"/>
    <col min="6910" max="6910" width="18.85546875" style="33" customWidth="1"/>
    <col min="6911" max="6911" width="20.5703125" style="33" customWidth="1"/>
    <col min="6912" max="6912" width="19.140625" style="33" customWidth="1"/>
    <col min="6913" max="6913" width="22.28515625" style="33" customWidth="1"/>
    <col min="6914" max="6914" width="19.140625" style="33" customWidth="1"/>
    <col min="6915" max="6915" width="20.85546875" style="33" customWidth="1"/>
    <col min="6916" max="6916" width="18.85546875" style="33" bestFit="1" customWidth="1"/>
    <col min="6917" max="6917" width="21.85546875" style="33" bestFit="1" customWidth="1"/>
    <col min="6918" max="6918" width="18.85546875" style="33" bestFit="1" customWidth="1"/>
    <col min="6919" max="6919" width="21.85546875" style="33" bestFit="1" customWidth="1"/>
    <col min="6920" max="6920" width="18.85546875" style="33" bestFit="1" customWidth="1"/>
    <col min="6921" max="6921" width="21.85546875" style="33" bestFit="1" customWidth="1"/>
    <col min="6922" max="7164" width="9.140625" style="33"/>
    <col min="7165" max="7165" width="80.5703125" style="33" customWidth="1"/>
    <col min="7166" max="7166" width="18.85546875" style="33" customWidth="1"/>
    <col min="7167" max="7167" width="20.5703125" style="33" customWidth="1"/>
    <col min="7168" max="7168" width="19.140625" style="33" customWidth="1"/>
    <col min="7169" max="7169" width="22.28515625" style="33" customWidth="1"/>
    <col min="7170" max="7170" width="19.140625" style="33" customWidth="1"/>
    <col min="7171" max="7171" width="20.85546875" style="33" customWidth="1"/>
    <col min="7172" max="7172" width="18.85546875" style="33" bestFit="1" customWidth="1"/>
    <col min="7173" max="7173" width="21.85546875" style="33" bestFit="1" customWidth="1"/>
    <col min="7174" max="7174" width="18.85546875" style="33" bestFit="1" customWidth="1"/>
    <col min="7175" max="7175" width="21.85546875" style="33" bestFit="1" customWidth="1"/>
    <col min="7176" max="7176" width="18.85546875" style="33" bestFit="1" customWidth="1"/>
    <col min="7177" max="7177" width="21.85546875" style="33" bestFit="1" customWidth="1"/>
    <col min="7178" max="7420" width="9.140625" style="33"/>
    <col min="7421" max="7421" width="80.5703125" style="33" customWidth="1"/>
    <col min="7422" max="7422" width="18.85546875" style="33" customWidth="1"/>
    <col min="7423" max="7423" width="20.5703125" style="33" customWidth="1"/>
    <col min="7424" max="7424" width="19.140625" style="33" customWidth="1"/>
    <col min="7425" max="7425" width="22.28515625" style="33" customWidth="1"/>
    <col min="7426" max="7426" width="19.140625" style="33" customWidth="1"/>
    <col min="7427" max="7427" width="20.85546875" style="33" customWidth="1"/>
    <col min="7428" max="7428" width="18.85546875" style="33" bestFit="1" customWidth="1"/>
    <col min="7429" max="7429" width="21.85546875" style="33" bestFit="1" customWidth="1"/>
    <col min="7430" max="7430" width="18.85546875" style="33" bestFit="1" customWidth="1"/>
    <col min="7431" max="7431" width="21.85546875" style="33" bestFit="1" customWidth="1"/>
    <col min="7432" max="7432" width="18.85546875" style="33" bestFit="1" customWidth="1"/>
    <col min="7433" max="7433" width="21.85546875" style="33" bestFit="1" customWidth="1"/>
    <col min="7434" max="7676" width="9.140625" style="33"/>
    <col min="7677" max="7677" width="80.5703125" style="33" customWidth="1"/>
    <col min="7678" max="7678" width="18.85546875" style="33" customWidth="1"/>
    <col min="7679" max="7679" width="20.5703125" style="33" customWidth="1"/>
    <col min="7680" max="7680" width="19.140625" style="33" customWidth="1"/>
    <col min="7681" max="7681" width="22.28515625" style="33" customWidth="1"/>
    <col min="7682" max="7682" width="19.140625" style="33" customWidth="1"/>
    <col min="7683" max="7683" width="20.85546875" style="33" customWidth="1"/>
    <col min="7684" max="7684" width="18.85546875" style="33" bestFit="1" customWidth="1"/>
    <col min="7685" max="7685" width="21.85546875" style="33" bestFit="1" customWidth="1"/>
    <col min="7686" max="7686" width="18.85546875" style="33" bestFit="1" customWidth="1"/>
    <col min="7687" max="7687" width="21.85546875" style="33" bestFit="1" customWidth="1"/>
    <col min="7688" max="7688" width="18.85546875" style="33" bestFit="1" customWidth="1"/>
    <col min="7689" max="7689" width="21.85546875" style="33" bestFit="1" customWidth="1"/>
    <col min="7690" max="7932" width="9.140625" style="33"/>
    <col min="7933" max="7933" width="80.5703125" style="33" customWidth="1"/>
    <col min="7934" max="7934" width="18.85546875" style="33" customWidth="1"/>
    <col min="7935" max="7935" width="20.5703125" style="33" customWidth="1"/>
    <col min="7936" max="7936" width="19.140625" style="33" customWidth="1"/>
    <col min="7937" max="7937" width="22.28515625" style="33" customWidth="1"/>
    <col min="7938" max="7938" width="19.140625" style="33" customWidth="1"/>
    <col min="7939" max="7939" width="20.85546875" style="33" customWidth="1"/>
    <col min="7940" max="7940" width="18.85546875" style="33" bestFit="1" customWidth="1"/>
    <col min="7941" max="7941" width="21.85546875" style="33" bestFit="1" customWidth="1"/>
    <col min="7942" max="7942" width="18.85546875" style="33" bestFit="1" customWidth="1"/>
    <col min="7943" max="7943" width="21.85546875" style="33" bestFit="1" customWidth="1"/>
    <col min="7944" max="7944" width="18.85546875" style="33" bestFit="1" customWidth="1"/>
    <col min="7945" max="7945" width="21.85546875" style="33" bestFit="1" customWidth="1"/>
    <col min="7946" max="8188" width="9.140625" style="33"/>
    <col min="8189" max="8189" width="80.5703125" style="33" customWidth="1"/>
    <col min="8190" max="8190" width="18.85546875" style="33" customWidth="1"/>
    <col min="8191" max="8191" width="20.5703125" style="33" customWidth="1"/>
    <col min="8192" max="8192" width="19.140625" style="33" customWidth="1"/>
    <col min="8193" max="8193" width="22.28515625" style="33" customWidth="1"/>
    <col min="8194" max="8194" width="19.140625" style="33" customWidth="1"/>
    <col min="8195" max="8195" width="20.85546875" style="33" customWidth="1"/>
    <col min="8196" max="8196" width="18.85546875" style="33" bestFit="1" customWidth="1"/>
    <col min="8197" max="8197" width="21.85546875" style="33" bestFit="1" customWidth="1"/>
    <col min="8198" max="8198" width="18.85546875" style="33" bestFit="1" customWidth="1"/>
    <col min="8199" max="8199" width="21.85546875" style="33" bestFit="1" customWidth="1"/>
    <col min="8200" max="8200" width="18.85546875" style="33" bestFit="1" customWidth="1"/>
    <col min="8201" max="8201" width="21.85546875" style="33" bestFit="1" customWidth="1"/>
    <col min="8202" max="8444" width="9.140625" style="33"/>
    <col min="8445" max="8445" width="80.5703125" style="33" customWidth="1"/>
    <col min="8446" max="8446" width="18.85546875" style="33" customWidth="1"/>
    <col min="8447" max="8447" width="20.5703125" style="33" customWidth="1"/>
    <col min="8448" max="8448" width="19.140625" style="33" customWidth="1"/>
    <col min="8449" max="8449" width="22.28515625" style="33" customWidth="1"/>
    <col min="8450" max="8450" width="19.140625" style="33" customWidth="1"/>
    <col min="8451" max="8451" width="20.85546875" style="33" customWidth="1"/>
    <col min="8452" max="8452" width="18.85546875" style="33" bestFit="1" customWidth="1"/>
    <col min="8453" max="8453" width="21.85546875" style="33" bestFit="1" customWidth="1"/>
    <col min="8454" max="8454" width="18.85546875" style="33" bestFit="1" customWidth="1"/>
    <col min="8455" max="8455" width="21.85546875" style="33" bestFit="1" customWidth="1"/>
    <col min="8456" max="8456" width="18.85546875" style="33" bestFit="1" customWidth="1"/>
    <col min="8457" max="8457" width="21.85546875" style="33" bestFit="1" customWidth="1"/>
    <col min="8458" max="8700" width="9.140625" style="33"/>
    <col min="8701" max="8701" width="80.5703125" style="33" customWidth="1"/>
    <col min="8702" max="8702" width="18.85546875" style="33" customWidth="1"/>
    <col min="8703" max="8703" width="20.5703125" style="33" customWidth="1"/>
    <col min="8704" max="8704" width="19.140625" style="33" customWidth="1"/>
    <col min="8705" max="8705" width="22.28515625" style="33" customWidth="1"/>
    <col min="8706" max="8706" width="19.140625" style="33" customWidth="1"/>
    <col min="8707" max="8707" width="20.85546875" style="33" customWidth="1"/>
    <col min="8708" max="8708" width="18.85546875" style="33" bestFit="1" customWidth="1"/>
    <col min="8709" max="8709" width="21.85546875" style="33" bestFit="1" customWidth="1"/>
    <col min="8710" max="8710" width="18.85546875" style="33" bestFit="1" customWidth="1"/>
    <col min="8711" max="8711" width="21.85546875" style="33" bestFit="1" customWidth="1"/>
    <col min="8712" max="8712" width="18.85546875" style="33" bestFit="1" customWidth="1"/>
    <col min="8713" max="8713" width="21.85546875" style="33" bestFit="1" customWidth="1"/>
    <col min="8714" max="8956" width="9.140625" style="33"/>
    <col min="8957" max="8957" width="80.5703125" style="33" customWidth="1"/>
    <col min="8958" max="8958" width="18.85546875" style="33" customWidth="1"/>
    <col min="8959" max="8959" width="20.5703125" style="33" customWidth="1"/>
    <col min="8960" max="8960" width="19.140625" style="33" customWidth="1"/>
    <col min="8961" max="8961" width="22.28515625" style="33" customWidth="1"/>
    <col min="8962" max="8962" width="19.140625" style="33" customWidth="1"/>
    <col min="8963" max="8963" width="20.85546875" style="33" customWidth="1"/>
    <col min="8964" max="8964" width="18.85546875" style="33" bestFit="1" customWidth="1"/>
    <col min="8965" max="8965" width="21.85546875" style="33" bestFit="1" customWidth="1"/>
    <col min="8966" max="8966" width="18.85546875" style="33" bestFit="1" customWidth="1"/>
    <col min="8967" max="8967" width="21.85546875" style="33" bestFit="1" customWidth="1"/>
    <col min="8968" max="8968" width="18.85546875" style="33" bestFit="1" customWidth="1"/>
    <col min="8969" max="8969" width="21.85546875" style="33" bestFit="1" customWidth="1"/>
    <col min="8970" max="9212" width="9.140625" style="33"/>
    <col min="9213" max="9213" width="80.5703125" style="33" customWidth="1"/>
    <col min="9214" max="9214" width="18.85546875" style="33" customWidth="1"/>
    <col min="9215" max="9215" width="20.5703125" style="33" customWidth="1"/>
    <col min="9216" max="9216" width="19.140625" style="33" customWidth="1"/>
    <col min="9217" max="9217" width="22.28515625" style="33" customWidth="1"/>
    <col min="9218" max="9218" width="19.140625" style="33" customWidth="1"/>
    <col min="9219" max="9219" width="20.85546875" style="33" customWidth="1"/>
    <col min="9220" max="9220" width="18.85546875" style="33" bestFit="1" customWidth="1"/>
    <col min="9221" max="9221" width="21.85546875" style="33" bestFit="1" customWidth="1"/>
    <col min="9222" max="9222" width="18.85546875" style="33" bestFit="1" customWidth="1"/>
    <col min="9223" max="9223" width="21.85546875" style="33" bestFit="1" customWidth="1"/>
    <col min="9224" max="9224" width="18.85546875" style="33" bestFit="1" customWidth="1"/>
    <col min="9225" max="9225" width="21.85546875" style="33" bestFit="1" customWidth="1"/>
    <col min="9226" max="9468" width="9.140625" style="33"/>
    <col min="9469" max="9469" width="80.5703125" style="33" customWidth="1"/>
    <col min="9470" max="9470" width="18.85546875" style="33" customWidth="1"/>
    <col min="9471" max="9471" width="20.5703125" style="33" customWidth="1"/>
    <col min="9472" max="9472" width="19.140625" style="33" customWidth="1"/>
    <col min="9473" max="9473" width="22.28515625" style="33" customWidth="1"/>
    <col min="9474" max="9474" width="19.140625" style="33" customWidth="1"/>
    <col min="9475" max="9475" width="20.85546875" style="33" customWidth="1"/>
    <col min="9476" max="9476" width="18.85546875" style="33" bestFit="1" customWidth="1"/>
    <col min="9477" max="9477" width="21.85546875" style="33" bestFit="1" customWidth="1"/>
    <col min="9478" max="9478" width="18.85546875" style="33" bestFit="1" customWidth="1"/>
    <col min="9479" max="9479" width="21.85546875" style="33" bestFit="1" customWidth="1"/>
    <col min="9480" max="9480" width="18.85546875" style="33" bestFit="1" customWidth="1"/>
    <col min="9481" max="9481" width="21.85546875" style="33" bestFit="1" customWidth="1"/>
    <col min="9482" max="9724" width="9.140625" style="33"/>
    <col min="9725" max="9725" width="80.5703125" style="33" customWidth="1"/>
    <col min="9726" max="9726" width="18.85546875" style="33" customWidth="1"/>
    <col min="9727" max="9727" width="20.5703125" style="33" customWidth="1"/>
    <col min="9728" max="9728" width="19.140625" style="33" customWidth="1"/>
    <col min="9729" max="9729" width="22.28515625" style="33" customWidth="1"/>
    <col min="9730" max="9730" width="19.140625" style="33" customWidth="1"/>
    <col min="9731" max="9731" width="20.85546875" style="33" customWidth="1"/>
    <col min="9732" max="9732" width="18.85546875" style="33" bestFit="1" customWidth="1"/>
    <col min="9733" max="9733" width="21.85546875" style="33" bestFit="1" customWidth="1"/>
    <col min="9734" max="9734" width="18.85546875" style="33" bestFit="1" customWidth="1"/>
    <col min="9735" max="9735" width="21.85546875" style="33" bestFit="1" customWidth="1"/>
    <col min="9736" max="9736" width="18.85546875" style="33" bestFit="1" customWidth="1"/>
    <col min="9737" max="9737" width="21.85546875" style="33" bestFit="1" customWidth="1"/>
    <col min="9738" max="9980" width="9.140625" style="33"/>
    <col min="9981" max="9981" width="80.5703125" style="33" customWidth="1"/>
    <col min="9982" max="9982" width="18.85546875" style="33" customWidth="1"/>
    <col min="9983" max="9983" width="20.5703125" style="33" customWidth="1"/>
    <col min="9984" max="9984" width="19.140625" style="33" customWidth="1"/>
    <col min="9985" max="9985" width="22.28515625" style="33" customWidth="1"/>
    <col min="9986" max="9986" width="19.140625" style="33" customWidth="1"/>
    <col min="9987" max="9987" width="20.85546875" style="33" customWidth="1"/>
    <col min="9988" max="9988" width="18.85546875" style="33" bestFit="1" customWidth="1"/>
    <col min="9989" max="9989" width="21.85546875" style="33" bestFit="1" customWidth="1"/>
    <col min="9990" max="9990" width="18.85546875" style="33" bestFit="1" customWidth="1"/>
    <col min="9991" max="9991" width="21.85546875" style="33" bestFit="1" customWidth="1"/>
    <col min="9992" max="9992" width="18.85546875" style="33" bestFit="1" customWidth="1"/>
    <col min="9993" max="9993" width="21.85546875" style="33" bestFit="1" customWidth="1"/>
    <col min="9994" max="10236" width="9.140625" style="33"/>
    <col min="10237" max="10237" width="80.5703125" style="33" customWidth="1"/>
    <col min="10238" max="10238" width="18.85546875" style="33" customWidth="1"/>
    <col min="10239" max="10239" width="20.5703125" style="33" customWidth="1"/>
    <col min="10240" max="10240" width="19.140625" style="33" customWidth="1"/>
    <col min="10241" max="10241" width="22.28515625" style="33" customWidth="1"/>
    <col min="10242" max="10242" width="19.140625" style="33" customWidth="1"/>
    <col min="10243" max="10243" width="20.85546875" style="33" customWidth="1"/>
    <col min="10244" max="10244" width="18.85546875" style="33" bestFit="1" customWidth="1"/>
    <col min="10245" max="10245" width="21.85546875" style="33" bestFit="1" customWidth="1"/>
    <col min="10246" max="10246" width="18.85546875" style="33" bestFit="1" customWidth="1"/>
    <col min="10247" max="10247" width="21.85546875" style="33" bestFit="1" customWidth="1"/>
    <col min="10248" max="10248" width="18.85546875" style="33" bestFit="1" customWidth="1"/>
    <col min="10249" max="10249" width="21.85546875" style="33" bestFit="1" customWidth="1"/>
    <col min="10250" max="10492" width="9.140625" style="33"/>
    <col min="10493" max="10493" width="80.5703125" style="33" customWidth="1"/>
    <col min="10494" max="10494" width="18.85546875" style="33" customWidth="1"/>
    <col min="10495" max="10495" width="20.5703125" style="33" customWidth="1"/>
    <col min="10496" max="10496" width="19.140625" style="33" customWidth="1"/>
    <col min="10497" max="10497" width="22.28515625" style="33" customWidth="1"/>
    <col min="10498" max="10498" width="19.140625" style="33" customWidth="1"/>
    <col min="10499" max="10499" width="20.85546875" style="33" customWidth="1"/>
    <col min="10500" max="10500" width="18.85546875" style="33" bestFit="1" customWidth="1"/>
    <col min="10501" max="10501" width="21.85546875" style="33" bestFit="1" customWidth="1"/>
    <col min="10502" max="10502" width="18.85546875" style="33" bestFit="1" customWidth="1"/>
    <col min="10503" max="10503" width="21.85546875" style="33" bestFit="1" customWidth="1"/>
    <col min="10504" max="10504" width="18.85546875" style="33" bestFit="1" customWidth="1"/>
    <col min="10505" max="10505" width="21.85546875" style="33" bestFit="1" customWidth="1"/>
    <col min="10506" max="10748" width="9.140625" style="33"/>
    <col min="10749" max="10749" width="80.5703125" style="33" customWidth="1"/>
    <col min="10750" max="10750" width="18.85546875" style="33" customWidth="1"/>
    <col min="10751" max="10751" width="20.5703125" style="33" customWidth="1"/>
    <col min="10752" max="10752" width="19.140625" style="33" customWidth="1"/>
    <col min="10753" max="10753" width="22.28515625" style="33" customWidth="1"/>
    <col min="10754" max="10754" width="19.140625" style="33" customWidth="1"/>
    <col min="10755" max="10755" width="20.85546875" style="33" customWidth="1"/>
    <col min="10756" max="10756" width="18.85546875" style="33" bestFit="1" customWidth="1"/>
    <col min="10757" max="10757" width="21.85546875" style="33" bestFit="1" customWidth="1"/>
    <col min="10758" max="10758" width="18.85546875" style="33" bestFit="1" customWidth="1"/>
    <col min="10759" max="10759" width="21.85546875" style="33" bestFit="1" customWidth="1"/>
    <col min="10760" max="10760" width="18.85546875" style="33" bestFit="1" customWidth="1"/>
    <col min="10761" max="10761" width="21.85546875" style="33" bestFit="1" customWidth="1"/>
    <col min="10762" max="11004" width="9.140625" style="33"/>
    <col min="11005" max="11005" width="80.5703125" style="33" customWidth="1"/>
    <col min="11006" max="11006" width="18.85546875" style="33" customWidth="1"/>
    <col min="11007" max="11007" width="20.5703125" style="33" customWidth="1"/>
    <col min="11008" max="11008" width="19.140625" style="33" customWidth="1"/>
    <col min="11009" max="11009" width="22.28515625" style="33" customWidth="1"/>
    <col min="11010" max="11010" width="19.140625" style="33" customWidth="1"/>
    <col min="11011" max="11011" width="20.85546875" style="33" customWidth="1"/>
    <col min="11012" max="11012" width="18.85546875" style="33" bestFit="1" customWidth="1"/>
    <col min="11013" max="11013" width="21.85546875" style="33" bestFit="1" customWidth="1"/>
    <col min="11014" max="11014" width="18.85546875" style="33" bestFit="1" customWidth="1"/>
    <col min="11015" max="11015" width="21.85546875" style="33" bestFit="1" customWidth="1"/>
    <col min="11016" max="11016" width="18.85546875" style="33" bestFit="1" customWidth="1"/>
    <col min="11017" max="11017" width="21.85546875" style="33" bestFit="1" customWidth="1"/>
    <col min="11018" max="11260" width="9.140625" style="33"/>
    <col min="11261" max="11261" width="80.5703125" style="33" customWidth="1"/>
    <col min="11262" max="11262" width="18.85546875" style="33" customWidth="1"/>
    <col min="11263" max="11263" width="20.5703125" style="33" customWidth="1"/>
    <col min="11264" max="11264" width="19.140625" style="33" customWidth="1"/>
    <col min="11265" max="11265" width="22.28515625" style="33" customWidth="1"/>
    <col min="11266" max="11266" width="19.140625" style="33" customWidth="1"/>
    <col min="11267" max="11267" width="20.85546875" style="33" customWidth="1"/>
    <col min="11268" max="11268" width="18.85546875" style="33" bestFit="1" customWidth="1"/>
    <col min="11269" max="11269" width="21.85546875" style="33" bestFit="1" customWidth="1"/>
    <col min="11270" max="11270" width="18.85546875" style="33" bestFit="1" customWidth="1"/>
    <col min="11271" max="11271" width="21.85546875" style="33" bestFit="1" customWidth="1"/>
    <col min="11272" max="11272" width="18.85546875" style="33" bestFit="1" customWidth="1"/>
    <col min="11273" max="11273" width="21.85546875" style="33" bestFit="1" customWidth="1"/>
    <col min="11274" max="11516" width="9.140625" style="33"/>
    <col min="11517" max="11517" width="80.5703125" style="33" customWidth="1"/>
    <col min="11518" max="11518" width="18.85546875" style="33" customWidth="1"/>
    <col min="11519" max="11519" width="20.5703125" style="33" customWidth="1"/>
    <col min="11520" max="11520" width="19.140625" style="33" customWidth="1"/>
    <col min="11521" max="11521" width="22.28515625" style="33" customWidth="1"/>
    <col min="11522" max="11522" width="19.140625" style="33" customWidth="1"/>
    <col min="11523" max="11523" width="20.85546875" style="33" customWidth="1"/>
    <col min="11524" max="11524" width="18.85546875" style="33" bestFit="1" customWidth="1"/>
    <col min="11525" max="11525" width="21.85546875" style="33" bestFit="1" customWidth="1"/>
    <col min="11526" max="11526" width="18.85546875" style="33" bestFit="1" customWidth="1"/>
    <col min="11527" max="11527" width="21.85546875" style="33" bestFit="1" customWidth="1"/>
    <col min="11528" max="11528" width="18.85546875" style="33" bestFit="1" customWidth="1"/>
    <col min="11529" max="11529" width="21.85546875" style="33" bestFit="1" customWidth="1"/>
    <col min="11530" max="11772" width="9.140625" style="33"/>
    <col min="11773" max="11773" width="80.5703125" style="33" customWidth="1"/>
    <col min="11774" max="11774" width="18.85546875" style="33" customWidth="1"/>
    <col min="11775" max="11775" width="20.5703125" style="33" customWidth="1"/>
    <col min="11776" max="11776" width="19.140625" style="33" customWidth="1"/>
    <col min="11777" max="11777" width="22.28515625" style="33" customWidth="1"/>
    <col min="11778" max="11778" width="19.140625" style="33" customWidth="1"/>
    <col min="11779" max="11779" width="20.85546875" style="33" customWidth="1"/>
    <col min="11780" max="11780" width="18.85546875" style="33" bestFit="1" customWidth="1"/>
    <col min="11781" max="11781" width="21.85546875" style="33" bestFit="1" customWidth="1"/>
    <col min="11782" max="11782" width="18.85546875" style="33" bestFit="1" customWidth="1"/>
    <col min="11783" max="11783" width="21.85546875" style="33" bestFit="1" customWidth="1"/>
    <col min="11784" max="11784" width="18.85546875" style="33" bestFit="1" customWidth="1"/>
    <col min="11785" max="11785" width="21.85546875" style="33" bestFit="1" customWidth="1"/>
    <col min="11786" max="12028" width="9.140625" style="33"/>
    <col min="12029" max="12029" width="80.5703125" style="33" customWidth="1"/>
    <col min="12030" max="12030" width="18.85546875" style="33" customWidth="1"/>
    <col min="12031" max="12031" width="20.5703125" style="33" customWidth="1"/>
    <col min="12032" max="12032" width="19.140625" style="33" customWidth="1"/>
    <col min="12033" max="12033" width="22.28515625" style="33" customWidth="1"/>
    <col min="12034" max="12034" width="19.140625" style="33" customWidth="1"/>
    <col min="12035" max="12035" width="20.85546875" style="33" customWidth="1"/>
    <col min="12036" max="12036" width="18.85546875" style="33" bestFit="1" customWidth="1"/>
    <col min="12037" max="12037" width="21.85546875" style="33" bestFit="1" customWidth="1"/>
    <col min="12038" max="12038" width="18.85546875" style="33" bestFit="1" customWidth="1"/>
    <col min="12039" max="12039" width="21.85546875" style="33" bestFit="1" customWidth="1"/>
    <col min="12040" max="12040" width="18.85546875" style="33" bestFit="1" customWidth="1"/>
    <col min="12041" max="12041" width="21.85546875" style="33" bestFit="1" customWidth="1"/>
    <col min="12042" max="12284" width="9.140625" style="33"/>
    <col min="12285" max="12285" width="80.5703125" style="33" customWidth="1"/>
    <col min="12286" max="12286" width="18.85546875" style="33" customWidth="1"/>
    <col min="12287" max="12287" width="20.5703125" style="33" customWidth="1"/>
    <col min="12288" max="12288" width="19.140625" style="33" customWidth="1"/>
    <col min="12289" max="12289" width="22.28515625" style="33" customWidth="1"/>
    <col min="12290" max="12290" width="19.140625" style="33" customWidth="1"/>
    <col min="12291" max="12291" width="20.85546875" style="33" customWidth="1"/>
    <col min="12292" max="12292" width="18.85546875" style="33" bestFit="1" customWidth="1"/>
    <col min="12293" max="12293" width="21.85546875" style="33" bestFit="1" customWidth="1"/>
    <col min="12294" max="12294" width="18.85546875" style="33" bestFit="1" customWidth="1"/>
    <col min="12295" max="12295" width="21.85546875" style="33" bestFit="1" customWidth="1"/>
    <col min="12296" max="12296" width="18.85546875" style="33" bestFit="1" customWidth="1"/>
    <col min="12297" max="12297" width="21.85546875" style="33" bestFit="1" customWidth="1"/>
    <col min="12298" max="12540" width="9.140625" style="33"/>
    <col min="12541" max="12541" width="80.5703125" style="33" customWidth="1"/>
    <col min="12542" max="12542" width="18.85546875" style="33" customWidth="1"/>
    <col min="12543" max="12543" width="20.5703125" style="33" customWidth="1"/>
    <col min="12544" max="12544" width="19.140625" style="33" customWidth="1"/>
    <col min="12545" max="12545" width="22.28515625" style="33" customWidth="1"/>
    <col min="12546" max="12546" width="19.140625" style="33" customWidth="1"/>
    <col min="12547" max="12547" width="20.85546875" style="33" customWidth="1"/>
    <col min="12548" max="12548" width="18.85546875" style="33" bestFit="1" customWidth="1"/>
    <col min="12549" max="12549" width="21.85546875" style="33" bestFit="1" customWidth="1"/>
    <col min="12550" max="12550" width="18.85546875" style="33" bestFit="1" customWidth="1"/>
    <col min="12551" max="12551" width="21.85546875" style="33" bestFit="1" customWidth="1"/>
    <col min="12552" max="12552" width="18.85546875" style="33" bestFit="1" customWidth="1"/>
    <col min="12553" max="12553" width="21.85546875" style="33" bestFit="1" customWidth="1"/>
    <col min="12554" max="12796" width="9.140625" style="33"/>
    <col min="12797" max="12797" width="80.5703125" style="33" customWidth="1"/>
    <col min="12798" max="12798" width="18.85546875" style="33" customWidth="1"/>
    <col min="12799" max="12799" width="20.5703125" style="33" customWidth="1"/>
    <col min="12800" max="12800" width="19.140625" style="33" customWidth="1"/>
    <col min="12801" max="12801" width="22.28515625" style="33" customWidth="1"/>
    <col min="12802" max="12802" width="19.140625" style="33" customWidth="1"/>
    <col min="12803" max="12803" width="20.85546875" style="33" customWidth="1"/>
    <col min="12804" max="12804" width="18.85546875" style="33" bestFit="1" customWidth="1"/>
    <col min="12805" max="12805" width="21.85546875" style="33" bestFit="1" customWidth="1"/>
    <col min="12806" max="12806" width="18.85546875" style="33" bestFit="1" customWidth="1"/>
    <col min="12807" max="12807" width="21.85546875" style="33" bestFit="1" customWidth="1"/>
    <col min="12808" max="12808" width="18.85546875" style="33" bestFit="1" customWidth="1"/>
    <col min="12809" max="12809" width="21.85546875" style="33" bestFit="1" customWidth="1"/>
    <col min="12810" max="13052" width="9.140625" style="33"/>
    <col min="13053" max="13053" width="80.5703125" style="33" customWidth="1"/>
    <col min="13054" max="13054" width="18.85546875" style="33" customWidth="1"/>
    <col min="13055" max="13055" width="20.5703125" style="33" customWidth="1"/>
    <col min="13056" max="13056" width="19.140625" style="33" customWidth="1"/>
    <col min="13057" max="13057" width="22.28515625" style="33" customWidth="1"/>
    <col min="13058" max="13058" width="19.140625" style="33" customWidth="1"/>
    <col min="13059" max="13059" width="20.85546875" style="33" customWidth="1"/>
    <col min="13060" max="13060" width="18.85546875" style="33" bestFit="1" customWidth="1"/>
    <col min="13061" max="13061" width="21.85546875" style="33" bestFit="1" customWidth="1"/>
    <col min="13062" max="13062" width="18.85546875" style="33" bestFit="1" customWidth="1"/>
    <col min="13063" max="13063" width="21.85546875" style="33" bestFit="1" customWidth="1"/>
    <col min="13064" max="13064" width="18.85546875" style="33" bestFit="1" customWidth="1"/>
    <col min="13065" max="13065" width="21.85546875" style="33" bestFit="1" customWidth="1"/>
    <col min="13066" max="13308" width="9.140625" style="33"/>
    <col min="13309" max="13309" width="80.5703125" style="33" customWidth="1"/>
    <col min="13310" max="13310" width="18.85546875" style="33" customWidth="1"/>
    <col min="13311" max="13311" width="20.5703125" style="33" customWidth="1"/>
    <col min="13312" max="13312" width="19.140625" style="33" customWidth="1"/>
    <col min="13313" max="13313" width="22.28515625" style="33" customWidth="1"/>
    <col min="13314" max="13314" width="19.140625" style="33" customWidth="1"/>
    <col min="13315" max="13315" width="20.85546875" style="33" customWidth="1"/>
    <col min="13316" max="13316" width="18.85546875" style="33" bestFit="1" customWidth="1"/>
    <col min="13317" max="13317" width="21.85546875" style="33" bestFit="1" customWidth="1"/>
    <col min="13318" max="13318" width="18.85546875" style="33" bestFit="1" customWidth="1"/>
    <col min="13319" max="13319" width="21.85546875" style="33" bestFit="1" customWidth="1"/>
    <col min="13320" max="13320" width="18.85546875" style="33" bestFit="1" customWidth="1"/>
    <col min="13321" max="13321" width="21.85546875" style="33" bestFit="1" customWidth="1"/>
    <col min="13322" max="13564" width="9.140625" style="33"/>
    <col min="13565" max="13565" width="80.5703125" style="33" customWidth="1"/>
    <col min="13566" max="13566" width="18.85546875" style="33" customWidth="1"/>
    <col min="13567" max="13567" width="20.5703125" style="33" customWidth="1"/>
    <col min="13568" max="13568" width="19.140625" style="33" customWidth="1"/>
    <col min="13569" max="13569" width="22.28515625" style="33" customWidth="1"/>
    <col min="13570" max="13570" width="19.140625" style="33" customWidth="1"/>
    <col min="13571" max="13571" width="20.85546875" style="33" customWidth="1"/>
    <col min="13572" max="13572" width="18.85546875" style="33" bestFit="1" customWidth="1"/>
    <col min="13573" max="13573" width="21.85546875" style="33" bestFit="1" customWidth="1"/>
    <col min="13574" max="13574" width="18.85546875" style="33" bestFit="1" customWidth="1"/>
    <col min="13575" max="13575" width="21.85546875" style="33" bestFit="1" customWidth="1"/>
    <col min="13576" max="13576" width="18.85546875" style="33" bestFit="1" customWidth="1"/>
    <col min="13577" max="13577" width="21.85546875" style="33" bestFit="1" customWidth="1"/>
    <col min="13578" max="13820" width="9.140625" style="33"/>
    <col min="13821" max="13821" width="80.5703125" style="33" customWidth="1"/>
    <col min="13822" max="13822" width="18.85546875" style="33" customWidth="1"/>
    <col min="13823" max="13823" width="20.5703125" style="33" customWidth="1"/>
    <col min="13824" max="13824" width="19.140625" style="33" customWidth="1"/>
    <col min="13825" max="13825" width="22.28515625" style="33" customWidth="1"/>
    <col min="13826" max="13826" width="19.140625" style="33" customWidth="1"/>
    <col min="13827" max="13827" width="20.85546875" style="33" customWidth="1"/>
    <col min="13828" max="13828" width="18.85546875" style="33" bestFit="1" customWidth="1"/>
    <col min="13829" max="13829" width="21.85546875" style="33" bestFit="1" customWidth="1"/>
    <col min="13830" max="13830" width="18.85546875" style="33" bestFit="1" customWidth="1"/>
    <col min="13831" max="13831" width="21.85546875" style="33" bestFit="1" customWidth="1"/>
    <col min="13832" max="13832" width="18.85546875" style="33" bestFit="1" customWidth="1"/>
    <col min="13833" max="13833" width="21.85546875" style="33" bestFit="1" customWidth="1"/>
    <col min="13834" max="14076" width="9.140625" style="33"/>
    <col min="14077" max="14077" width="80.5703125" style="33" customWidth="1"/>
    <col min="14078" max="14078" width="18.85546875" style="33" customWidth="1"/>
    <col min="14079" max="14079" width="20.5703125" style="33" customWidth="1"/>
    <col min="14080" max="14080" width="19.140625" style="33" customWidth="1"/>
    <col min="14081" max="14081" width="22.28515625" style="33" customWidth="1"/>
    <col min="14082" max="14082" width="19.140625" style="33" customWidth="1"/>
    <col min="14083" max="14083" width="20.85546875" style="33" customWidth="1"/>
    <col min="14084" max="14084" width="18.85546875" style="33" bestFit="1" customWidth="1"/>
    <col min="14085" max="14085" width="21.85546875" style="33" bestFit="1" customWidth="1"/>
    <col min="14086" max="14086" width="18.85546875" style="33" bestFit="1" customWidth="1"/>
    <col min="14087" max="14087" width="21.85546875" style="33" bestFit="1" customWidth="1"/>
    <col min="14088" max="14088" width="18.85546875" style="33" bestFit="1" customWidth="1"/>
    <col min="14089" max="14089" width="21.85546875" style="33" bestFit="1" customWidth="1"/>
    <col min="14090" max="14332" width="9.140625" style="33"/>
    <col min="14333" max="14333" width="80.5703125" style="33" customWidth="1"/>
    <col min="14334" max="14334" width="18.85546875" style="33" customWidth="1"/>
    <col min="14335" max="14335" width="20.5703125" style="33" customWidth="1"/>
    <col min="14336" max="14336" width="19.140625" style="33" customWidth="1"/>
    <col min="14337" max="14337" width="22.28515625" style="33" customWidth="1"/>
    <col min="14338" max="14338" width="19.140625" style="33" customWidth="1"/>
    <col min="14339" max="14339" width="20.85546875" style="33" customWidth="1"/>
    <col min="14340" max="14340" width="18.85546875" style="33" bestFit="1" customWidth="1"/>
    <col min="14341" max="14341" width="21.85546875" style="33" bestFit="1" customWidth="1"/>
    <col min="14342" max="14342" width="18.85546875" style="33" bestFit="1" customWidth="1"/>
    <col min="14343" max="14343" width="21.85546875" style="33" bestFit="1" customWidth="1"/>
    <col min="14344" max="14344" width="18.85546875" style="33" bestFit="1" customWidth="1"/>
    <col min="14345" max="14345" width="21.85546875" style="33" bestFit="1" customWidth="1"/>
    <col min="14346" max="14588" width="9.140625" style="33"/>
    <col min="14589" max="14589" width="80.5703125" style="33" customWidth="1"/>
    <col min="14590" max="14590" width="18.85546875" style="33" customWidth="1"/>
    <col min="14591" max="14591" width="20.5703125" style="33" customWidth="1"/>
    <col min="14592" max="14592" width="19.140625" style="33" customWidth="1"/>
    <col min="14593" max="14593" width="22.28515625" style="33" customWidth="1"/>
    <col min="14594" max="14594" width="19.140625" style="33" customWidth="1"/>
    <col min="14595" max="14595" width="20.85546875" style="33" customWidth="1"/>
    <col min="14596" max="14596" width="18.85546875" style="33" bestFit="1" customWidth="1"/>
    <col min="14597" max="14597" width="21.85546875" style="33" bestFit="1" customWidth="1"/>
    <col min="14598" max="14598" width="18.85546875" style="33" bestFit="1" customWidth="1"/>
    <col min="14599" max="14599" width="21.85546875" style="33" bestFit="1" customWidth="1"/>
    <col min="14600" max="14600" width="18.85546875" style="33" bestFit="1" customWidth="1"/>
    <col min="14601" max="14601" width="21.85546875" style="33" bestFit="1" customWidth="1"/>
    <col min="14602" max="14844" width="9.140625" style="33"/>
    <col min="14845" max="14845" width="80.5703125" style="33" customWidth="1"/>
    <col min="14846" max="14846" width="18.85546875" style="33" customWidth="1"/>
    <col min="14847" max="14847" width="20.5703125" style="33" customWidth="1"/>
    <col min="14848" max="14848" width="19.140625" style="33" customWidth="1"/>
    <col min="14849" max="14849" width="22.28515625" style="33" customWidth="1"/>
    <col min="14850" max="14850" width="19.140625" style="33" customWidth="1"/>
    <col min="14851" max="14851" width="20.85546875" style="33" customWidth="1"/>
    <col min="14852" max="14852" width="18.85546875" style="33" bestFit="1" customWidth="1"/>
    <col min="14853" max="14853" width="21.85546875" style="33" bestFit="1" customWidth="1"/>
    <col min="14854" max="14854" width="18.85546875" style="33" bestFit="1" customWidth="1"/>
    <col min="14855" max="14855" width="21.85546875" style="33" bestFit="1" customWidth="1"/>
    <col min="14856" max="14856" width="18.85546875" style="33" bestFit="1" customWidth="1"/>
    <col min="14857" max="14857" width="21.85546875" style="33" bestFit="1" customWidth="1"/>
    <col min="14858" max="15100" width="9.140625" style="33"/>
    <col min="15101" max="15101" width="80.5703125" style="33" customWidth="1"/>
    <col min="15102" max="15102" width="18.85546875" style="33" customWidth="1"/>
    <col min="15103" max="15103" width="20.5703125" style="33" customWidth="1"/>
    <col min="15104" max="15104" width="19.140625" style="33" customWidth="1"/>
    <col min="15105" max="15105" width="22.28515625" style="33" customWidth="1"/>
    <col min="15106" max="15106" width="19.140625" style="33" customWidth="1"/>
    <col min="15107" max="15107" width="20.85546875" style="33" customWidth="1"/>
    <col min="15108" max="15108" width="18.85546875" style="33" bestFit="1" customWidth="1"/>
    <col min="15109" max="15109" width="21.85546875" style="33" bestFit="1" customWidth="1"/>
    <col min="15110" max="15110" width="18.85546875" style="33" bestFit="1" customWidth="1"/>
    <col min="15111" max="15111" width="21.85546875" style="33" bestFit="1" customWidth="1"/>
    <col min="15112" max="15112" width="18.85546875" style="33" bestFit="1" customWidth="1"/>
    <col min="15113" max="15113" width="21.85546875" style="33" bestFit="1" customWidth="1"/>
    <col min="15114" max="15356" width="9.140625" style="33"/>
    <col min="15357" max="15357" width="80.5703125" style="33" customWidth="1"/>
    <col min="15358" max="15358" width="18.85546875" style="33" customWidth="1"/>
    <col min="15359" max="15359" width="20.5703125" style="33" customWidth="1"/>
    <col min="15360" max="15360" width="19.140625" style="33" customWidth="1"/>
    <col min="15361" max="15361" width="22.28515625" style="33" customWidth="1"/>
    <col min="15362" max="15362" width="19.140625" style="33" customWidth="1"/>
    <col min="15363" max="15363" width="20.85546875" style="33" customWidth="1"/>
    <col min="15364" max="15364" width="18.85546875" style="33" bestFit="1" customWidth="1"/>
    <col min="15365" max="15365" width="21.85546875" style="33" bestFit="1" customWidth="1"/>
    <col min="15366" max="15366" width="18.85546875" style="33" bestFit="1" customWidth="1"/>
    <col min="15367" max="15367" width="21.85546875" style="33" bestFit="1" customWidth="1"/>
    <col min="15368" max="15368" width="18.85546875" style="33" bestFit="1" customWidth="1"/>
    <col min="15369" max="15369" width="21.85546875" style="33" bestFit="1" customWidth="1"/>
    <col min="15370" max="15612" width="9.140625" style="33"/>
    <col min="15613" max="15613" width="80.5703125" style="33" customWidth="1"/>
    <col min="15614" max="15614" width="18.85546875" style="33" customWidth="1"/>
    <col min="15615" max="15615" width="20.5703125" style="33" customWidth="1"/>
    <col min="15616" max="15616" width="19.140625" style="33" customWidth="1"/>
    <col min="15617" max="15617" width="22.28515625" style="33" customWidth="1"/>
    <col min="15618" max="15618" width="19.140625" style="33" customWidth="1"/>
    <col min="15619" max="15619" width="20.85546875" style="33" customWidth="1"/>
    <col min="15620" max="15620" width="18.85546875" style="33" bestFit="1" customWidth="1"/>
    <col min="15621" max="15621" width="21.85546875" style="33" bestFit="1" customWidth="1"/>
    <col min="15622" max="15622" width="18.85546875" style="33" bestFit="1" customWidth="1"/>
    <col min="15623" max="15623" width="21.85546875" style="33" bestFit="1" customWidth="1"/>
    <col min="15624" max="15624" width="18.85546875" style="33" bestFit="1" customWidth="1"/>
    <col min="15625" max="15625" width="21.85546875" style="33" bestFit="1" customWidth="1"/>
    <col min="15626" max="15868" width="9.140625" style="33"/>
    <col min="15869" max="15869" width="80.5703125" style="33" customWidth="1"/>
    <col min="15870" max="15870" width="18.85546875" style="33" customWidth="1"/>
    <col min="15871" max="15871" width="20.5703125" style="33" customWidth="1"/>
    <col min="15872" max="15872" width="19.140625" style="33" customWidth="1"/>
    <col min="15873" max="15873" width="22.28515625" style="33" customWidth="1"/>
    <col min="15874" max="15874" width="19.140625" style="33" customWidth="1"/>
    <col min="15875" max="15875" width="20.85546875" style="33" customWidth="1"/>
    <col min="15876" max="15876" width="18.85546875" style="33" bestFit="1" customWidth="1"/>
    <col min="15877" max="15877" width="21.85546875" style="33" bestFit="1" customWidth="1"/>
    <col min="15878" max="15878" width="18.85546875" style="33" bestFit="1" customWidth="1"/>
    <col min="15879" max="15879" width="21.85546875" style="33" bestFit="1" customWidth="1"/>
    <col min="15880" max="15880" width="18.85546875" style="33" bestFit="1" customWidth="1"/>
    <col min="15881" max="15881" width="21.85546875" style="33" bestFit="1" customWidth="1"/>
    <col min="15882" max="16124" width="9.140625" style="33"/>
    <col min="16125" max="16125" width="80.5703125" style="33" customWidth="1"/>
    <col min="16126" max="16126" width="18.85546875" style="33" customWidth="1"/>
    <col min="16127" max="16127" width="20.5703125" style="33" customWidth="1"/>
    <col min="16128" max="16128" width="19.140625" style="33" customWidth="1"/>
    <col min="16129" max="16129" width="22.28515625" style="33" customWidth="1"/>
    <col min="16130" max="16130" width="19.140625" style="33" customWidth="1"/>
    <col min="16131" max="16131" width="20.85546875" style="33" customWidth="1"/>
    <col min="16132" max="16132" width="18.85546875" style="33" bestFit="1" customWidth="1"/>
    <col min="16133" max="16133" width="21.85546875" style="33" bestFit="1" customWidth="1"/>
    <col min="16134" max="16134" width="18.85546875" style="33" bestFit="1" customWidth="1"/>
    <col min="16135" max="16135" width="21.85546875" style="33" bestFit="1" customWidth="1"/>
    <col min="16136" max="16136" width="18.85546875" style="33" bestFit="1" customWidth="1"/>
    <col min="16137" max="16137" width="21.85546875" style="33" bestFit="1" customWidth="1"/>
    <col min="16138" max="16384" width="9.140625" style="33"/>
  </cols>
  <sheetData>
    <row r="1" spans="1:15" x14ac:dyDescent="0.25">
      <c r="A1" s="80"/>
      <c r="B1" s="80"/>
      <c r="C1" s="80"/>
    </row>
    <row r="2" spans="1:15" ht="18" x14ac:dyDescent="0.25">
      <c r="A2" s="81" t="s">
        <v>190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4"/>
      <c r="O2" s="34"/>
    </row>
    <row r="3" spans="1:15" ht="18" x14ac:dyDescent="0.25">
      <c r="A3" s="82" t="s">
        <v>191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5"/>
      <c r="O3" s="35"/>
    </row>
    <row r="4" spans="1:15" x14ac:dyDescent="0.25">
      <c r="A4" s="83"/>
      <c r="B4" s="83"/>
      <c r="C4" s="83"/>
    </row>
    <row r="5" spans="1:15" ht="15.75" x14ac:dyDescent="0.25">
      <c r="A5" s="36" t="s">
        <v>192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39" customFormat="1" ht="15.75" x14ac:dyDescent="0.25">
      <c r="A6" s="36" t="s">
        <v>193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39" customFormat="1" ht="15" x14ac:dyDescent="0.25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8" x14ac:dyDescent="0.25">
      <c r="A8" s="41" t="s">
        <v>194</v>
      </c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8" x14ac:dyDescent="0.25">
      <c r="A9" s="41"/>
      <c r="B9" s="42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8" x14ac:dyDescent="0.25">
      <c r="A10" s="44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/>
      <c r="O10"/>
    </row>
    <row r="11" spans="1:15" ht="24" customHeight="1" x14ac:dyDescent="0.25">
      <c r="A11" s="84" t="s">
        <v>195</v>
      </c>
      <c r="B11" s="86" t="s">
        <v>196</v>
      </c>
      <c r="C11" s="88" t="s">
        <v>197</v>
      </c>
      <c r="D11" s="48"/>
      <c r="E11" s="48"/>
      <c r="F11" s="48"/>
      <c r="G11" s="48"/>
      <c r="H11" s="48"/>
      <c r="I11" s="48"/>
      <c r="J11" s="48"/>
      <c r="K11" s="48"/>
      <c r="L11" s="48"/>
      <c r="M11"/>
      <c r="N11"/>
      <c r="O11"/>
    </row>
    <row r="12" spans="1:15" s="50" customFormat="1" ht="24" customHeight="1" x14ac:dyDescent="0.25">
      <c r="A12" s="85"/>
      <c r="B12" s="87"/>
      <c r="C12" s="89"/>
      <c r="D12" s="49" t="s">
        <v>130</v>
      </c>
      <c r="E12" s="49" t="s">
        <v>198</v>
      </c>
      <c r="F12" s="49" t="s">
        <v>131</v>
      </c>
      <c r="G12" s="49" t="s">
        <v>132</v>
      </c>
      <c r="H12" s="49" t="s">
        <v>133</v>
      </c>
      <c r="I12" s="49" t="s">
        <v>134</v>
      </c>
      <c r="J12" s="49" t="s">
        <v>135</v>
      </c>
      <c r="K12" s="49" t="s">
        <v>136</v>
      </c>
      <c r="L12" s="49" t="s">
        <v>137</v>
      </c>
      <c r="M12" s="49" t="s">
        <v>199</v>
      </c>
      <c r="N12"/>
      <c r="O12"/>
    </row>
    <row r="13" spans="1:15" ht="15" x14ac:dyDescent="0.25">
      <c r="A13" s="51" t="s">
        <v>200</v>
      </c>
      <c r="B13" s="51">
        <f t="shared" ref="B13:C13" si="0">SUM(B14:B18)</f>
        <v>0</v>
      </c>
      <c r="C13" s="52">
        <f t="shared" si="0"/>
        <v>0</v>
      </c>
      <c r="D13" s="51"/>
      <c r="E13" s="51"/>
      <c r="F13" s="51"/>
      <c r="G13" s="51"/>
      <c r="H13" s="51"/>
      <c r="I13" s="51"/>
      <c r="J13" s="51"/>
      <c r="K13" s="51"/>
      <c r="L13" s="51">
        <f t="shared" ref="L13" si="1">SUM(L14:L18)</f>
        <v>0</v>
      </c>
      <c r="M13" s="53"/>
      <c r="N13"/>
      <c r="O13"/>
    </row>
    <row r="14" spans="1:15" s="39" customFormat="1" ht="15" x14ac:dyDescent="0.25">
      <c r="A14" s="54" t="s">
        <v>201</v>
      </c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6"/>
      <c r="N14"/>
      <c r="O14"/>
    </row>
    <row r="15" spans="1:15" s="39" customFormat="1" ht="15" x14ac:dyDescent="0.25">
      <c r="A15" s="54" t="s">
        <v>202</v>
      </c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7"/>
      <c r="N15"/>
      <c r="O15"/>
    </row>
    <row r="16" spans="1:15" s="39" customFormat="1" ht="15" x14ac:dyDescent="0.25">
      <c r="A16" s="54" t="s">
        <v>203</v>
      </c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7"/>
      <c r="N16"/>
      <c r="O16"/>
    </row>
    <row r="17" spans="1:15" s="39" customFormat="1" ht="15" x14ac:dyDescent="0.25">
      <c r="A17" s="54" t="s">
        <v>204</v>
      </c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7"/>
      <c r="N17"/>
      <c r="O17"/>
    </row>
    <row r="18" spans="1:15" s="39" customFormat="1" ht="15" x14ac:dyDescent="0.25">
      <c r="A18" s="54" t="s">
        <v>205</v>
      </c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8"/>
      <c r="N18"/>
      <c r="O18"/>
    </row>
    <row r="19" spans="1:15" ht="15" x14ac:dyDescent="0.25">
      <c r="A19" s="51" t="s">
        <v>206</v>
      </c>
      <c r="B19" s="51">
        <f>SUM(B20:B22)</f>
        <v>0</v>
      </c>
      <c r="C19" s="52">
        <f t="shared" ref="C19" si="2">SUM(C20:C22)</f>
        <v>0</v>
      </c>
      <c r="D19" s="51"/>
      <c r="E19" s="51"/>
      <c r="F19" s="51"/>
      <c r="G19" s="51"/>
      <c r="H19" s="51"/>
      <c r="I19" s="51"/>
      <c r="J19" s="51"/>
      <c r="K19" s="51"/>
      <c r="L19" s="51">
        <f t="shared" ref="L19" si="3">SUM(L20:L22)</f>
        <v>0</v>
      </c>
      <c r="M19" s="53"/>
      <c r="N19"/>
      <c r="O19"/>
    </row>
    <row r="20" spans="1:15" ht="15" x14ac:dyDescent="0.25">
      <c r="A20" s="54" t="s">
        <v>207</v>
      </c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6"/>
      <c r="N20"/>
      <c r="O20"/>
    </row>
    <row r="21" spans="1:15" ht="15" x14ac:dyDescent="0.25">
      <c r="A21" s="54" t="s">
        <v>208</v>
      </c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7"/>
      <c r="N21"/>
      <c r="O21"/>
    </row>
    <row r="22" spans="1:15" ht="15" x14ac:dyDescent="0.25">
      <c r="A22" s="54" t="s">
        <v>205</v>
      </c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8"/>
      <c r="N22"/>
      <c r="O22"/>
    </row>
    <row r="23" spans="1:15" ht="15" x14ac:dyDescent="0.25">
      <c r="A23" s="51" t="s">
        <v>209</v>
      </c>
      <c r="B23" s="51">
        <f>B24+B31+B32</f>
        <v>0</v>
      </c>
      <c r="C23" s="52">
        <f t="shared" ref="C23" si="4">C24+C31+C32</f>
        <v>0</v>
      </c>
      <c r="D23" s="51"/>
      <c r="E23" s="51"/>
      <c r="F23" s="51"/>
      <c r="G23" s="51"/>
      <c r="H23" s="51"/>
      <c r="I23" s="51"/>
      <c r="J23" s="51"/>
      <c r="K23" s="51"/>
      <c r="L23" s="51">
        <f t="shared" ref="L23" si="5">L24+L31+L32</f>
        <v>0</v>
      </c>
      <c r="M23" s="53"/>
      <c r="N23"/>
      <c r="O23"/>
    </row>
    <row r="24" spans="1:15" ht="15" x14ac:dyDescent="0.25">
      <c r="A24" s="51" t="s">
        <v>210</v>
      </c>
      <c r="B24" s="51">
        <f>SUM(B25:B30)</f>
        <v>0</v>
      </c>
      <c r="C24" s="52">
        <f t="shared" ref="C24" si="6">SUM(C25:C30)</f>
        <v>0</v>
      </c>
      <c r="D24" s="51"/>
      <c r="E24" s="51"/>
      <c r="F24" s="51"/>
      <c r="G24" s="51"/>
      <c r="H24" s="51"/>
      <c r="I24" s="51"/>
      <c r="J24" s="51"/>
      <c r="K24" s="51"/>
      <c r="L24" s="51">
        <f t="shared" ref="L24" si="7">SUM(L25:L30)</f>
        <v>0</v>
      </c>
      <c r="M24" s="53"/>
      <c r="N24"/>
      <c r="O24"/>
    </row>
    <row r="25" spans="1:15" ht="15" x14ac:dyDescent="0.25">
      <c r="A25" s="54" t="s">
        <v>211</v>
      </c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6"/>
      <c r="N25"/>
      <c r="O25"/>
    </row>
    <row r="26" spans="1:15" ht="15" x14ac:dyDescent="0.25">
      <c r="A26" s="54" t="s">
        <v>212</v>
      </c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  <c r="M26" s="57"/>
      <c r="N26"/>
      <c r="O26"/>
    </row>
    <row r="27" spans="1:15" ht="15" x14ac:dyDescent="0.25">
      <c r="A27" s="54" t="s">
        <v>213</v>
      </c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7"/>
      <c r="N27"/>
      <c r="O27"/>
    </row>
    <row r="28" spans="1:15" ht="15" x14ac:dyDescent="0.25">
      <c r="A28" s="54" t="s">
        <v>214</v>
      </c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7"/>
      <c r="N28"/>
      <c r="O28"/>
    </row>
    <row r="29" spans="1:15" ht="15" x14ac:dyDescent="0.25">
      <c r="A29" s="54" t="s">
        <v>215</v>
      </c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7"/>
      <c r="N29"/>
      <c r="O29"/>
    </row>
    <row r="30" spans="1:15" ht="15" x14ac:dyDescent="0.25">
      <c r="A30" s="54" t="s">
        <v>216</v>
      </c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  <c r="M30" s="58"/>
      <c r="N30"/>
      <c r="O30"/>
    </row>
    <row r="31" spans="1:15" ht="15" x14ac:dyDescent="0.25">
      <c r="A31" s="59" t="s">
        <v>217</v>
      </c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3"/>
      <c r="N31"/>
      <c r="O31"/>
    </row>
    <row r="32" spans="1:15" ht="15" x14ac:dyDescent="0.25">
      <c r="A32" s="59" t="s">
        <v>218</v>
      </c>
      <c r="B32" s="51">
        <f>SUM(B33:B46)</f>
        <v>0</v>
      </c>
      <c r="C32" s="52">
        <f t="shared" ref="C32" si="8">SUM(C33:C46)</f>
        <v>0</v>
      </c>
      <c r="D32" s="51"/>
      <c r="E32" s="51"/>
      <c r="F32" s="51"/>
      <c r="G32" s="51"/>
      <c r="H32" s="51"/>
      <c r="I32" s="51"/>
      <c r="J32" s="51"/>
      <c r="K32" s="51"/>
      <c r="L32" s="51">
        <f t="shared" ref="L32" si="9">SUM(L33:L46)</f>
        <v>0</v>
      </c>
      <c r="M32" s="53"/>
      <c r="N32"/>
      <c r="O32"/>
    </row>
    <row r="33" spans="1:15" ht="15" x14ac:dyDescent="0.25">
      <c r="A33" s="61" t="s">
        <v>219</v>
      </c>
      <c r="B33" s="61"/>
      <c r="C33" s="62"/>
      <c r="D33" s="61"/>
      <c r="E33" s="61"/>
      <c r="F33" s="61"/>
      <c r="G33" s="61"/>
      <c r="H33" s="61"/>
      <c r="I33" s="61"/>
      <c r="J33" s="61"/>
      <c r="K33" s="61"/>
      <c r="L33" s="61"/>
      <c r="M33" s="56"/>
      <c r="N33"/>
      <c r="O33"/>
    </row>
    <row r="34" spans="1:15" ht="15" x14ac:dyDescent="0.25">
      <c r="A34" s="61" t="s">
        <v>220</v>
      </c>
      <c r="B34" s="61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57"/>
      <c r="N34"/>
      <c r="O34"/>
    </row>
    <row r="35" spans="1:15" ht="15" x14ac:dyDescent="0.25">
      <c r="A35" s="61" t="s">
        <v>221</v>
      </c>
      <c r="B35" s="61"/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57"/>
      <c r="N35"/>
      <c r="O35"/>
    </row>
    <row r="36" spans="1:15" ht="15" x14ac:dyDescent="0.25">
      <c r="A36" s="61" t="s">
        <v>222</v>
      </c>
      <c r="B36" s="61"/>
      <c r="C36" s="62"/>
      <c r="D36" s="61"/>
      <c r="E36" s="61"/>
      <c r="F36" s="61"/>
      <c r="G36" s="61"/>
      <c r="H36" s="61"/>
      <c r="I36" s="61"/>
      <c r="J36" s="61"/>
      <c r="K36" s="61"/>
      <c r="L36" s="61"/>
      <c r="M36" s="57"/>
      <c r="N36"/>
      <c r="O36"/>
    </row>
    <row r="37" spans="1:15" ht="15" x14ac:dyDescent="0.25">
      <c r="A37" s="61" t="s">
        <v>223</v>
      </c>
      <c r="B37" s="61"/>
      <c r="C37" s="62"/>
      <c r="D37" s="61"/>
      <c r="E37" s="61"/>
      <c r="F37" s="61"/>
      <c r="G37" s="61"/>
      <c r="H37" s="61"/>
      <c r="I37" s="61"/>
      <c r="J37" s="61"/>
      <c r="K37" s="61"/>
      <c r="L37" s="61"/>
      <c r="M37" s="57"/>
      <c r="N37"/>
      <c r="O37"/>
    </row>
    <row r="38" spans="1:15" ht="15" x14ac:dyDescent="0.25">
      <c r="A38" s="61" t="s">
        <v>224</v>
      </c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57"/>
      <c r="N38"/>
      <c r="O38"/>
    </row>
    <row r="39" spans="1:15" ht="15" x14ac:dyDescent="0.25">
      <c r="A39" s="61" t="s">
        <v>225</v>
      </c>
      <c r="B39" s="61"/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57"/>
      <c r="N39"/>
      <c r="O39"/>
    </row>
    <row r="40" spans="1:15" s="43" customFormat="1" ht="15" x14ac:dyDescent="0.25">
      <c r="A40" s="61" t="s">
        <v>226</v>
      </c>
      <c r="B40" s="61"/>
      <c r="C40" s="62"/>
      <c r="D40" s="61"/>
      <c r="E40" s="61"/>
      <c r="F40" s="61"/>
      <c r="G40" s="61"/>
      <c r="H40" s="61"/>
      <c r="I40" s="61"/>
      <c r="J40" s="61"/>
      <c r="K40" s="61"/>
      <c r="L40" s="61"/>
      <c r="M40" s="57"/>
      <c r="N40"/>
      <c r="O40"/>
    </row>
    <row r="41" spans="1:15" s="43" customFormat="1" ht="15" x14ac:dyDescent="0.25">
      <c r="A41" s="61" t="s">
        <v>227</v>
      </c>
      <c r="B41" s="61"/>
      <c r="C41" s="62"/>
      <c r="D41" s="61"/>
      <c r="E41" s="61"/>
      <c r="F41" s="61"/>
      <c r="G41" s="61"/>
      <c r="H41" s="61"/>
      <c r="I41" s="61"/>
      <c r="J41" s="61"/>
      <c r="K41" s="61"/>
      <c r="L41" s="61"/>
      <c r="M41" s="57"/>
      <c r="N41"/>
      <c r="O41"/>
    </row>
    <row r="42" spans="1:15" s="43" customFormat="1" ht="15" x14ac:dyDescent="0.25">
      <c r="A42" s="61" t="s">
        <v>228</v>
      </c>
      <c r="B42" s="61"/>
      <c r="C42" s="62"/>
      <c r="D42" s="61"/>
      <c r="E42" s="61"/>
      <c r="F42" s="61"/>
      <c r="G42" s="61"/>
      <c r="H42" s="61"/>
      <c r="I42" s="61"/>
      <c r="J42" s="61"/>
      <c r="K42" s="61"/>
      <c r="L42" s="61"/>
      <c r="M42" s="57"/>
      <c r="N42"/>
      <c r="O42"/>
    </row>
    <row r="43" spans="1:15" s="43" customFormat="1" ht="15" x14ac:dyDescent="0.25">
      <c r="A43" s="61" t="s">
        <v>229</v>
      </c>
      <c r="B43" s="6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57"/>
      <c r="N43"/>
      <c r="O43"/>
    </row>
    <row r="44" spans="1:15" s="43" customFormat="1" ht="15" x14ac:dyDescent="0.25">
      <c r="A44" s="61" t="s">
        <v>230</v>
      </c>
      <c r="B44" s="61"/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57"/>
      <c r="N44"/>
      <c r="O44"/>
    </row>
    <row r="45" spans="1:15" s="43" customFormat="1" ht="15" x14ac:dyDescent="0.25">
      <c r="A45" s="61" t="s">
        <v>231</v>
      </c>
      <c r="B45" s="61"/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57"/>
      <c r="N45"/>
      <c r="O45"/>
    </row>
    <row r="46" spans="1:15" s="43" customFormat="1" ht="15" x14ac:dyDescent="0.25">
      <c r="A46" s="63" t="s">
        <v>205</v>
      </c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57"/>
      <c r="N46"/>
      <c r="O46"/>
    </row>
    <row r="47" spans="1:15" ht="15" x14ac:dyDescent="0.25">
      <c r="A47" s="65" t="s">
        <v>232</v>
      </c>
      <c r="B47" s="65">
        <f>B13+B19+B23</f>
        <v>0</v>
      </c>
      <c r="C47" s="66">
        <f t="shared" ref="C47" si="10">C13+C19+C23</f>
        <v>0</v>
      </c>
      <c r="D47" s="65"/>
      <c r="E47" s="65"/>
      <c r="F47" s="65"/>
      <c r="G47" s="65"/>
      <c r="H47" s="65"/>
      <c r="I47" s="65"/>
      <c r="J47" s="65"/>
      <c r="K47" s="65"/>
      <c r="L47" s="65">
        <f t="shared" ref="L47" si="11">L13+L19+L23</f>
        <v>0</v>
      </c>
      <c r="M47" s="67"/>
      <c r="N47"/>
      <c r="O47"/>
    </row>
    <row r="48" spans="1:15" ht="15" x14ac:dyDescent="0.25">
      <c r="A48" s="51" t="s">
        <v>233</v>
      </c>
      <c r="B48" s="68"/>
      <c r="C48" s="66"/>
      <c r="D48" s="68"/>
      <c r="E48" s="68"/>
      <c r="F48" s="68"/>
      <c r="G48" s="68"/>
      <c r="H48" s="68"/>
      <c r="I48" s="68"/>
      <c r="J48" s="68"/>
      <c r="K48" s="68"/>
      <c r="L48" s="68"/>
      <c r="M48" s="57"/>
      <c r="N48"/>
      <c r="O48"/>
    </row>
    <row r="49" spans="1:15" ht="15" x14ac:dyDescent="0.25">
      <c r="A49" s="51" t="s">
        <v>234</v>
      </c>
      <c r="B49" s="68">
        <f>SUM(B50:B53)</f>
        <v>0</v>
      </c>
      <c r="C49" s="66">
        <f t="shared" ref="C49" si="12">SUM(C50:C53)</f>
        <v>0</v>
      </c>
      <c r="D49" s="68"/>
      <c r="E49" s="68"/>
      <c r="F49" s="68"/>
      <c r="G49" s="68"/>
      <c r="H49" s="68"/>
      <c r="I49" s="68"/>
      <c r="J49" s="68"/>
      <c r="K49" s="68"/>
      <c r="L49" s="68">
        <f t="shared" ref="L49" si="13">SUM(L50:L53)</f>
        <v>0</v>
      </c>
      <c r="M49" s="53"/>
      <c r="N49"/>
      <c r="O49"/>
    </row>
    <row r="50" spans="1:15" ht="15" x14ac:dyDescent="0.25">
      <c r="A50" s="61" t="s">
        <v>235</v>
      </c>
      <c r="B50" s="69"/>
      <c r="C50" s="70"/>
      <c r="D50" s="69"/>
      <c r="E50" s="69"/>
      <c r="F50" s="69"/>
      <c r="G50" s="69"/>
      <c r="H50" s="69"/>
      <c r="I50" s="69"/>
      <c r="J50" s="69"/>
      <c r="K50" s="69"/>
      <c r="L50" s="69"/>
      <c r="M50" s="56"/>
      <c r="N50"/>
      <c r="O50"/>
    </row>
    <row r="51" spans="1:15" ht="15" x14ac:dyDescent="0.25">
      <c r="A51" s="61" t="s">
        <v>236</v>
      </c>
      <c r="B51" s="54"/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7"/>
      <c r="N51"/>
      <c r="O51"/>
    </row>
    <row r="52" spans="1:15" ht="15" x14ac:dyDescent="0.25">
      <c r="A52" s="61" t="s">
        <v>237</v>
      </c>
      <c r="B52" s="54"/>
      <c r="C52" s="55"/>
      <c r="D52" s="54"/>
      <c r="E52" s="54"/>
      <c r="F52" s="54"/>
      <c r="G52" s="54"/>
      <c r="H52" s="54"/>
      <c r="I52" s="54"/>
      <c r="J52" s="54"/>
      <c r="K52" s="54"/>
      <c r="L52" s="54"/>
      <c r="M52" s="57"/>
      <c r="N52"/>
      <c r="O52"/>
    </row>
    <row r="53" spans="1:15" ht="15" x14ac:dyDescent="0.25">
      <c r="A53" s="61" t="s">
        <v>205</v>
      </c>
      <c r="B53" s="71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 s="58"/>
      <c r="N53"/>
      <c r="O53"/>
    </row>
    <row r="54" spans="1:15" ht="15" x14ac:dyDescent="0.25">
      <c r="A54" s="51" t="s">
        <v>238</v>
      </c>
      <c r="B54" s="68"/>
      <c r="C54" s="66"/>
      <c r="D54" s="68"/>
      <c r="E54" s="68"/>
      <c r="F54" s="68"/>
      <c r="G54" s="68"/>
      <c r="H54" s="68"/>
      <c r="I54" s="68"/>
      <c r="J54" s="68"/>
      <c r="K54" s="68"/>
      <c r="L54" s="68"/>
      <c r="M54" s="53"/>
      <c r="N54"/>
      <c r="O54"/>
    </row>
    <row r="55" spans="1:15" ht="15" x14ac:dyDescent="0.25">
      <c r="A55" s="51" t="s">
        <v>239</v>
      </c>
      <c r="B55" s="73"/>
      <c r="C55" s="74"/>
      <c r="D55" s="73"/>
      <c r="E55" s="73"/>
      <c r="F55" s="73"/>
      <c r="G55" s="73"/>
      <c r="H55" s="73"/>
      <c r="I55" s="73"/>
      <c r="J55" s="73"/>
      <c r="K55" s="73"/>
      <c r="L55" s="73"/>
      <c r="M55" s="57"/>
      <c r="N55"/>
      <c r="O55"/>
    </row>
    <row r="56" spans="1:15" ht="15" x14ac:dyDescent="0.25">
      <c r="A56" s="67" t="s">
        <v>240</v>
      </c>
      <c r="B56" s="65">
        <f>B48+B49+B54+B55</f>
        <v>0</v>
      </c>
      <c r="C56" s="66">
        <f t="shared" ref="C56" si="14">C48+C49+C54+C55</f>
        <v>0</v>
      </c>
      <c r="D56" s="65"/>
      <c r="E56" s="65"/>
      <c r="F56" s="65"/>
      <c r="G56" s="65"/>
      <c r="H56" s="65"/>
      <c r="I56" s="65"/>
      <c r="J56" s="65"/>
      <c r="K56" s="65"/>
      <c r="L56" s="65">
        <f t="shared" ref="L56" si="15">L48+L49+L54+L55</f>
        <v>0</v>
      </c>
      <c r="M56" s="67"/>
      <c r="N56"/>
      <c r="O56"/>
    </row>
    <row r="57" spans="1:15" ht="15" x14ac:dyDescent="0.25">
      <c r="A57" s="51" t="s">
        <v>241</v>
      </c>
      <c r="B57" s="73"/>
      <c r="C57" s="74"/>
      <c r="D57" s="73"/>
      <c r="E57" s="73"/>
      <c r="F57" s="73"/>
      <c r="G57" s="73"/>
      <c r="H57" s="73"/>
      <c r="I57" s="73"/>
      <c r="J57" s="73"/>
      <c r="K57" s="73"/>
      <c r="L57" s="73"/>
      <c r="M57" s="53"/>
      <c r="N57"/>
      <c r="O57"/>
    </row>
    <row r="58" spans="1:15" ht="15" x14ac:dyDescent="0.25">
      <c r="A58" s="67" t="s">
        <v>242</v>
      </c>
      <c r="B58" s="65">
        <f>B57</f>
        <v>0</v>
      </c>
      <c r="C58" s="66">
        <f t="shared" ref="C58" si="16">C57</f>
        <v>0</v>
      </c>
      <c r="D58" s="65"/>
      <c r="E58" s="65"/>
      <c r="F58" s="65"/>
      <c r="G58" s="65"/>
      <c r="H58" s="65"/>
      <c r="I58" s="65"/>
      <c r="J58" s="65"/>
      <c r="K58" s="65"/>
      <c r="L58" s="65">
        <f t="shared" ref="L58" si="17">L57</f>
        <v>0</v>
      </c>
      <c r="M58" s="75"/>
      <c r="N58"/>
      <c r="O58"/>
    </row>
    <row r="59" spans="1:15" ht="15" x14ac:dyDescent="0.25">
      <c r="A59" s="67" t="s">
        <v>243</v>
      </c>
      <c r="B59" s="65">
        <f>B47+B56+B58</f>
        <v>0</v>
      </c>
      <c r="C59" s="66">
        <f t="shared" ref="C59" si="18">C47+C56+C58</f>
        <v>0</v>
      </c>
      <c r="D59" s="65"/>
      <c r="E59" s="65"/>
      <c r="F59" s="65"/>
      <c r="G59" s="65"/>
      <c r="H59" s="65"/>
      <c r="I59" s="65"/>
      <c r="J59" s="65"/>
      <c r="K59" s="65"/>
      <c r="L59" s="65">
        <f t="shared" ref="L59" si="19">L47+L56+L58</f>
        <v>0</v>
      </c>
      <c r="M59" s="75"/>
      <c r="N59"/>
      <c r="O59"/>
    </row>
    <row r="60" spans="1:15" ht="14.25" x14ac:dyDescent="0.25">
      <c r="A60" s="76" t="s">
        <v>244</v>
      </c>
    </row>
  </sheetData>
  <mergeCells count="7">
    <mergeCell ref="A1:C1"/>
    <mergeCell ref="A2:M2"/>
    <mergeCell ref="A3:M3"/>
    <mergeCell ref="A4:C4"/>
    <mergeCell ref="A11:A12"/>
    <mergeCell ref="B11:B12"/>
    <mergeCell ref="C11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cp:lastPrinted>2019-03-29T19:19:42Z</cp:lastPrinted>
  <dcterms:created xsi:type="dcterms:W3CDTF">2018-02-20T13:16:39Z</dcterms:created>
  <dcterms:modified xsi:type="dcterms:W3CDTF">2019-03-29T20:07:58Z</dcterms:modified>
</cp:coreProperties>
</file>