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efazrj.sharepoint.com/sites/SUBTES/Shared Documents/SUPCODP/SUCADPCR/COADE/PORTAL/Perguntas Frequentes/2024/Agosto - 2024/"/>
    </mc:Choice>
  </mc:AlternateContent>
  <xr:revisionPtr revIDLastSave="0" documentId="8_{11DE6850-731E-4303-9AD1-AD0AC0BF7AA5}" xr6:coauthVersionLast="47" xr6:coauthVersionMax="47" xr10:uidLastSave="{00000000-0000-0000-0000-000000000000}"/>
  <bookViews>
    <workbookView xWindow="-120" yWindow="-120" windowWidth="20730" windowHeight="11160" xr2:uid="{8958C10A-F0D2-4DA3-B7D7-32D80D8B6099}"/>
  </bookViews>
  <sheets>
    <sheet name="SERVIÇ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6" i="1" l="1"/>
  <c r="L16" i="1"/>
  <c r="E16" i="1"/>
  <c r="F16" i="1" s="1"/>
  <c r="M15" i="1"/>
  <c r="K15" i="1"/>
  <c r="L15" i="1" s="1"/>
  <c r="E15" i="1"/>
  <c r="F15" i="1" s="1"/>
  <c r="M14" i="1"/>
  <c r="L14" i="1"/>
  <c r="E14" i="1"/>
  <c r="N14" i="1" s="1"/>
  <c r="O14" i="1" s="1"/>
  <c r="N13" i="1"/>
  <c r="O13" i="1" s="1"/>
  <c r="M13" i="1"/>
  <c r="L13" i="1"/>
  <c r="K13" i="1"/>
  <c r="I13" i="1"/>
  <c r="E13" i="1"/>
  <c r="F13" i="1" s="1"/>
  <c r="M12" i="1"/>
  <c r="K12" i="1"/>
  <c r="L12" i="1" s="1"/>
  <c r="E12" i="1"/>
  <c r="F12" i="1" s="1"/>
  <c r="C12" i="1"/>
  <c r="C13" i="1" s="1"/>
  <c r="C14" i="1" s="1"/>
  <c r="C15" i="1" s="1"/>
  <c r="C16" i="1" s="1"/>
  <c r="C17" i="1" s="1"/>
  <c r="C19" i="1" s="1"/>
  <c r="C20" i="1" s="1"/>
  <c r="C21" i="1" s="1"/>
  <c r="C22" i="1" s="1"/>
  <c r="C23" i="1" s="1"/>
  <c r="C24" i="1" s="1"/>
  <c r="M11" i="1"/>
  <c r="K11" i="1"/>
  <c r="L11" i="1" s="1"/>
  <c r="H11" i="1"/>
  <c r="I11" i="1" s="1"/>
  <c r="E11" i="1"/>
  <c r="N11" i="1" s="1"/>
  <c r="O11" i="1" s="1"/>
  <c r="C11" i="1"/>
  <c r="M10" i="1"/>
  <c r="K10" i="1"/>
  <c r="L10" i="1" s="1"/>
  <c r="H10" i="1"/>
  <c r="I10" i="1" s="1"/>
  <c r="E10" i="1"/>
  <c r="F10" i="1" s="1"/>
  <c r="O16" i="1" l="1"/>
  <c r="F11" i="1"/>
  <c r="F14" i="1"/>
  <c r="N10" i="1"/>
  <c r="O10" i="1" s="1"/>
  <c r="N16" i="1"/>
  <c r="N12" i="1"/>
  <c r="O12" i="1" s="1"/>
  <c r="N15" i="1"/>
  <c r="O15" i="1" s="1"/>
</calcChain>
</file>

<file path=xl/sharedStrings.xml><?xml version="1.0" encoding="utf-8"?>
<sst xmlns="http://schemas.openxmlformats.org/spreadsheetml/2006/main" count="35" uniqueCount="26">
  <si>
    <t xml:space="preserve">                            Governo do Estado do Rio de Janeiro</t>
  </si>
  <si>
    <t xml:space="preserve">                            Secretaria de Estado de Fazenda</t>
  </si>
  <si>
    <t xml:space="preserve">                            Subsecretaria do Tesouro</t>
  </si>
  <si>
    <t xml:space="preserve">                            Subsecretaria Adjunta de Política Fiscal</t>
  </si>
  <si>
    <t>Posição:</t>
  </si>
  <si>
    <t xml:space="preserve">                            Superintendência de Controle da Dívida Pública</t>
  </si>
  <si>
    <t>Em R$</t>
  </si>
  <si>
    <t>SERVIÇO DA DÍVIDA - AGO/2024</t>
  </si>
  <si>
    <t>PERIODO</t>
  </si>
  <si>
    <t>PAGO UNIÃO/STN</t>
  </si>
  <si>
    <t>PAGO GARANTIDAS</t>
  </si>
  <si>
    <t>PAGO NÃO GARANTIDAS</t>
  </si>
  <si>
    <t>PAGO TOTAL</t>
  </si>
  <si>
    <t>PRINCIPAL</t>
  </si>
  <si>
    <t>JUROS &amp; ENCARGOS</t>
  </si>
  <si>
    <t>TOTAL</t>
  </si>
  <si>
    <t>OBSERVAÇÕES:</t>
  </si>
  <si>
    <t>Garantidos: Amortização Extraordinária do Caixa Saneamento I e Encargos do CEDAE-BNPP</t>
  </si>
  <si>
    <t>Garantidos: Amortização Extraordinária do PetII - BIRD e Encargos do PDBG -BID</t>
  </si>
  <si>
    <t>Valores pagos até o mês de AGOSTO</t>
  </si>
  <si>
    <t>Valores previstos para o período de SETEMBRO a DEZEMBRO - considerando a liminar referente a ACO 3678.</t>
  </si>
  <si>
    <t>APÓS 2030</t>
  </si>
  <si>
    <t>De 2017 a maio de 2022 foram pagos R$ 197,33 milhões de Amortização e R$ 370,82 milhões de Juros e Encargos no total de R$ 568,15 milhões, no âmbito do PRF-1 (LC-159/2017)</t>
  </si>
  <si>
    <t>De junho de 2022 a agosto de 2024 foram pagos R$ 3,49bi de Amortização e R$ 4,99bi de Juros e Encargos, totalizando R$ 8,48bi, no âmbito do PRF-2 (Art. 9A da LC-159/2017). Somados os dois PRF´s, o Estado do Rio de Janeiro já desembolsou R$ 3,68bi de Amortização e R$ 5,36bi de Juros e Encargos, totalizando R$ 9,04bi.</t>
  </si>
  <si>
    <t>O pagamento previsto para 2024 (considerando a liminar referente a ACO 3678) é de R$ 5,40bi, sendo R$ 3,32bi de Juros e Encargos e R$ 2,08bi de Amortização. Deste montante, R$ 4,90bi (R$ 3,23bi de Juros e Encargos e R$ 1,67bi de Amortização) são de contratos com a União.</t>
  </si>
  <si>
    <t>Este ano, até 31/08/2024, o Estado do Rio de Janeiro já desembolsou R$ 4,73bi para o pagamento da dívida, sendo R$ 2,99bi de Juros e Encargos e R$ 1,73bi de Amortização.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</si>
</sst>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11" x14ac:knownFonts="1">
    <font>
      <sz val="12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i/>
      <sz val="11"/>
      <color theme="1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i/>
      <u/>
      <sz val="12"/>
      <name val="Times New Roman"/>
      <family val="1"/>
    </font>
    <font>
      <sz val="10"/>
      <name val="Times New Roman"/>
      <family val="1"/>
    </font>
    <font>
      <i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3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0" xfId="0" applyFont="1"/>
    <xf numFmtId="0" fontId="3" fillId="0" borderId="0" xfId="1" applyFont="1" applyAlignment="1">
      <alignment horizontal="right"/>
    </xf>
    <xf numFmtId="14" fontId="4" fillId="0" borderId="0" xfId="0" applyNumberFormat="1" applyFont="1" applyAlignment="1">
      <alignment horizontal="left"/>
    </xf>
    <xf numFmtId="0" fontId="5" fillId="0" borderId="0" xfId="0" applyFont="1" applyAlignment="1">
      <alignment horizontal="right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/>
    <xf numFmtId="0" fontId="0" fillId="0" borderId="1" xfId="0" applyBorder="1" applyAlignment="1">
      <alignment horizontal="center"/>
    </xf>
    <xf numFmtId="164" fontId="0" fillId="0" borderId="1" xfId="0" applyNumberFormat="1" applyBorder="1"/>
    <xf numFmtId="164" fontId="0" fillId="0" borderId="0" xfId="0" applyNumberFormat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164" fontId="4" fillId="0" borderId="0" xfId="0" applyNumberFormat="1" applyFont="1" applyAlignment="1">
      <alignment horizontal="left"/>
    </xf>
    <xf numFmtId="164" fontId="10" fillId="0" borderId="0" xfId="0" applyNumberFormat="1" applyFont="1" applyAlignment="1">
      <alignment horizontal="left"/>
    </xf>
    <xf numFmtId="0" fontId="6" fillId="4" borderId="1" xfId="0" applyFont="1" applyFill="1" applyBorder="1" applyAlignment="1">
      <alignment horizontal="center" vertical="center"/>
    </xf>
    <xf numFmtId="164" fontId="6" fillId="4" borderId="1" xfId="0" applyNumberFormat="1" applyFont="1" applyFill="1" applyBorder="1"/>
    <xf numFmtId="0" fontId="1" fillId="0" borderId="0" xfId="0" applyFont="1"/>
    <xf numFmtId="0" fontId="4" fillId="0" borderId="0" xfId="0" applyFont="1"/>
  </cellXfs>
  <cellStyles count="2">
    <cellStyle name="Normal" xfId="0" builtinId="0"/>
    <cellStyle name="Normal 3" xfId="1" xr:uid="{07552BCA-7883-4C88-A601-0895058D0D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0</xdr:row>
      <xdr:rowOff>1</xdr:rowOff>
    </xdr:from>
    <xdr:to>
      <xdr:col>3</xdr:col>
      <xdr:colOff>219075</xdr:colOff>
      <xdr:row>5</xdr:row>
      <xdr:rowOff>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2BC75CC-B335-4B91-A807-9F1D3C90F2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"/>
          <a:ext cx="1009650" cy="1000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B2505-CBD2-4D33-A4B0-B103391F0230}">
  <dimension ref="C1:T72"/>
  <sheetViews>
    <sheetView showGridLines="0" tabSelected="1" workbookViewId="0">
      <selection activeCell="P18" sqref="P18"/>
    </sheetView>
  </sheetViews>
  <sheetFormatPr defaultRowHeight="15.75" x14ac:dyDescent="0.25"/>
  <cols>
    <col min="1" max="1" width="1" customWidth="1"/>
    <col min="2" max="2" width="0.625" customWidth="1"/>
    <col min="3" max="3" width="10.5" customWidth="1"/>
    <col min="4" max="4" width="17.625" bestFit="1" customWidth="1"/>
    <col min="5" max="5" width="17.5" customWidth="1"/>
    <col min="6" max="6" width="17.625" bestFit="1" customWidth="1"/>
    <col min="7" max="7" width="16.5" bestFit="1" customWidth="1"/>
    <col min="8" max="8" width="17.25" bestFit="1" customWidth="1"/>
    <col min="9" max="9" width="16.5" bestFit="1" customWidth="1"/>
    <col min="10" max="10" width="15.5" bestFit="1" customWidth="1"/>
    <col min="11" max="11" width="17.25" bestFit="1" customWidth="1"/>
    <col min="12" max="12" width="16.5" bestFit="1" customWidth="1"/>
    <col min="13" max="15" width="17.625" bestFit="1" customWidth="1"/>
    <col min="16" max="16" width="16.75" customWidth="1"/>
  </cols>
  <sheetData>
    <row r="1" spans="3:20" x14ac:dyDescent="0.25">
      <c r="C1" s="1" t="s">
        <v>0</v>
      </c>
    </row>
    <row r="2" spans="3:20" x14ac:dyDescent="0.25">
      <c r="C2" s="1" t="s">
        <v>1</v>
      </c>
    </row>
    <row r="3" spans="3:20" x14ac:dyDescent="0.25">
      <c r="C3" s="1" t="s">
        <v>2</v>
      </c>
    </row>
    <row r="4" spans="3:20" x14ac:dyDescent="0.25">
      <c r="C4" s="1" t="s">
        <v>3</v>
      </c>
      <c r="N4" s="2" t="s">
        <v>4</v>
      </c>
      <c r="O4" s="3">
        <v>45535</v>
      </c>
    </row>
    <row r="5" spans="3:20" x14ac:dyDescent="0.25">
      <c r="C5" s="1" t="s">
        <v>5</v>
      </c>
    </row>
    <row r="6" spans="3:20" x14ac:dyDescent="0.25">
      <c r="O6" s="4" t="s">
        <v>6</v>
      </c>
    </row>
    <row r="7" spans="3:20" x14ac:dyDescent="0.25">
      <c r="C7" s="5" t="s">
        <v>7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3:20" x14ac:dyDescent="0.25">
      <c r="C8" s="6" t="s">
        <v>8</v>
      </c>
      <c r="D8" s="6" t="s">
        <v>9</v>
      </c>
      <c r="E8" s="6"/>
      <c r="F8" s="6"/>
      <c r="G8" s="6" t="s">
        <v>10</v>
      </c>
      <c r="H8" s="6"/>
      <c r="I8" s="6"/>
      <c r="J8" s="6" t="s">
        <v>11</v>
      </c>
      <c r="K8" s="6"/>
      <c r="L8" s="6"/>
      <c r="M8" s="6" t="s">
        <v>12</v>
      </c>
      <c r="N8" s="6"/>
      <c r="O8" s="6"/>
      <c r="P8" s="7"/>
    </row>
    <row r="9" spans="3:20" s="10" customFormat="1" ht="15.75" customHeight="1" x14ac:dyDescent="0.2">
      <c r="C9" s="6"/>
      <c r="D9" s="8" t="s">
        <v>13</v>
      </c>
      <c r="E9" s="8" t="s">
        <v>14</v>
      </c>
      <c r="F9" s="8" t="s">
        <v>15</v>
      </c>
      <c r="G9" s="8" t="s">
        <v>13</v>
      </c>
      <c r="H9" s="8" t="s">
        <v>14</v>
      </c>
      <c r="I9" s="8" t="s">
        <v>15</v>
      </c>
      <c r="J9" s="8" t="s">
        <v>13</v>
      </c>
      <c r="K9" s="8" t="s">
        <v>14</v>
      </c>
      <c r="L9" s="8" t="s">
        <v>15</v>
      </c>
      <c r="M9" s="8" t="s">
        <v>13</v>
      </c>
      <c r="N9" s="8" t="s">
        <v>14</v>
      </c>
      <c r="O9" s="8" t="s">
        <v>15</v>
      </c>
      <c r="P9" s="9" t="s">
        <v>16</v>
      </c>
    </row>
    <row r="10" spans="3:20" x14ac:dyDescent="0.25">
      <c r="C10" s="11">
        <v>2017</v>
      </c>
      <c r="D10" s="12">
        <v>403970069.37</v>
      </c>
      <c r="E10" s="12">
        <f>368561509.78+14312278.45</f>
        <v>382873788.22999996</v>
      </c>
      <c r="F10" s="12">
        <f t="shared" ref="F10:F25" si="0">+D10+E10</f>
        <v>786843857.5999999</v>
      </c>
      <c r="G10" s="12">
        <v>253035269.5</v>
      </c>
      <c r="H10" s="12">
        <f>323373696.94+125128414.99</f>
        <v>448502111.93000001</v>
      </c>
      <c r="I10" s="12">
        <f>+G10+H10</f>
        <v>701537381.43000007</v>
      </c>
      <c r="J10" s="12">
        <v>225716154.06</v>
      </c>
      <c r="K10" s="12">
        <f>53840030+8648818.96</f>
        <v>62488848.960000001</v>
      </c>
      <c r="L10" s="12">
        <f t="shared" ref="L10:L21" si="1">+J10+K10</f>
        <v>288205003.01999998</v>
      </c>
      <c r="M10" s="12">
        <f t="shared" ref="M10:N15" si="2">+D10+G10+J10</f>
        <v>882721492.93000007</v>
      </c>
      <c r="N10" s="12">
        <f t="shared" si="2"/>
        <v>893864749.12</v>
      </c>
      <c r="O10" s="12">
        <f t="shared" ref="O10:O15" si="3">+M10+N10</f>
        <v>1776586242.0500002</v>
      </c>
      <c r="P10" s="13"/>
      <c r="Q10" s="13"/>
      <c r="R10" s="13"/>
      <c r="S10" s="13"/>
      <c r="T10" s="13"/>
    </row>
    <row r="11" spans="3:20" x14ac:dyDescent="0.25">
      <c r="C11" s="14">
        <f>+C10+1</f>
        <v>2018</v>
      </c>
      <c r="D11" s="15">
        <v>10026465.560000001</v>
      </c>
      <c r="E11" s="15">
        <f>4985917.62+411668.58</f>
        <v>5397586.2000000002</v>
      </c>
      <c r="F11" s="15">
        <f t="shared" si="0"/>
        <v>15424051.760000002</v>
      </c>
      <c r="G11" s="15">
        <v>876823.93</v>
      </c>
      <c r="H11" s="15">
        <f>4384.12+8276600.99</f>
        <v>8280985.1100000003</v>
      </c>
      <c r="I11" s="15">
        <f>+G11+H11</f>
        <v>9157809.040000001</v>
      </c>
      <c r="J11" s="15">
        <v>444808280</v>
      </c>
      <c r="K11" s="15">
        <f>80224016.2+19028734.93</f>
        <v>99252751.129999995</v>
      </c>
      <c r="L11" s="15">
        <f t="shared" si="1"/>
        <v>544061031.13</v>
      </c>
      <c r="M11" s="15">
        <f t="shared" si="2"/>
        <v>455711569.49000001</v>
      </c>
      <c r="N11" s="15">
        <f t="shared" si="2"/>
        <v>112931322.44</v>
      </c>
      <c r="O11" s="15">
        <f t="shared" si="3"/>
        <v>568642891.93000007</v>
      </c>
      <c r="P11" s="16" t="s">
        <v>17</v>
      </c>
      <c r="Q11" s="13"/>
      <c r="R11" s="13"/>
      <c r="S11" s="13"/>
      <c r="T11" s="13"/>
    </row>
    <row r="12" spans="3:20" x14ac:dyDescent="0.25">
      <c r="C12" s="11">
        <f t="shared" ref="C12:C24" si="4">+C11+1</f>
        <v>2019</v>
      </c>
      <c r="D12" s="12">
        <v>8434705.6500000004</v>
      </c>
      <c r="E12" s="12">
        <f>4806140.37+184163.71</f>
        <v>4990304.08</v>
      </c>
      <c r="F12" s="12">
        <f t="shared" si="0"/>
        <v>13425009.73</v>
      </c>
      <c r="G12" s="12"/>
      <c r="H12" s="12"/>
      <c r="I12" s="12"/>
      <c r="J12" s="12">
        <v>547612472.33000004</v>
      </c>
      <c r="K12" s="12">
        <f>78025342.05+36986132.95</f>
        <v>115011475</v>
      </c>
      <c r="L12" s="12">
        <f t="shared" si="1"/>
        <v>662623947.33000004</v>
      </c>
      <c r="M12" s="12">
        <f t="shared" si="2"/>
        <v>556047177.98000002</v>
      </c>
      <c r="N12" s="12">
        <f t="shared" si="2"/>
        <v>120001779.08</v>
      </c>
      <c r="O12" s="12">
        <f t="shared" si="3"/>
        <v>676048957.06000006</v>
      </c>
      <c r="P12" s="17"/>
      <c r="Q12" s="13"/>
      <c r="R12" s="13"/>
      <c r="S12" s="13"/>
      <c r="T12" s="13"/>
    </row>
    <row r="13" spans="3:20" x14ac:dyDescent="0.25">
      <c r="C13" s="14">
        <f t="shared" si="4"/>
        <v>2020</v>
      </c>
      <c r="D13" s="15">
        <v>13617758.640000001</v>
      </c>
      <c r="E13" s="15">
        <f>197614579.36+237785.78</f>
        <v>197852365.14000002</v>
      </c>
      <c r="F13" s="15">
        <f t="shared" si="0"/>
        <v>211470123.78000003</v>
      </c>
      <c r="G13" s="15">
        <v>505858.88</v>
      </c>
      <c r="H13" s="15">
        <v>82192.34</v>
      </c>
      <c r="I13" s="15">
        <f>+G13+H13</f>
        <v>588051.22</v>
      </c>
      <c r="J13" s="15">
        <v>355964610.76999998</v>
      </c>
      <c r="K13" s="15">
        <f>98740392.84+68391310.09</f>
        <v>167131702.93000001</v>
      </c>
      <c r="L13" s="15">
        <f t="shared" si="1"/>
        <v>523096313.69999999</v>
      </c>
      <c r="M13" s="15">
        <f t="shared" si="2"/>
        <v>370088228.28999996</v>
      </c>
      <c r="N13" s="15">
        <f t="shared" si="2"/>
        <v>365066260.41000003</v>
      </c>
      <c r="O13" s="15">
        <f t="shared" si="3"/>
        <v>735154488.70000005</v>
      </c>
      <c r="P13" s="16" t="s">
        <v>18</v>
      </c>
      <c r="Q13" s="13"/>
      <c r="R13" s="13"/>
      <c r="S13" s="13"/>
      <c r="T13" s="13"/>
    </row>
    <row r="14" spans="3:20" x14ac:dyDescent="0.25">
      <c r="C14" s="11">
        <f t="shared" si="4"/>
        <v>2021</v>
      </c>
      <c r="D14" s="12">
        <v>194925060.18000001</v>
      </c>
      <c r="E14" s="12">
        <f>740042786.37+8885247.52</f>
        <v>748928033.88999999</v>
      </c>
      <c r="F14" s="12">
        <f t="shared" si="0"/>
        <v>943853094.06999993</v>
      </c>
      <c r="G14" s="12"/>
      <c r="H14" s="12"/>
      <c r="I14" s="12"/>
      <c r="J14" s="12">
        <v>293383688.31</v>
      </c>
      <c r="K14" s="12">
        <v>72940659</v>
      </c>
      <c r="L14" s="12">
        <f t="shared" si="1"/>
        <v>366324347.31</v>
      </c>
      <c r="M14" s="12">
        <f t="shared" si="2"/>
        <v>488308748.49000001</v>
      </c>
      <c r="N14" s="12">
        <f t="shared" si="2"/>
        <v>821868692.88999999</v>
      </c>
      <c r="O14" s="12">
        <f t="shared" si="3"/>
        <v>1310177441.3800001</v>
      </c>
      <c r="P14" s="16"/>
      <c r="Q14" s="13"/>
      <c r="R14" s="13"/>
      <c r="S14" s="13"/>
      <c r="T14" s="13"/>
    </row>
    <row r="15" spans="3:20" x14ac:dyDescent="0.25">
      <c r="C15" s="14">
        <f t="shared" si="4"/>
        <v>2022</v>
      </c>
      <c r="D15" s="15">
        <v>386245371.38999999</v>
      </c>
      <c r="E15" s="15">
        <f>849379703.45+2259396.84</f>
        <v>851639100.29000008</v>
      </c>
      <c r="F15" s="15">
        <f t="shared" si="0"/>
        <v>1237884471.6800001</v>
      </c>
      <c r="G15" s="15"/>
      <c r="H15" s="15"/>
      <c r="I15" s="15"/>
      <c r="J15" s="15">
        <v>303125641.18000001</v>
      </c>
      <c r="K15" s="15">
        <f>76271671.71+107219.48</f>
        <v>76378891.189999998</v>
      </c>
      <c r="L15" s="15">
        <f t="shared" si="1"/>
        <v>379504532.37</v>
      </c>
      <c r="M15" s="15">
        <f t="shared" si="2"/>
        <v>689371012.56999993</v>
      </c>
      <c r="N15" s="15">
        <f t="shared" si="2"/>
        <v>928017991.48000002</v>
      </c>
      <c r="O15" s="15">
        <f t="shared" si="3"/>
        <v>1617389004.05</v>
      </c>
      <c r="P15" s="16"/>
      <c r="Q15" s="13"/>
      <c r="R15" s="13"/>
      <c r="S15" s="13"/>
      <c r="T15" s="13"/>
    </row>
    <row r="16" spans="3:20" x14ac:dyDescent="0.25">
      <c r="C16" s="11">
        <f t="shared" si="4"/>
        <v>2023</v>
      </c>
      <c r="D16" s="12">
        <v>1659160467.51</v>
      </c>
      <c r="E16" s="12">
        <f>2948079979.6+2413690.92</f>
        <v>2950493670.52</v>
      </c>
      <c r="F16" s="12">
        <f t="shared" si="0"/>
        <v>4609654138.0299997</v>
      </c>
      <c r="G16" s="12"/>
      <c r="H16" s="12"/>
      <c r="I16" s="12"/>
      <c r="J16" s="12">
        <v>148324366.56</v>
      </c>
      <c r="K16" s="12">
        <v>83095253.469999999</v>
      </c>
      <c r="L16" s="12">
        <f t="shared" si="1"/>
        <v>231419620.03</v>
      </c>
      <c r="M16" s="12">
        <f>+D16+G16+J16</f>
        <v>1807484834.0699999</v>
      </c>
      <c r="N16" s="12">
        <f>+E16+H16+K16</f>
        <v>3033588923.9899998</v>
      </c>
      <c r="O16" s="12">
        <f>+M16+N16</f>
        <v>4841073758.0599995</v>
      </c>
      <c r="P16" s="16"/>
      <c r="Q16" s="13"/>
      <c r="R16" s="13"/>
      <c r="S16" s="13"/>
      <c r="T16" s="13"/>
    </row>
    <row r="17" spans="3:20" x14ac:dyDescent="0.25">
      <c r="C17" s="18">
        <f t="shared" si="4"/>
        <v>2024</v>
      </c>
      <c r="D17" s="19">
        <v>1549571259.75</v>
      </c>
      <c r="E17" s="19">
        <v>2939676602.4699993</v>
      </c>
      <c r="F17" s="19">
        <v>4489247862.2199993</v>
      </c>
      <c r="G17" s="19"/>
      <c r="H17" s="19"/>
      <c r="I17" s="19"/>
      <c r="J17" s="19">
        <v>183847603.00999999</v>
      </c>
      <c r="K17" s="19">
        <v>52008889.580000877</v>
      </c>
      <c r="L17" s="19">
        <v>235856492.59000087</v>
      </c>
      <c r="M17" s="19">
        <v>1733418862.76</v>
      </c>
      <c r="N17" s="19">
        <v>2991685492.0500002</v>
      </c>
      <c r="O17" s="19">
        <v>4725104354.8100004</v>
      </c>
      <c r="P17" s="16" t="s">
        <v>19</v>
      </c>
      <c r="Q17" s="13"/>
      <c r="R17" s="13"/>
      <c r="S17" s="13"/>
      <c r="T17" s="13"/>
    </row>
    <row r="18" spans="3:20" x14ac:dyDescent="0.25">
      <c r="C18" s="18"/>
      <c r="D18" s="19">
        <v>120930409.77000001</v>
      </c>
      <c r="E18" s="19">
        <v>289821726.68000001</v>
      </c>
      <c r="F18" s="19">
        <v>410752136.45000005</v>
      </c>
      <c r="G18" s="19"/>
      <c r="H18" s="19"/>
      <c r="I18" s="19"/>
      <c r="J18" s="19">
        <v>229932951.30765387</v>
      </c>
      <c r="K18" s="19">
        <v>34248308.580000043</v>
      </c>
      <c r="L18" s="19">
        <v>264181259.88765392</v>
      </c>
      <c r="M18" s="19">
        <v>350863361.07765388</v>
      </c>
      <c r="N18" s="19">
        <v>324070035.26000005</v>
      </c>
      <c r="O18" s="19">
        <v>674933396.33765388</v>
      </c>
      <c r="P18" s="16" t="s">
        <v>20</v>
      </c>
      <c r="Q18" s="13"/>
      <c r="R18" s="13"/>
      <c r="S18" s="13"/>
      <c r="T18" s="13"/>
    </row>
    <row r="19" spans="3:20" x14ac:dyDescent="0.25">
      <c r="C19" s="11">
        <f>+C17+1</f>
        <v>2025</v>
      </c>
      <c r="D19" s="12">
        <v>3309534060.2008224</v>
      </c>
      <c r="E19" s="12">
        <v>5322511854.8612232</v>
      </c>
      <c r="F19" s="12">
        <v>8632045915.0620461</v>
      </c>
      <c r="G19" s="12"/>
      <c r="H19" s="12"/>
      <c r="I19" s="12"/>
      <c r="J19" s="12">
        <v>368521695.11316347</v>
      </c>
      <c r="K19" s="12">
        <v>27970549.509999275</v>
      </c>
      <c r="L19" s="12">
        <v>396492244.62316275</v>
      </c>
      <c r="M19" s="12">
        <v>3678055755.3139858</v>
      </c>
      <c r="N19" s="12">
        <v>5350482404.3712225</v>
      </c>
      <c r="O19" s="12">
        <v>9028538159.6852074</v>
      </c>
      <c r="P19" s="13"/>
      <c r="Q19" s="13"/>
      <c r="R19" s="13"/>
      <c r="S19" s="13"/>
      <c r="T19" s="13"/>
    </row>
    <row r="20" spans="3:20" x14ac:dyDescent="0.25">
      <c r="C20" s="14">
        <f t="shared" si="4"/>
        <v>2026</v>
      </c>
      <c r="D20" s="15">
        <v>4094807903.4627318</v>
      </c>
      <c r="E20" s="15">
        <v>6572994789.6756344</v>
      </c>
      <c r="F20" s="15">
        <v>10667802693.138367</v>
      </c>
      <c r="G20" s="15"/>
      <c r="H20" s="15"/>
      <c r="I20" s="15"/>
      <c r="J20" s="15">
        <v>379801504.81473684</v>
      </c>
      <c r="K20" s="15">
        <v>27302857.539999962</v>
      </c>
      <c r="L20" s="15">
        <v>407104362.3547368</v>
      </c>
      <c r="M20" s="15">
        <v>4474609408.2774687</v>
      </c>
      <c r="N20" s="15">
        <v>6600297647.2156343</v>
      </c>
      <c r="O20" s="15">
        <v>11074907055.493103</v>
      </c>
      <c r="P20" s="13"/>
      <c r="Q20" s="13"/>
      <c r="R20" s="13"/>
      <c r="S20" s="13"/>
      <c r="T20" s="13"/>
    </row>
    <row r="21" spans="3:20" x14ac:dyDescent="0.25">
      <c r="C21" s="11">
        <f t="shared" si="4"/>
        <v>2027</v>
      </c>
      <c r="D21" s="12">
        <v>4853430011.357029</v>
      </c>
      <c r="E21" s="12">
        <v>7877949977.6337757</v>
      </c>
      <c r="F21" s="12">
        <v>12731379988.990805</v>
      </c>
      <c r="G21" s="12"/>
      <c r="H21" s="12"/>
      <c r="I21" s="12"/>
      <c r="J21" s="12">
        <v>394089814.53639603</v>
      </c>
      <c r="K21" s="12">
        <v>26517839.649997711</v>
      </c>
      <c r="L21" s="12">
        <v>420607654.18639374</v>
      </c>
      <c r="M21" s="12">
        <v>5247519825.893425</v>
      </c>
      <c r="N21" s="12">
        <v>7904467817.2837734</v>
      </c>
      <c r="O21" s="12">
        <v>13151987643.177198</v>
      </c>
      <c r="P21" s="13"/>
      <c r="Q21" s="13"/>
      <c r="R21" s="13"/>
      <c r="S21" s="13"/>
      <c r="T21" s="13"/>
    </row>
    <row r="22" spans="3:20" x14ac:dyDescent="0.25">
      <c r="C22" s="14">
        <f t="shared" si="4"/>
        <v>2028</v>
      </c>
      <c r="D22" s="15">
        <v>3452811367.2395921</v>
      </c>
      <c r="E22" s="15">
        <v>8626767851.3532848</v>
      </c>
      <c r="F22" s="15">
        <v>12079579218.592876</v>
      </c>
      <c r="G22" s="15">
        <v>2861012945.8096309</v>
      </c>
      <c r="H22" s="15">
        <v>24719324.800001144</v>
      </c>
      <c r="I22" s="15">
        <v>2885732270.609632</v>
      </c>
      <c r="J22" s="15"/>
      <c r="K22" s="15"/>
      <c r="L22" s="15"/>
      <c r="M22" s="15">
        <v>6313824313.0492229</v>
      </c>
      <c r="N22" s="15">
        <v>8651487176.153286</v>
      </c>
      <c r="O22" s="15">
        <v>14965311489.202509</v>
      </c>
      <c r="P22" s="13"/>
      <c r="Q22" s="13"/>
      <c r="R22" s="13"/>
      <c r="S22" s="13"/>
      <c r="T22" s="13"/>
    </row>
    <row r="23" spans="3:20" x14ac:dyDescent="0.25">
      <c r="C23" s="11">
        <f t="shared" si="4"/>
        <v>2029</v>
      </c>
      <c r="D23" s="12">
        <v>4858353071.3342476</v>
      </c>
      <c r="E23" s="12">
        <v>9012584777.9699993</v>
      </c>
      <c r="F23" s="12">
        <v>13870937849.304247</v>
      </c>
      <c r="G23" s="12">
        <v>3170677133.6015177</v>
      </c>
      <c r="H23" s="12">
        <v>23693254.670000076</v>
      </c>
      <c r="I23" s="12">
        <v>3194370388.2715178</v>
      </c>
      <c r="J23" s="12"/>
      <c r="K23" s="12"/>
      <c r="L23" s="12"/>
      <c r="M23" s="12">
        <v>8029030204.9357653</v>
      </c>
      <c r="N23" s="12">
        <v>9036278032.6399994</v>
      </c>
      <c r="O23" s="12">
        <v>17065308237.575764</v>
      </c>
      <c r="P23" s="13"/>
      <c r="Q23" s="13"/>
      <c r="R23" s="13"/>
      <c r="S23" s="13"/>
      <c r="T23" s="13"/>
    </row>
    <row r="24" spans="3:20" x14ac:dyDescent="0.25">
      <c r="C24" s="14">
        <f t="shared" si="4"/>
        <v>2030</v>
      </c>
      <c r="D24" s="15">
        <v>6328516159.3938284</v>
      </c>
      <c r="E24" s="15">
        <v>9232863613.2299976</v>
      </c>
      <c r="F24" s="15">
        <v>15561379772.623825</v>
      </c>
      <c r="G24" s="15">
        <v>3947450602.7807379</v>
      </c>
      <c r="H24" s="15">
        <v>22569104.149999619</v>
      </c>
      <c r="I24" s="15">
        <v>3970019706.9307375</v>
      </c>
      <c r="J24" s="15"/>
      <c r="K24" s="15"/>
      <c r="L24" s="15"/>
      <c r="M24" s="15">
        <v>10275966762.174566</v>
      </c>
      <c r="N24" s="15">
        <v>9255432717.3799973</v>
      </c>
      <c r="O24" s="15">
        <v>19531399479.554565</v>
      </c>
      <c r="P24" s="13"/>
      <c r="Q24" s="13"/>
      <c r="R24" s="13"/>
      <c r="S24" s="13"/>
      <c r="T24" s="13"/>
    </row>
    <row r="25" spans="3:20" x14ac:dyDescent="0.25">
      <c r="C25" s="11" t="s">
        <v>21</v>
      </c>
      <c r="D25" s="12">
        <v>374481381994.33563</v>
      </c>
      <c r="E25" s="12">
        <v>147860194383.56006</v>
      </c>
      <c r="F25" s="12">
        <v>522341576377.89569</v>
      </c>
      <c r="G25" s="12">
        <v>21164017724.794983</v>
      </c>
      <c r="H25" s="12">
        <v>4698026959.6356201</v>
      </c>
      <c r="I25" s="12">
        <v>25862044684.430603</v>
      </c>
      <c r="J25" s="12"/>
      <c r="K25" s="12"/>
      <c r="L25" s="12"/>
      <c r="M25" s="12">
        <v>395645399719.13062</v>
      </c>
      <c r="N25" s="12">
        <v>152558221343.19568</v>
      </c>
      <c r="O25" s="12">
        <v>548203621062.32629</v>
      </c>
      <c r="P25" s="13"/>
      <c r="Q25" s="13"/>
      <c r="R25" s="13"/>
      <c r="S25" s="13"/>
      <c r="T25" s="13"/>
    </row>
    <row r="26" spans="3:20" ht="8.25" customHeight="1" x14ac:dyDescent="0.25">
      <c r="C26" s="20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</row>
    <row r="27" spans="3:20" x14ac:dyDescent="0.25">
      <c r="C27" s="21" t="s">
        <v>22</v>
      </c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</row>
    <row r="28" spans="3:20" x14ac:dyDescent="0.25">
      <c r="C28" s="21" t="s">
        <v>23</v>
      </c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</row>
    <row r="29" spans="3:20" x14ac:dyDescent="0.25">
      <c r="C29" s="21" t="s">
        <v>24</v>
      </c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</row>
    <row r="30" spans="3:20" x14ac:dyDescent="0.25">
      <c r="C30" s="21" t="s">
        <v>25</v>
      </c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</row>
    <row r="31" spans="3:20" x14ac:dyDescent="0.25"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</row>
    <row r="32" spans="3:20" x14ac:dyDescent="0.25"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</row>
    <row r="33" spans="4:20" x14ac:dyDescent="0.25"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</row>
    <row r="34" spans="4:20" x14ac:dyDescent="0.25"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</row>
    <row r="35" spans="4:20" x14ac:dyDescent="0.25"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</row>
    <row r="36" spans="4:20" x14ac:dyDescent="0.25"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4:20" x14ac:dyDescent="0.25"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</row>
    <row r="38" spans="4:20" x14ac:dyDescent="0.25"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</row>
    <row r="39" spans="4:20" x14ac:dyDescent="0.25"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</row>
    <row r="40" spans="4:20" x14ac:dyDescent="0.25"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</row>
    <row r="41" spans="4:20" x14ac:dyDescent="0.25"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</row>
    <row r="42" spans="4:20" x14ac:dyDescent="0.25"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</row>
    <row r="43" spans="4:20" x14ac:dyDescent="0.25"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</row>
    <row r="44" spans="4:20" x14ac:dyDescent="0.25"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</row>
    <row r="45" spans="4:20" x14ac:dyDescent="0.25"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</row>
    <row r="46" spans="4:20" x14ac:dyDescent="0.25"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</row>
    <row r="47" spans="4:20" x14ac:dyDescent="0.25"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</row>
    <row r="48" spans="4:20" x14ac:dyDescent="0.25"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</row>
    <row r="49" spans="4:20" x14ac:dyDescent="0.25"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</row>
    <row r="50" spans="4:20" x14ac:dyDescent="0.25"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</row>
    <row r="51" spans="4:20" x14ac:dyDescent="0.25"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</row>
    <row r="52" spans="4:20" x14ac:dyDescent="0.25"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</row>
    <row r="53" spans="4:20" x14ac:dyDescent="0.25"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</row>
    <row r="54" spans="4:20" x14ac:dyDescent="0.25"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</row>
    <row r="55" spans="4:20" x14ac:dyDescent="0.25"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</row>
    <row r="56" spans="4:20" x14ac:dyDescent="0.25"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</row>
    <row r="57" spans="4:20" x14ac:dyDescent="0.25"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</row>
    <row r="58" spans="4:20" x14ac:dyDescent="0.25"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</row>
    <row r="59" spans="4:20" x14ac:dyDescent="0.25"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</row>
    <row r="60" spans="4:20" x14ac:dyDescent="0.25"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</row>
    <row r="61" spans="4:20" x14ac:dyDescent="0.25"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</row>
    <row r="62" spans="4:20" x14ac:dyDescent="0.25"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</row>
    <row r="63" spans="4:20" x14ac:dyDescent="0.25"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</row>
    <row r="64" spans="4:20" x14ac:dyDescent="0.25"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</row>
    <row r="65" spans="4:20" x14ac:dyDescent="0.25"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</row>
    <row r="66" spans="4:20" x14ac:dyDescent="0.25"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</row>
    <row r="67" spans="4:20" x14ac:dyDescent="0.25"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</row>
    <row r="68" spans="4:20" x14ac:dyDescent="0.25"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</row>
    <row r="69" spans="4:20" x14ac:dyDescent="0.25"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</row>
    <row r="70" spans="4:20" x14ac:dyDescent="0.25"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</row>
    <row r="71" spans="4:20" x14ac:dyDescent="0.25"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</row>
    <row r="72" spans="4:20" x14ac:dyDescent="0.25"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</row>
  </sheetData>
  <mergeCells count="7">
    <mergeCell ref="C17:C18"/>
    <mergeCell ref="C7:O7"/>
    <mergeCell ref="C8:C9"/>
    <mergeCell ref="D8:F8"/>
    <mergeCell ref="G8:I8"/>
    <mergeCell ref="J8:L8"/>
    <mergeCell ref="M8:O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A91127AEC5984E9CBD002980B7ACB8" ma:contentTypeVersion="21" ma:contentTypeDescription="Create a new document." ma:contentTypeScope="" ma:versionID="470641c6e19ccc7b1060ba61e75d4fae">
  <xsd:schema xmlns:xsd="http://www.w3.org/2001/XMLSchema" xmlns:xs="http://www.w3.org/2001/XMLSchema" xmlns:p="http://schemas.microsoft.com/office/2006/metadata/properties" xmlns:ns2="3787ae0c-a2f2-4ab0-991e-08818e462bd3" xmlns:ns3="a5c7d926-be96-426a-b7d8-3461508ce661" targetNamespace="http://schemas.microsoft.com/office/2006/metadata/properties" ma:root="true" ma:fieldsID="8e6dac4ffbecd2f1d879ab59a69e658b" ns2:_="" ns3:_="">
    <xsd:import namespace="3787ae0c-a2f2-4ab0-991e-08818e462bd3"/>
    <xsd:import namespace="a5c7d926-be96-426a-b7d8-3461508ce66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_Flow_SignoffStatu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2:GUIASREFERENTEDEPOSITOJUDICIAI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87ae0c-a2f2-4ab0-991e-08818e462b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f008325-463b-45ed-9e9b-5388e118c1e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GUIASREFERENTEDEPOSITOJUDICIAIS" ma:index="26" nillable="true" ma:displayName="GUIAS REFERENTE DEPOSITO JUDICIAIS" ma:format="Dropdown" ma:internalName="GUIASREFERENTEDEPOSITOJUDICIAIS">
      <xsd:simpleType>
        <xsd:restriction base="dms:Text">
          <xsd:maxLength value="255"/>
        </xsd:restriction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c7d926-be96-426a-b7d8-3461508ce661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a3a15d44-9365-4c31-8397-4a1fd3955c16}" ma:internalName="TaxCatchAll" ma:showField="CatchAllData" ma:web="a5c7d926-be96-426a-b7d8-3461508ce66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87ae0c-a2f2-4ab0-991e-08818e462bd3">
      <Terms xmlns="http://schemas.microsoft.com/office/infopath/2007/PartnerControls"/>
    </lcf76f155ced4ddcb4097134ff3c332f>
    <GUIASREFERENTEDEPOSITOJUDICIAIS xmlns="3787ae0c-a2f2-4ab0-991e-08818e462bd3" xsi:nil="true"/>
    <TaxCatchAll xmlns="a5c7d926-be96-426a-b7d8-3461508ce661" xsi:nil="true"/>
    <_Flow_SignoffStatus xmlns="3787ae0c-a2f2-4ab0-991e-08818e462bd3" xsi:nil="true"/>
  </documentManagement>
</p:properties>
</file>

<file path=customXml/itemProps1.xml><?xml version="1.0" encoding="utf-8"?>
<ds:datastoreItem xmlns:ds="http://schemas.openxmlformats.org/officeDocument/2006/customXml" ds:itemID="{1FDEBDC5-6A7C-442B-8AFA-B732CE33163F}"/>
</file>

<file path=customXml/itemProps2.xml><?xml version="1.0" encoding="utf-8"?>
<ds:datastoreItem xmlns:ds="http://schemas.openxmlformats.org/officeDocument/2006/customXml" ds:itemID="{A30BB52D-E26C-482C-9592-2B4CF7F5629C}"/>
</file>

<file path=customXml/itemProps3.xml><?xml version="1.0" encoding="utf-8"?>
<ds:datastoreItem xmlns:ds="http://schemas.openxmlformats.org/officeDocument/2006/customXml" ds:itemID="{6ACF96EA-5E16-476C-ADBD-12BF89BAFA1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SERVIÇO</vt:lpstr>
    </vt:vector>
  </TitlesOfParts>
  <Company>Secretria de Estado de Fazenda do Rio de Janeiro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Ferreira Marinho Junior</dc:creator>
  <cp:lastModifiedBy>Jose Ferreira Marinho Junior</cp:lastModifiedBy>
  <dcterms:created xsi:type="dcterms:W3CDTF">2024-09-23T17:03:40Z</dcterms:created>
  <dcterms:modified xsi:type="dcterms:W3CDTF">2024-09-23T17:04:58Z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0x01010010A91127AEC5984E9CBD002980B7ACB8</vt:lpwstr>
  </property>
</Properties>
</file>