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barbosa\Downloads\"/>
    </mc:Choice>
  </mc:AlternateContent>
  <xr:revisionPtr revIDLastSave="0" documentId="13_ncr:1_{49744E05-70F7-4B79-8A8E-3FE2A211347F}" xr6:coauthVersionLast="47" xr6:coauthVersionMax="47" xr10:uidLastSave="{00000000-0000-0000-0000-000000000000}"/>
  <bookViews>
    <workbookView xWindow="-28920" yWindow="-105" windowWidth="29040" windowHeight="15720" tabRatio="934" xr2:uid="{93FFB70F-EDBD-49B4-98A7-10BE19EF9329}"/>
  </bookViews>
  <sheets>
    <sheet name="Anexo 4" sheetId="1" r:id="rId1"/>
    <sheet name="Plan3" sheetId="5" state="hidden" r:id="rId2"/>
  </sheets>
  <definedNames>
    <definedName name="_xlnm.Print_Area" localSheetId="0">'Anexo 4'!$A$1:$K$211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8" i="1" l="1"/>
  <c r="H198" i="1"/>
  <c r="D198" i="1"/>
  <c r="C198" i="1"/>
  <c r="K153" i="1" l="1"/>
  <c r="H153" i="1"/>
  <c r="D153" i="1"/>
  <c r="C153" i="1"/>
  <c r="K112" i="1"/>
  <c r="H112" i="1"/>
  <c r="D112" i="1"/>
  <c r="C112" i="1"/>
  <c r="C105" i="1"/>
  <c r="C109" i="1"/>
  <c r="C106" i="1"/>
  <c r="K53" i="1" l="1"/>
  <c r="H53" i="1"/>
  <c r="D53" i="1"/>
  <c r="C53" i="1"/>
  <c r="C104" i="1" l="1"/>
  <c r="K196" i="1" l="1"/>
  <c r="H196" i="1"/>
  <c r="D196" i="1"/>
  <c r="C196" i="1"/>
  <c r="K79" i="1" l="1"/>
  <c r="K32" i="1" l="1"/>
  <c r="C147" i="1"/>
  <c r="C151" i="1" s="1"/>
  <c r="H175" i="1"/>
  <c r="H177" i="1" s="1"/>
  <c r="D175" i="1"/>
  <c r="D177" i="1" s="1"/>
  <c r="C175" i="1"/>
  <c r="C177" i="1" s="1"/>
  <c r="K142" i="1"/>
  <c r="D104" i="1"/>
  <c r="K45" i="1"/>
  <c r="H45" i="1"/>
  <c r="D45" i="1"/>
  <c r="K27" i="1"/>
  <c r="D107" i="1"/>
  <c r="K175" i="1"/>
  <c r="K177" i="1" s="1"/>
  <c r="H104" i="1"/>
  <c r="C187" i="1"/>
  <c r="D181" i="1"/>
  <c r="J196" i="1"/>
  <c r="I196" i="1"/>
  <c r="G196" i="1"/>
  <c r="F196" i="1"/>
  <c r="E196" i="1"/>
  <c r="J175" i="1"/>
  <c r="I175" i="1"/>
  <c r="G175" i="1"/>
  <c r="F175" i="1"/>
  <c r="E175" i="1"/>
  <c r="K167" i="1"/>
  <c r="C167" i="1"/>
  <c r="D163" i="1"/>
  <c r="J151" i="1"/>
  <c r="I151" i="1"/>
  <c r="G151" i="1"/>
  <c r="F151" i="1"/>
  <c r="E151" i="1"/>
  <c r="J147" i="1"/>
  <c r="I147" i="1"/>
  <c r="G147" i="1"/>
  <c r="F147" i="1"/>
  <c r="E147" i="1"/>
  <c r="C142" i="1"/>
  <c r="D139" i="1"/>
  <c r="A122" i="1"/>
  <c r="K124" i="1"/>
  <c r="C107" i="1"/>
  <c r="C110" i="1" s="1"/>
  <c r="K107" i="1"/>
  <c r="J107" i="1"/>
  <c r="I107" i="1"/>
  <c r="H107" i="1"/>
  <c r="G107" i="1"/>
  <c r="F107" i="1"/>
  <c r="E107" i="1"/>
  <c r="J104" i="1"/>
  <c r="I104" i="1"/>
  <c r="G104" i="1"/>
  <c r="F104" i="1"/>
  <c r="E104" i="1"/>
  <c r="C95" i="1"/>
  <c r="C92" i="1"/>
  <c r="C87" i="1"/>
  <c r="C83" i="1"/>
  <c r="C79" i="1"/>
  <c r="K83" i="1"/>
  <c r="K87" i="1"/>
  <c r="K92" i="1"/>
  <c r="K95" i="1"/>
  <c r="D76" i="1"/>
  <c r="H48" i="1"/>
  <c r="K48" i="1"/>
  <c r="J48" i="1"/>
  <c r="I48" i="1"/>
  <c r="J45" i="1"/>
  <c r="I45" i="1"/>
  <c r="I51" i="1" s="1"/>
  <c r="D48" i="1"/>
  <c r="G48" i="1"/>
  <c r="F48" i="1"/>
  <c r="E48" i="1"/>
  <c r="G45" i="1"/>
  <c r="F45" i="1"/>
  <c r="E45" i="1"/>
  <c r="C45" i="1"/>
  <c r="K43" i="1"/>
  <c r="K190" i="1" s="1"/>
  <c r="H43" i="1"/>
  <c r="H190" i="1" s="1"/>
  <c r="D43" i="1"/>
  <c r="D145" i="1" s="1"/>
  <c r="K36" i="1"/>
  <c r="K23" i="1"/>
  <c r="K19" i="1"/>
  <c r="C19" i="1"/>
  <c r="C36" i="1"/>
  <c r="C32" i="1"/>
  <c r="C27" i="1"/>
  <c r="C23" i="1"/>
  <c r="C48" i="1"/>
  <c r="E27" i="5"/>
  <c r="E28" i="5"/>
  <c r="K187" i="1"/>
  <c r="K104" i="1"/>
  <c r="K147" i="1"/>
  <c r="K151" i="1" s="1"/>
  <c r="H147" i="1"/>
  <c r="H151" i="1" s="1"/>
  <c r="D147" i="1"/>
  <c r="D151" i="1" s="1"/>
  <c r="H145" i="1" l="1"/>
  <c r="D51" i="1"/>
  <c r="E51" i="1"/>
  <c r="H51" i="1"/>
  <c r="F51" i="1"/>
  <c r="J51" i="1"/>
  <c r="K51" i="1"/>
  <c r="G51" i="1"/>
  <c r="E110" i="1"/>
  <c r="H170" i="1"/>
  <c r="D190" i="1"/>
  <c r="D170" i="1"/>
  <c r="D102" i="1"/>
  <c r="G110" i="1"/>
  <c r="F110" i="1"/>
  <c r="I110" i="1"/>
  <c r="J110" i="1"/>
  <c r="K145" i="1"/>
  <c r="H102" i="1"/>
  <c r="K102" i="1"/>
  <c r="K170" i="1"/>
  <c r="C51" i="1"/>
  <c r="K110" i="1"/>
  <c r="H110" i="1"/>
  <c r="D110" i="1"/>
  <c r="C78" i="1"/>
  <c r="C99" i="1"/>
  <c r="K99" i="1"/>
  <c r="K78" i="1"/>
  <c r="K18" i="1"/>
  <c r="K40" i="1" s="1"/>
  <c r="C18" i="1"/>
  <c r="C40" i="1" s="1"/>
</calcChain>
</file>

<file path=xl/sharedStrings.xml><?xml version="1.0" encoding="utf-8"?>
<sst xmlns="http://schemas.openxmlformats.org/spreadsheetml/2006/main" count="310" uniqueCount="159">
  <si>
    <t>GOVERNO DO ESTADO DO RIO DE JANEIRO</t>
  </si>
  <si>
    <t>RELATÓRIO RESUMIDO DA EXECUÇÃO ORÇAMENTÁRIA</t>
  </si>
  <si>
    <t>DEMONSTRATIVO DAS RECEITAS E DESPESAS PREVIDENCIÁRIAS DO REGIME PRÓPRIO DOS SERVIDORES PÚBLICOS</t>
  </si>
  <si>
    <t>ORÇAMENTO DA SEGURIDADE SOCIAL</t>
  </si>
  <si>
    <t>RREO - Anexo 4 (LRF, Art. 53, inciso II)</t>
  </si>
  <si>
    <t>REGIME PRÓPRIO DE PREVIDÊNCIA DOS SERVIDORES - RPPS</t>
  </si>
  <si>
    <t>FUNDO EM CAPITALIZAÇÃO (PLANO PREVIDENCIÁRIO)</t>
  </si>
  <si>
    <t>RECEITAS PREVIDENCIÁRIAS - RPPS (FUNDO EM CAPITALIZAÇÃO)</t>
  </si>
  <si>
    <t>PREVISÃO ATUALIZADA</t>
  </si>
  <si>
    <t>RECEITAS REALIZADAS</t>
  </si>
  <si>
    <t>(a)</t>
  </si>
  <si>
    <t>(b)</t>
  </si>
  <si>
    <t>RECEITAS CORRENTES (I)</t>
  </si>
  <si>
    <t xml:space="preserve">Receita de Contribuições dos Segurados </t>
  </si>
  <si>
    <t>Ativo</t>
  </si>
  <si>
    <t xml:space="preserve">Inativo </t>
  </si>
  <si>
    <t xml:space="preserve">Pensionista </t>
  </si>
  <si>
    <t>Receita de Contribuições Patronais</t>
  </si>
  <si>
    <t xml:space="preserve">Ativo </t>
  </si>
  <si>
    <t>Receita Patrimonial</t>
  </si>
  <si>
    <t>Receitas Imobiliárias</t>
  </si>
  <si>
    <t>Receitas de Valores Mobiliários</t>
  </si>
  <si>
    <t>Outras Receitas Patrimoniais</t>
  </si>
  <si>
    <t>Receita de Serviços</t>
  </si>
  <si>
    <t>Outras Receitas Correntes</t>
  </si>
  <si>
    <t>Compensação Financeira entre os regimes</t>
  </si>
  <si>
    <r>
      <t>Aportes Periódicos para Amortização de Déficit Atuarial do RPPS (II)</t>
    </r>
    <r>
      <rPr>
        <vertAlign val="superscript"/>
        <sz val="10"/>
        <rFont val="Times New Roman"/>
        <family val="1"/>
      </rPr>
      <t>1</t>
    </r>
  </si>
  <si>
    <t>Demais Receitas Correntes</t>
  </si>
  <si>
    <t>RECEITAS DE CAPITAL (III)</t>
  </si>
  <si>
    <t>Alienação de Bens, Direitos e Ativos</t>
  </si>
  <si>
    <t>Amortização de Empréstimos</t>
  </si>
  <si>
    <t>Outras Receitas de Capital</t>
  </si>
  <si>
    <t>TOTAL DAS RECEITAS DO FUNDO EM CAPITALIZAÇÃO - (IV) = (I + III - II)</t>
  </si>
  <si>
    <t>DESPESAS PREVIDENCIÁRIAS - RPPS (FUNDO EM CAPITALIZAÇÃO)</t>
  </si>
  <si>
    <t>DOTAÇÃO</t>
  </si>
  <si>
    <t>DESPESAS EMPENHADAS</t>
  </si>
  <si>
    <t>DESPESAS                                    LIQUIDADAS</t>
  </si>
  <si>
    <t>DEPESAS                       PAGAS</t>
  </si>
  <si>
    <t>ATUALIZADA</t>
  </si>
  <si>
    <t>(c)</t>
  </si>
  <si>
    <t>(d)</t>
  </si>
  <si>
    <t>(e)</t>
  </si>
  <si>
    <t>(f)</t>
  </si>
  <si>
    <t>Benefícios</t>
  </si>
  <si>
    <t>Aposentadorias</t>
  </si>
  <si>
    <t>Pensões por Morte</t>
  </si>
  <si>
    <t>Outras Despesas Previdenciárias</t>
  </si>
  <si>
    <t>Demais Despesas Previdenciárias</t>
  </si>
  <si>
    <t>TOTAL DAS DESPESAS DO FUNDO EM CAPITALIZAÇÃO (V)</t>
  </si>
  <si>
    <r>
      <t>RESULTADO PREVIDENCIÁRIO - FUNDO EM CAPITALIZAÇÃO (VI) = (IV – V)</t>
    </r>
    <r>
      <rPr>
        <b/>
        <vertAlign val="superscript"/>
        <sz val="10"/>
        <rFont val="Times New Roman"/>
        <family val="1"/>
      </rPr>
      <t>2</t>
    </r>
  </si>
  <si>
    <t>RECURSOS RPPS ARRECADADOS EM EXERCÍCIOS ANTERIORES</t>
  </si>
  <si>
    <t>PREVISÃO ORÇAMENTÁRIA</t>
  </si>
  <si>
    <t>VALOR</t>
  </si>
  <si>
    <t>RESERVA ORÇAMENTÁRIA DO RPPS</t>
  </si>
  <si>
    <t>APORTES DE RECURSOS PARA O FUNDO EM CAPITALIZAÇÃO DO RPPS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</si>
  <si>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</si>
  <si>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</si>
  <si>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</si>
  <si>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</si>
  <si>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</si>
  <si>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 (FUNDO EM CAPITALIZAÇÃO)</t>
  </si>
  <si>
    <t>SALDO ATUAL</t>
  </si>
  <si>
    <t>Caixa e Equivalentes de Caixa</t>
  </si>
  <si>
    <t>Investimentos e Aplicações</t>
  </si>
  <si>
    <t>Outros Bens e Direitos</t>
  </si>
  <si>
    <t>FUNDO EM REPARTIÇÃO (PLANO FINANCEIRO)</t>
  </si>
  <si>
    <t>RECEITAS PREVIDENCIÁRIAS - RPPS (FUNDO EM REPARTIÇÃO)</t>
  </si>
  <si>
    <t>RECEITAS CORRENTES (VII)</t>
  </si>
  <si>
    <t>RECEITAS DE CAPITAL (VIII)</t>
  </si>
  <si>
    <t>TOTAL DAS RECEITAS DO FUNDO EM REPARTIÇÃO (IX) = (VII + VIII)</t>
  </si>
  <si>
    <t>DESPESAS PREVIDENCIÁRIAS - RPPS (FUNDO EM REPARTIÇÃO)</t>
  </si>
  <si>
    <t xml:space="preserve">TOTAL DAS DESPESAS DO FUNDO EM REPARTIÇÃO (X) </t>
  </si>
  <si>
    <r>
      <t>RESULTADO PREVIDENCIÁRIO - FUNDO EM REPARTIÇÃO (XI) = (IX - X)</t>
    </r>
    <r>
      <rPr>
        <b/>
        <vertAlign val="superscript"/>
        <sz val="10"/>
        <rFont val="Times New Roman"/>
        <family val="1"/>
      </rPr>
      <t>2</t>
    </r>
  </si>
  <si>
    <t>Continua (1/2)</t>
  </si>
  <si>
    <t>Continuação</t>
  </si>
  <si>
    <t>APORTES DE RECURSOS PARA O FUNDO EM REPARTIÇÃO DO RPPS</t>
  </si>
  <si>
    <t>Recursos para Cobertura de Insuficiências Financeiras</t>
  </si>
  <si>
    <t>Recursos para Formação de Reserva</t>
  </si>
  <si>
    <t>BENS E DIREITOS DO RPPS (FUNDO EM REPARTIÇÃO)</t>
  </si>
  <si>
    <t>ADMINISTRAÇÃO DO REGIME PRÓPRIO DE PREVIDÊNCIA DOS SERVIDORES - RPPS</t>
  </si>
  <si>
    <t>RECEITAS DA ADMINISTRAÇÃO - RPPS</t>
  </si>
  <si>
    <t>Receitas Correntes</t>
  </si>
  <si>
    <t>TOTAL DAS RECEITAS DA ADMINISTRAÇÃO RPPS - (XII)</t>
  </si>
  <si>
    <t>DESPESAS DA ADMINISTRAÇÃO - RPPS</t>
  </si>
  <si>
    <t>Despesas Correntes (XIII)</t>
  </si>
  <si>
    <t>Pessoal e Encargos Sociais</t>
  </si>
  <si>
    <t>Demais Despesas Correntes</t>
  </si>
  <si>
    <t>Despesas de Capital (XIV)</t>
  </si>
  <si>
    <t>TOTAL DAS DESPESAS DA ADMINISTRAÇÃO RPPS (XV) = (XIII + XIV)</t>
  </si>
  <si>
    <r>
      <t>RESULTADO DA ADMINISTRAÇÃO RPPS (XVI) = (XII – XV)</t>
    </r>
    <r>
      <rPr>
        <b/>
        <vertAlign val="superscript"/>
        <sz val="10"/>
        <rFont val="Times New Roman"/>
        <family val="1"/>
      </rPr>
      <t>2</t>
    </r>
  </si>
  <si>
    <t>BENS E DIREITOS - ADMINISTRAÇÃO DO RPPS</t>
  </si>
  <si>
    <t>BENEFÍCIOS PREVIDENCIÁRIOS MANTIDOS PELO TESOURO</t>
  </si>
  <si>
    <t>RECEITAS PREVIDENCIÁRIAS (BENEFÍCIOS MANTIDOS PELO TESOURO)</t>
  </si>
  <si>
    <t>Contribuições dos Servidores</t>
  </si>
  <si>
    <t xml:space="preserve">Demais Receitas Previdenciárias </t>
  </si>
  <si>
    <t>TOTAL DAS RECEITAS  (BENEFÍCIOS MANTIDOS PELO TESOURO) (XVII)</t>
  </si>
  <si>
    <t>DESPESAS PREVIDENCIÁRIAS (BENEFÍCIOS MANTIDOS PELO TESOURO)</t>
  </si>
  <si>
    <t>Pensões</t>
  </si>
  <si>
    <t xml:space="preserve">TOTAL DAS DESPESAS (BENEFÍCIOS MANTIDOS PELO TESOURO) (XVIII) </t>
  </si>
  <si>
    <r>
      <t>RESULTADO DOS BENEFÍCIOS MANTIDOS PELO TESOURO (XIX) = (XVII - XVIII)</t>
    </r>
    <r>
      <rPr>
        <b/>
        <vertAlign val="superscript"/>
        <sz val="10"/>
        <rFont val="Times New Roman"/>
        <family val="1"/>
      </rPr>
      <t>2</t>
    </r>
  </si>
  <si>
    <t>RECEITAS E DESPESAS ASSOCIADAS ÀS PENSÕES E AOS INATIVOS MILITARES (SISTEMA DE PROTEÇÃO SOCIAL DOS MILITARES)</t>
  </si>
  <si>
    <t>RECEITAS DE CONTRIBUIÇÃO DOS MILITARES</t>
  </si>
  <si>
    <t>Contribuição sobre a remuneração dos militares ativos</t>
  </si>
  <si>
    <t>Contribuição sobre a remuneração dos militares inativos</t>
  </si>
  <si>
    <t xml:space="preserve">Contribuição sobre a remuneração dos pensionistas </t>
  </si>
  <si>
    <t>Outras contribuições Receitas Correntes</t>
  </si>
  <si>
    <t>TOTAL DAS CONTRIBUIÇÕES DOS MILITARES (XX)</t>
  </si>
  <si>
    <t>DESPESAS COM INATIVOS E PENSIONISTAS MILITARES</t>
  </si>
  <si>
    <t>Inatividade</t>
  </si>
  <si>
    <t>Outras Despesas Correntes</t>
  </si>
  <si>
    <t xml:space="preserve">TOTAL DAS DESPESAS COM INATIVOS E PENSIONISTAS MILITARES (XXI) </t>
  </si>
  <si>
    <r>
      <t>RESULTADO ASSOCIADO ÀS PENSÕES E AOS INATIVOS MILITARES (XXII) = (XX –XXI)</t>
    </r>
    <r>
      <rPr>
        <b/>
        <vertAlign val="superscript"/>
        <sz val="10"/>
        <rFont val="Times New Roman"/>
        <family val="1"/>
      </rPr>
      <t>2</t>
    </r>
  </si>
  <si>
    <t>FONTE: Siafe-Rio - Secretaria de Estado de Fazenda.</t>
  </si>
  <si>
    <t>(2/2)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</si>
  <si>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Como a Portaria MPS 746/2011 determina que os recursos provenientes desses aportes devem permanecer aplicados, no mínimo, por 5 (cinco) anos, essa receita não deverá compor o total das receitas previdenciárias do período de apuração.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</si>
  <si>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O resultado previdenciário será apresentada por meio da diferença entre previsão da receita e a dotação da despesa e entre a receita realizada e a despesa liquidada (do 1º ao 5º bimestre) e a despesa empenhada (no 6º bimestre).</t>
    </r>
  </si>
  <si>
    <t>Renato Ferreira Costa</t>
  </si>
  <si>
    <t>Ronald Marcio G. Rodrigues</t>
  </si>
  <si>
    <t>Yasmim da Costa Monteiro</t>
  </si>
  <si>
    <t>Coordenador - ID: 4.284.985-3</t>
  </si>
  <si>
    <t>Superintendente - ID: 1.943.584-3</t>
  </si>
  <si>
    <t>Subsecretária de Contabilidade Geral - ID: 4.461.243-5</t>
  </si>
  <si>
    <t>Contador - CRC-RJ-097281/O-6</t>
  </si>
  <si>
    <t>Contador - CRC-RJ-079208/O-8</t>
  </si>
  <si>
    <t>Contadora - CRC-RJ-114428/O-0</t>
  </si>
  <si>
    <t>Elem. Desp.</t>
  </si>
  <si>
    <t>TIT ELEMENTO</t>
  </si>
  <si>
    <t>Sub. Elem.</t>
  </si>
  <si>
    <t>TIT SUBELEM</t>
  </si>
  <si>
    <t>DOTADO INIC.</t>
  </si>
  <si>
    <t>EMP. LIQUI.</t>
  </si>
  <si>
    <t>339001</t>
  </si>
  <si>
    <t>Aposentadorias e Reformas</t>
  </si>
  <si>
    <t xml:space="preserve"> </t>
  </si>
  <si>
    <t>33900101</t>
  </si>
  <si>
    <t>Proventos Pessoal Civil</t>
  </si>
  <si>
    <t>33900106</t>
  </si>
  <si>
    <t>13º Salário - Inativo Civil</t>
  </si>
  <si>
    <t>339003</t>
  </si>
  <si>
    <t>Pensões do RPPS e do Militar</t>
  </si>
  <si>
    <t>33900301</t>
  </si>
  <si>
    <t>Pensões Ordinárias - Civil</t>
  </si>
  <si>
    <t>33900303</t>
  </si>
  <si>
    <t>13º Salário aos Pensionistas - Civil</t>
  </si>
  <si>
    <t>33900121</t>
  </si>
  <si>
    <t>Proventos Pessoal Militar</t>
  </si>
  <si>
    <t>Reformas</t>
  </si>
  <si>
    <t>33900126</t>
  </si>
  <si>
    <t>13º Salário - Inativo Militar</t>
  </si>
  <si>
    <t>33900304</t>
  </si>
  <si>
    <t>13° Salário aos Pensionistas - Militar.</t>
  </si>
  <si>
    <t>33900306</t>
  </si>
  <si>
    <t>Outras Pensões - Militar.</t>
  </si>
  <si>
    <t>Dot. Atualizada - Civil</t>
  </si>
  <si>
    <t>Dot. Atualizada - Civil - Aposentadoria</t>
  </si>
  <si>
    <t>DESPESAS LIQUIDADAS</t>
  </si>
  <si>
    <t>JANEIRO A JUNHO 2026/BIMESTRE MAIO - JUNHO</t>
  </si>
  <si>
    <t>Jan a Jun 2026</t>
  </si>
  <si>
    <t>Emissão: 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</si>
</sst>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&quot;R$ &quot;#,##0.00_);[Red]\(&quot;R$ &quot;#,##0.00\)"/>
    <numFmt numFmtId="166" formatCode="_(* #,##0_);_(* \(#,##0\);_(* &quot;-&quot;??_);_(@_)"/>
  </numFmts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70C0"/>
      <name val="Arial"/>
      <family val="2"/>
    </font>
    <font>
      <sz val="8"/>
      <color theme="1"/>
      <name val="Calibri"/>
      <family val="2"/>
      <scheme val="minor"/>
    </font>
    <font>
      <b/>
      <sz val="14"/>
      <color rgb="FF000000"/>
      <name val="Unknown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Times New Roman"/>
      <family val="1"/>
    </font>
    <font>
      <b/>
      <sz val="11"/>
      <color rgb="FFFF0000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">
    <xf numFmtId="0" fontId="0" fillId="0" borderId="0"/>
    <xf numFmtId="0" fontId="2" fillId="0" borderId="0"/>
    <xf numFmtId="0" fontId="11" fillId="0" borderId="18" applyNumberFormat="0" applyFill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84">
    <xf numFmtId="0" fontId="0" fillId="0" borderId="0" xfId="0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0" fillId="0" borderId="0" xfId="0" applyProtection="1">
      <protection locked="0"/>
    </xf>
    <xf numFmtId="43" fontId="0" fillId="0" borderId="0" xfId="0" applyNumberFormat="1" applyProtection="1">
      <protection locked="0"/>
    </xf>
    <xf numFmtId="164" fontId="10" fillId="0" borderId="0" xfId="3" applyFont="1" applyFill="1" applyProtection="1">
      <protection locked="0"/>
    </xf>
    <xf numFmtId="0" fontId="1" fillId="0" borderId="0" xfId="0" applyFont="1"/>
    <xf numFmtId="43" fontId="1" fillId="0" borderId="0" xfId="0" applyNumberFormat="1" applyFont="1"/>
    <xf numFmtId="0" fontId="5" fillId="2" borderId="0" xfId="0" applyFont="1" applyFill="1"/>
    <xf numFmtId="0" fontId="3" fillId="2" borderId="0" xfId="0" applyFont="1" applyFill="1"/>
    <xf numFmtId="166" fontId="3" fillId="2" borderId="0" xfId="0" applyNumberFormat="1" applyFont="1" applyFill="1" applyAlignment="1">
      <alignment vertical="center" wrapText="1"/>
    </xf>
    <xf numFmtId="164" fontId="3" fillId="2" borderId="0" xfId="3" applyFont="1" applyFill="1"/>
    <xf numFmtId="0" fontId="2" fillId="2" borderId="0" xfId="0" applyFont="1" applyFill="1"/>
    <xf numFmtId="0" fontId="5" fillId="2" borderId="0" xfId="0" applyFont="1" applyFill="1" applyAlignment="1">
      <alignment vertical="center"/>
    </xf>
    <xf numFmtId="0" fontId="12" fillId="2" borderId="0" xfId="0" applyFont="1" applyFill="1"/>
    <xf numFmtId="166" fontId="3" fillId="2" borderId="0" xfId="0" applyNumberFormat="1" applyFont="1" applyFill="1"/>
    <xf numFmtId="166" fontId="3" fillId="2" borderId="0" xfId="3" applyNumberFormat="1" applyFont="1" applyFill="1"/>
    <xf numFmtId="166" fontId="12" fillId="2" borderId="0" xfId="0" applyNumberFormat="1" applyFont="1" applyFill="1"/>
    <xf numFmtId="43" fontId="3" fillId="2" borderId="0" xfId="0" applyNumberFormat="1" applyFont="1" applyFill="1"/>
    <xf numFmtId="0" fontId="4" fillId="2" borderId="0" xfId="0" applyFont="1" applyFill="1"/>
    <xf numFmtId="166" fontId="3" fillId="2" borderId="0" xfId="0" applyNumberFormat="1" applyFont="1" applyFill="1" applyAlignment="1">
      <alignment wrapText="1"/>
    </xf>
    <xf numFmtId="49" fontId="6" fillId="2" borderId="0" xfId="0" applyNumberFormat="1" applyFont="1" applyFill="1"/>
    <xf numFmtId="0" fontId="6" fillId="2" borderId="0" xfId="0" applyFont="1" applyFill="1"/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vertical="center"/>
    </xf>
    <xf numFmtId="166" fontId="7" fillId="2" borderId="0" xfId="3" applyNumberFormat="1" applyFont="1" applyFill="1" applyBorder="1" applyAlignment="1">
      <alignment vertical="center"/>
    </xf>
    <xf numFmtId="166" fontId="7" fillId="2" borderId="0" xfId="3" applyNumberFormat="1" applyFont="1" applyFill="1" applyBorder="1" applyAlignment="1">
      <alignment horizontal="center" vertical="center" wrapText="1"/>
    </xf>
    <xf numFmtId="166" fontId="7" fillId="2" borderId="0" xfId="3" applyNumberFormat="1" applyFont="1" applyFill="1" applyBorder="1" applyAlignment="1">
      <alignment vertical="center" wrapText="1"/>
    </xf>
    <xf numFmtId="37" fontId="6" fillId="2" borderId="0" xfId="0" applyNumberFormat="1" applyFont="1" applyFill="1" applyAlignment="1">
      <alignment vertical="center"/>
    </xf>
    <xf numFmtId="166" fontId="6" fillId="2" borderId="1" xfId="3" applyNumberFormat="1" applyFont="1" applyFill="1" applyBorder="1" applyAlignment="1">
      <alignment vertical="center" wrapText="1"/>
    </xf>
    <xf numFmtId="41" fontId="6" fillId="2" borderId="1" xfId="3" applyNumberFormat="1" applyFont="1" applyFill="1" applyBorder="1" applyAlignment="1">
      <alignment vertical="center" wrapText="1"/>
    </xf>
    <xf numFmtId="166" fontId="6" fillId="2" borderId="0" xfId="3" applyNumberFormat="1" applyFont="1" applyFill="1" applyBorder="1" applyAlignment="1">
      <alignment vertical="center" wrapText="1"/>
    </xf>
    <xf numFmtId="41" fontId="6" fillId="2" borderId="0" xfId="3" applyNumberFormat="1" applyFont="1" applyFill="1" applyBorder="1" applyAlignment="1">
      <alignment vertical="center" wrapText="1"/>
    </xf>
    <xf numFmtId="166" fontId="6" fillId="2" borderId="2" xfId="3" applyNumberFormat="1" applyFont="1" applyFill="1" applyBorder="1" applyAlignment="1">
      <alignment vertical="center" wrapText="1"/>
    </xf>
    <xf numFmtId="4" fontId="6" fillId="2" borderId="0" xfId="0" applyNumberFormat="1" applyFont="1" applyFill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66" fontId="6" fillId="2" borderId="0" xfId="0" applyNumberFormat="1" applyFont="1" applyFill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0" fontId="14" fillId="0" borderId="0" xfId="0" applyFont="1"/>
    <xf numFmtId="0" fontId="6" fillId="2" borderId="0" xfId="0" applyFont="1" applyFill="1" applyAlignment="1">
      <alignment vertical="center" wrapText="1"/>
    </xf>
    <xf numFmtId="37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49" fontId="7" fillId="0" borderId="0" xfId="1" applyNumberFormat="1" applyFont="1" applyAlignment="1">
      <alignment horizontal="justify" vertical="center"/>
    </xf>
    <xf numFmtId="0" fontId="6" fillId="0" borderId="0" xfId="1" applyFont="1"/>
    <xf numFmtId="0" fontId="7" fillId="2" borderId="8" xfId="1" applyFont="1" applyFill="1" applyBorder="1"/>
    <xf numFmtId="166" fontId="15" fillId="2" borderId="0" xfId="3" applyNumberFormat="1" applyFont="1" applyFill="1"/>
    <xf numFmtId="0" fontId="15" fillId="2" borderId="0" xfId="0" applyFont="1" applyFill="1"/>
    <xf numFmtId="166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6" fillId="2" borderId="9" xfId="3" applyFont="1" applyFill="1" applyBorder="1" applyAlignment="1">
      <alignment vertical="center" wrapText="1"/>
    </xf>
    <xf numFmtId="164" fontId="6" fillId="2" borderId="0" xfId="3" applyFont="1" applyFill="1" applyBorder="1" applyAlignment="1">
      <alignment vertical="center" wrapText="1"/>
    </xf>
    <xf numFmtId="164" fontId="7" fillId="2" borderId="6" xfId="3" applyFont="1" applyFill="1" applyBorder="1" applyAlignment="1">
      <alignment vertical="center"/>
    </xf>
    <xf numFmtId="164" fontId="7" fillId="2" borderId="8" xfId="3" applyFont="1" applyFill="1" applyBorder="1" applyAlignment="1">
      <alignment vertical="center" wrapText="1"/>
    </xf>
    <xf numFmtId="43" fontId="6" fillId="2" borderId="0" xfId="0" applyNumberFormat="1" applyFont="1" applyFill="1" applyAlignment="1">
      <alignment vertical="center"/>
    </xf>
    <xf numFmtId="0" fontId="16" fillId="0" borderId="0" xfId="0" applyFont="1" applyAlignment="1">
      <alignment horizontal="center"/>
    </xf>
    <xf numFmtId="164" fontId="6" fillId="2" borderId="4" xfId="3" applyFont="1" applyFill="1" applyBorder="1" applyAlignment="1">
      <alignment horizontal="center" vertical="center" wrapText="1"/>
    </xf>
    <xf numFmtId="164" fontId="6" fillId="2" borderId="1" xfId="3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1" applyFont="1" applyAlignment="1">
      <alignment horizontal="left" indent="3"/>
    </xf>
    <xf numFmtId="0" fontId="6" fillId="0" borderId="0" xfId="1" applyFont="1" applyAlignment="1">
      <alignment horizontal="left" indent="2"/>
    </xf>
    <xf numFmtId="0" fontId="6" fillId="0" borderId="0" xfId="1" applyFont="1" applyAlignment="1">
      <alignment horizontal="left" wrapText="1" indent="2"/>
    </xf>
    <xf numFmtId="164" fontId="6" fillId="2" borderId="0" xfId="3" applyFont="1" applyFill="1" applyBorder="1" applyAlignment="1">
      <alignment vertical="center"/>
    </xf>
    <xf numFmtId="164" fontId="6" fillId="2" borderId="11" xfId="3" applyFont="1" applyFill="1" applyBorder="1" applyAlignment="1">
      <alignment vertical="center"/>
    </xf>
    <xf numFmtId="164" fontId="7" fillId="2" borderId="1" xfId="3" applyFont="1" applyFill="1" applyBorder="1" applyAlignment="1">
      <alignment vertical="center"/>
    </xf>
    <xf numFmtId="164" fontId="7" fillId="2" borderId="0" xfId="3" applyFont="1" applyFill="1" applyBorder="1" applyAlignment="1">
      <alignment vertical="center"/>
    </xf>
    <xf numFmtId="164" fontId="7" fillId="2" borderId="5" xfId="3" applyFont="1" applyFill="1" applyBorder="1" applyAlignment="1">
      <alignment vertical="center"/>
    </xf>
    <xf numFmtId="164" fontId="7" fillId="2" borderId="12" xfId="3" applyFont="1" applyFill="1" applyBorder="1" applyAlignment="1">
      <alignment vertical="center"/>
    </xf>
    <xf numFmtId="164" fontId="6" fillId="2" borderId="11" xfId="3" applyFont="1" applyFill="1" applyBorder="1" applyAlignment="1">
      <alignment vertical="center" wrapText="1"/>
    </xf>
    <xf numFmtId="37" fontId="7" fillId="3" borderId="4" xfId="0" applyNumberFormat="1" applyFont="1" applyFill="1" applyBorder="1" applyAlignment="1">
      <alignment horizontal="center"/>
    </xf>
    <xf numFmtId="37" fontId="7" fillId="3" borderId="9" xfId="0" applyNumberFormat="1" applyFont="1" applyFill="1" applyBorder="1" applyAlignment="1">
      <alignment horizontal="center" wrapText="1"/>
    </xf>
    <xf numFmtId="37" fontId="7" fillId="3" borderId="6" xfId="0" applyNumberFormat="1" applyFont="1" applyFill="1" applyBorder="1" applyAlignment="1">
      <alignment horizontal="center" vertical="center"/>
    </xf>
    <xf numFmtId="166" fontId="6" fillId="2" borderId="13" xfId="3" applyNumberFormat="1" applyFont="1" applyFill="1" applyBorder="1" applyAlignment="1">
      <alignment vertical="center"/>
    </xf>
    <xf numFmtId="166" fontId="6" fillId="2" borderId="8" xfId="3" applyNumberFormat="1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 wrapText="1"/>
    </xf>
    <xf numFmtId="164" fontId="6" fillId="2" borderId="1" xfId="3" applyFont="1" applyFill="1" applyBorder="1" applyAlignment="1">
      <alignment vertical="center"/>
    </xf>
    <xf numFmtId="164" fontId="6" fillId="2" borderId="2" xfId="3" applyFont="1" applyFill="1" applyBorder="1" applyAlignment="1">
      <alignment vertical="center"/>
    </xf>
    <xf numFmtId="166" fontId="7" fillId="2" borderId="12" xfId="3" applyNumberFormat="1" applyFont="1" applyFill="1" applyBorder="1" applyAlignment="1">
      <alignment vertical="center"/>
    </xf>
    <xf numFmtId="166" fontId="6" fillId="2" borderId="11" xfId="3" applyNumberFormat="1" applyFont="1" applyFill="1" applyBorder="1" applyAlignment="1"/>
    <xf numFmtId="49" fontId="7" fillId="2" borderId="0" xfId="1" applyNumberFormat="1" applyFont="1" applyFill="1" applyAlignment="1">
      <alignment vertical="center"/>
    </xf>
    <xf numFmtId="164" fontId="7" fillId="2" borderId="0" xfId="3" applyFont="1" applyFill="1" applyBorder="1" applyAlignment="1">
      <alignment horizontal="center" vertical="center" wrapText="1"/>
    </xf>
    <xf numFmtId="164" fontId="7" fillId="2" borderId="0" xfId="3" applyFont="1" applyFill="1" applyBorder="1" applyAlignment="1">
      <alignment vertical="center" wrapText="1"/>
    </xf>
    <xf numFmtId="164" fontId="7" fillId="2" borderId="8" xfId="3" applyFont="1" applyFill="1" applyBorder="1" applyAlignment="1">
      <alignment vertical="center"/>
    </xf>
    <xf numFmtId="164" fontId="6" fillId="2" borderId="9" xfId="3" applyFont="1" applyFill="1" applyBorder="1" applyAlignment="1">
      <alignment vertical="center"/>
    </xf>
    <xf numFmtId="164" fontId="7" fillId="2" borderId="14" xfId="3" applyFont="1" applyFill="1" applyBorder="1" applyAlignment="1">
      <alignment vertical="center"/>
    </xf>
    <xf numFmtId="164" fontId="7" fillId="2" borderId="13" xfId="3" applyFont="1" applyFill="1" applyBorder="1" applyAlignment="1">
      <alignment vertical="center" wrapText="1"/>
    </xf>
    <xf numFmtId="164" fontId="7" fillId="2" borderId="2" xfId="3" applyFont="1" applyFill="1" applyBorder="1" applyAlignment="1">
      <alignment vertical="center" wrapText="1"/>
    </xf>
    <xf numFmtId="164" fontId="6" fillId="2" borderId="14" xfId="3" applyFont="1" applyFill="1" applyBorder="1" applyAlignment="1"/>
    <xf numFmtId="164" fontId="6" fillId="0" borderId="1" xfId="3" applyFont="1" applyFill="1" applyBorder="1" applyAlignment="1">
      <alignment vertical="center" wrapText="1"/>
    </xf>
    <xf numFmtId="164" fontId="6" fillId="2" borderId="2" xfId="3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vertical="center"/>
    </xf>
    <xf numFmtId="164" fontId="6" fillId="0" borderId="9" xfId="3" applyFont="1" applyFill="1" applyBorder="1" applyAlignment="1">
      <alignment vertical="center" wrapText="1"/>
    </xf>
    <xf numFmtId="164" fontId="6" fillId="0" borderId="10" xfId="3" applyFont="1" applyFill="1" applyBorder="1" applyAlignment="1">
      <alignment horizontal="right" vertical="top" wrapText="1"/>
    </xf>
    <xf numFmtId="49" fontId="7" fillId="2" borderId="1" xfId="1" applyNumberFormat="1" applyFont="1" applyFill="1" applyBorder="1" applyAlignment="1">
      <alignment vertical="center"/>
    </xf>
    <xf numFmtId="164" fontId="7" fillId="2" borderId="1" xfId="3" applyFont="1" applyFill="1" applyBorder="1" applyAlignment="1">
      <alignment horizontal="center" vertical="center"/>
    </xf>
    <xf numFmtId="164" fontId="6" fillId="2" borderId="0" xfId="3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vertical="center" wrapText="1"/>
    </xf>
    <xf numFmtId="0" fontId="17" fillId="0" borderId="0" xfId="1" applyFont="1" applyAlignment="1">
      <alignment vertical="center" wrapText="1"/>
    </xf>
    <xf numFmtId="164" fontId="6" fillId="2" borderId="1" xfId="3" applyFont="1" applyFill="1" applyBorder="1" applyAlignment="1">
      <alignment vertical="center" wrapText="1"/>
    </xf>
    <xf numFmtId="164" fontId="7" fillId="2" borderId="0" xfId="3" applyFont="1" applyFill="1" applyBorder="1" applyAlignment="1">
      <alignment horizontal="center" vertical="center"/>
    </xf>
    <xf numFmtId="164" fontId="7" fillId="2" borderId="11" xfId="3" applyFont="1" applyFill="1" applyBorder="1" applyAlignment="1">
      <alignment vertical="center"/>
    </xf>
    <xf numFmtId="164" fontId="7" fillId="2" borderId="4" xfId="3" applyFont="1" applyFill="1" applyBorder="1" applyAlignment="1">
      <alignment vertical="center"/>
    </xf>
    <xf numFmtId="164" fontId="7" fillId="2" borderId="9" xfId="3" applyFont="1" applyFill="1" applyBorder="1" applyAlignment="1">
      <alignment vertical="center"/>
    </xf>
    <xf numFmtId="164" fontId="7" fillId="2" borderId="2" xfId="3" applyFont="1" applyFill="1" applyBorder="1" applyAlignment="1">
      <alignment horizontal="center" vertical="center"/>
    </xf>
    <xf numFmtId="164" fontId="6" fillId="2" borderId="15" xfId="3" applyFont="1" applyFill="1" applyBorder="1" applyAlignment="1">
      <alignment vertical="center"/>
    </xf>
    <xf numFmtId="164" fontId="6" fillId="2" borderId="7" xfId="3" applyFont="1" applyFill="1" applyBorder="1" applyAlignment="1">
      <alignment vertical="center"/>
    </xf>
    <xf numFmtId="164" fontId="6" fillId="0" borderId="11" xfId="3" applyFont="1" applyFill="1" applyBorder="1" applyAlignment="1">
      <alignment vertical="center"/>
    </xf>
    <xf numFmtId="43" fontId="16" fillId="0" borderId="0" xfId="0" applyNumberFormat="1" applyFont="1" applyAlignment="1">
      <alignment horizontal="center"/>
    </xf>
    <xf numFmtId="164" fontId="7" fillId="0" borderId="5" xfId="3" applyFont="1" applyFill="1" applyBorder="1" applyAlignment="1">
      <alignment vertical="center"/>
    </xf>
    <xf numFmtId="49" fontId="7" fillId="0" borderId="0" xfId="0" applyNumberFormat="1" applyFont="1" applyAlignment="1">
      <alignment horizontal="justify" vertical="center"/>
    </xf>
    <xf numFmtId="166" fontId="7" fillId="0" borderId="0" xfId="3" applyNumberFormat="1" applyFont="1" applyFill="1" applyBorder="1" applyAlignment="1">
      <alignment vertical="center"/>
    </xf>
    <xf numFmtId="164" fontId="7" fillId="0" borderId="12" xfId="3" applyFont="1" applyFill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43" fontId="7" fillId="0" borderId="16" xfId="0" applyNumberFormat="1" applyFont="1" applyBorder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  <xf numFmtId="0" fontId="15" fillId="2" borderId="0" xfId="0" applyFont="1" applyFill="1" applyAlignment="1">
      <alignment vertical="center" wrapText="1"/>
    </xf>
    <xf numFmtId="164" fontId="6" fillId="2" borderId="0" xfId="3" applyFont="1" applyFill="1" applyBorder="1" applyAlignment="1">
      <alignment horizontal="center" vertical="center"/>
    </xf>
    <xf numFmtId="164" fontId="6" fillId="2" borderId="6" xfId="3" applyFont="1" applyFill="1" applyBorder="1" applyAlignment="1">
      <alignment horizontal="center" vertical="center" wrapText="1"/>
    </xf>
    <xf numFmtId="164" fontId="6" fillId="2" borderId="2" xfId="3" applyFont="1" applyFill="1" applyBorder="1" applyAlignment="1">
      <alignment horizontal="center" vertical="center" wrapText="1"/>
    </xf>
    <xf numFmtId="164" fontId="6" fillId="2" borderId="5" xfId="3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64" fontId="6" fillId="2" borderId="9" xfId="3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164" fontId="6" fillId="2" borderId="0" xfId="3" applyFont="1" applyFill="1" applyBorder="1" applyAlignment="1">
      <alignment horizontal="center" vertical="center" wrapText="1"/>
    </xf>
    <xf numFmtId="164" fontId="6" fillId="2" borderId="11" xfId="3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/>
    <xf numFmtId="43" fontId="6" fillId="2" borderId="0" xfId="0" applyNumberFormat="1" applyFont="1" applyFill="1"/>
    <xf numFmtId="0" fontId="7" fillId="0" borderId="8" xfId="1" applyFont="1" applyBorder="1"/>
    <xf numFmtId="164" fontId="6" fillId="0" borderId="0" xfId="3" applyFont="1" applyFill="1" applyBorder="1" applyAlignment="1">
      <alignment vertical="center"/>
    </xf>
    <xf numFmtId="49" fontId="7" fillId="0" borderId="8" xfId="1" applyNumberFormat="1" applyFont="1" applyBorder="1" applyAlignment="1">
      <alignment vertical="center"/>
    </xf>
    <xf numFmtId="164" fontId="7" fillId="0" borderId="1" xfId="3" applyFont="1" applyFill="1" applyBorder="1" applyAlignment="1">
      <alignment vertical="center"/>
    </xf>
    <xf numFmtId="164" fontId="7" fillId="0" borderId="4" xfId="3" applyFont="1" applyFill="1" applyBorder="1" applyAlignment="1">
      <alignment vertical="center" wrapText="1"/>
    </xf>
    <xf numFmtId="164" fontId="7" fillId="0" borderId="6" xfId="3" applyFont="1" applyFill="1" applyBorder="1" applyAlignment="1">
      <alignment vertical="center"/>
    </xf>
    <xf numFmtId="49" fontId="7" fillId="0" borderId="0" xfId="0" applyNumberFormat="1" applyFont="1" applyAlignment="1">
      <alignment vertical="center"/>
    </xf>
    <xf numFmtId="164" fontId="7" fillId="0" borderId="8" xfId="3" applyFont="1" applyFill="1" applyBorder="1" applyAlignment="1">
      <alignment vertical="center" wrapText="1"/>
    </xf>
    <xf numFmtId="164" fontId="7" fillId="0" borderId="8" xfId="3" applyFont="1" applyFill="1" applyBorder="1" applyAlignment="1">
      <alignment vertical="center"/>
    </xf>
    <xf numFmtId="0" fontId="6" fillId="0" borderId="0" xfId="1" applyFont="1" applyAlignment="1">
      <alignment horizontal="left"/>
    </xf>
    <xf numFmtId="49" fontId="6" fillId="0" borderId="0" xfId="1" applyNumberFormat="1" applyFont="1" applyAlignment="1">
      <alignment horizontal="left" vertical="center" indent="1"/>
    </xf>
    <xf numFmtId="4" fontId="6" fillId="0" borderId="10" xfId="0" applyNumberFormat="1" applyFont="1" applyBorder="1" applyAlignment="1">
      <alignment horizontal="right" vertical="top" wrapText="1"/>
    </xf>
    <xf numFmtId="49" fontId="6" fillId="0" borderId="0" xfId="1" applyNumberFormat="1" applyFont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49" fontId="6" fillId="0" borderId="0" xfId="1" applyNumberFormat="1" applyFont="1" applyAlignment="1">
      <alignment horizontal="justify" vertical="center"/>
    </xf>
    <xf numFmtId="49" fontId="7" fillId="0" borderId="0" xfId="1" applyNumberFormat="1" applyFont="1" applyAlignment="1">
      <alignment vertical="center"/>
    </xf>
    <xf numFmtId="0" fontId="6" fillId="0" borderId="0" xfId="1" applyFont="1" applyAlignment="1">
      <alignment wrapText="1"/>
    </xf>
    <xf numFmtId="0" fontId="6" fillId="0" borderId="2" xfId="1" applyFont="1" applyBorder="1" applyAlignment="1">
      <alignment wrapText="1"/>
    </xf>
    <xf numFmtId="41" fontId="6" fillId="2" borderId="2" xfId="3" applyNumberFormat="1" applyFont="1" applyFill="1" applyBorder="1" applyAlignment="1">
      <alignment vertical="center" wrapText="1"/>
    </xf>
    <xf numFmtId="49" fontId="6" fillId="2" borderId="0" xfId="1" applyNumberFormat="1" applyFont="1" applyFill="1" applyAlignment="1">
      <alignment horizontal="left" vertical="center"/>
    </xf>
    <xf numFmtId="164" fontId="6" fillId="0" borderId="8" xfId="3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164" fontId="7" fillId="0" borderId="13" xfId="3" applyFont="1" applyFill="1" applyBorder="1" applyAlignment="1">
      <alignment horizontal="center" vertical="center" wrapText="1"/>
    </xf>
    <xf numFmtId="164" fontId="7" fillId="0" borderId="8" xfId="3" applyFont="1" applyFill="1" applyBorder="1" applyAlignment="1">
      <alignment horizontal="center" vertical="center" wrapText="1"/>
    </xf>
    <xf numFmtId="164" fontId="7" fillId="0" borderId="12" xfId="3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7" fillId="3" borderId="4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64" fontId="6" fillId="2" borderId="0" xfId="3" applyFont="1" applyFill="1" applyBorder="1" applyAlignment="1">
      <alignment horizontal="center" vertical="center"/>
    </xf>
    <xf numFmtId="164" fontId="7" fillId="0" borderId="13" xfId="3" applyFont="1" applyFill="1" applyBorder="1" applyAlignment="1">
      <alignment horizontal="center" vertical="center"/>
    </xf>
    <xf numFmtId="164" fontId="7" fillId="0" borderId="8" xfId="3" applyFont="1" applyFill="1" applyBorder="1" applyAlignment="1">
      <alignment horizontal="center" vertical="center"/>
    </xf>
    <xf numFmtId="164" fontId="7" fillId="0" borderId="12" xfId="3" applyFont="1" applyFill="1" applyBorder="1" applyAlignment="1">
      <alignment horizontal="center" vertical="center"/>
    </xf>
    <xf numFmtId="37" fontId="7" fillId="3" borderId="1" xfId="0" applyNumberFormat="1" applyFont="1" applyFill="1" applyBorder="1" applyAlignment="1">
      <alignment horizontal="center" vertical="center"/>
    </xf>
    <xf numFmtId="37" fontId="7" fillId="3" borderId="3" xfId="0" applyNumberFormat="1" applyFont="1" applyFill="1" applyBorder="1" applyAlignment="1">
      <alignment horizontal="center" vertical="center"/>
    </xf>
    <xf numFmtId="37" fontId="7" fillId="3" borderId="0" xfId="0" applyNumberFormat="1" applyFont="1" applyFill="1" applyAlignment="1">
      <alignment horizontal="center" vertical="center"/>
    </xf>
    <xf numFmtId="37" fontId="7" fillId="3" borderId="11" xfId="0" applyNumberFormat="1" applyFont="1" applyFill="1" applyBorder="1" applyAlignment="1">
      <alignment horizontal="center" vertical="center"/>
    </xf>
    <xf numFmtId="37" fontId="7" fillId="3" borderId="2" xfId="0" applyNumberFormat="1" applyFont="1" applyFill="1" applyBorder="1" applyAlignment="1">
      <alignment horizontal="center" vertical="center"/>
    </xf>
    <xf numFmtId="37" fontId="7" fillId="3" borderId="5" xfId="0" applyNumberFormat="1" applyFont="1" applyFill="1" applyBorder="1" applyAlignment="1">
      <alignment horizontal="center" vertical="center"/>
    </xf>
    <xf numFmtId="164" fontId="6" fillId="0" borderId="9" xfId="3" applyFont="1" applyFill="1" applyBorder="1" applyAlignment="1">
      <alignment horizontal="center" vertical="center" wrapText="1"/>
    </xf>
    <xf numFmtId="164" fontId="6" fillId="0" borderId="0" xfId="3" applyFont="1" applyFill="1" applyBorder="1" applyAlignment="1">
      <alignment horizontal="center" vertical="center" wrapText="1"/>
    </xf>
    <xf numFmtId="164" fontId="6" fillId="0" borderId="11" xfId="3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37" fontId="7" fillId="3" borderId="1" xfId="0" applyNumberFormat="1" applyFont="1" applyFill="1" applyBorder="1" applyAlignment="1">
      <alignment horizontal="center" vertical="center" wrapText="1"/>
    </xf>
    <xf numFmtId="37" fontId="7" fillId="3" borderId="3" xfId="0" applyNumberFormat="1" applyFont="1" applyFill="1" applyBorder="1" applyAlignment="1">
      <alignment horizontal="center" vertical="center" wrapText="1"/>
    </xf>
    <xf numFmtId="37" fontId="7" fillId="3" borderId="2" xfId="0" applyNumberFormat="1" applyFont="1" applyFill="1" applyBorder="1" applyAlignment="1">
      <alignment horizontal="center" vertical="center" wrapText="1"/>
    </xf>
    <xf numFmtId="37" fontId="7" fillId="3" borderId="5" xfId="0" applyNumberFormat="1" applyFont="1" applyFill="1" applyBorder="1" applyAlignment="1">
      <alignment horizontal="center" vertical="center" wrapText="1"/>
    </xf>
    <xf numFmtId="164" fontId="6" fillId="0" borderId="6" xfId="3" applyFont="1" applyFill="1" applyBorder="1" applyAlignment="1">
      <alignment horizontal="center" vertical="center" wrapText="1"/>
    </xf>
    <xf numFmtId="164" fontId="6" fillId="0" borderId="2" xfId="3" applyFont="1" applyFill="1" applyBorder="1" applyAlignment="1">
      <alignment horizontal="center" vertical="center" wrapText="1"/>
    </xf>
    <xf numFmtId="164" fontId="6" fillId="0" borderId="5" xfId="3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3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7" fillId="2" borderId="8" xfId="3" applyFont="1" applyFill="1" applyBorder="1" applyAlignment="1">
      <alignment horizontal="center" vertical="center"/>
    </xf>
    <xf numFmtId="164" fontId="6" fillId="2" borderId="9" xfId="3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9" xfId="3" applyFont="1" applyFill="1" applyBorder="1" applyAlignment="1">
      <alignment horizontal="center" vertical="center" wrapText="1"/>
    </xf>
    <xf numFmtId="164" fontId="6" fillId="2" borderId="0" xfId="3" applyFont="1" applyFill="1" applyBorder="1" applyAlignment="1">
      <alignment horizontal="center" vertical="center" wrapText="1"/>
    </xf>
    <xf numFmtId="164" fontId="6" fillId="2" borderId="11" xfId="3" applyFont="1" applyFill="1" applyBorder="1" applyAlignment="1">
      <alignment horizontal="center" vertical="center" wrapText="1"/>
    </xf>
    <xf numFmtId="164" fontId="6" fillId="2" borderId="6" xfId="3" applyFont="1" applyFill="1" applyBorder="1" applyAlignment="1">
      <alignment horizontal="center" vertical="center" wrapText="1"/>
    </xf>
    <xf numFmtId="164" fontId="6" fillId="2" borderId="2" xfId="3" applyFont="1" applyFill="1" applyBorder="1" applyAlignment="1">
      <alignment horizontal="center" vertical="center" wrapText="1"/>
    </xf>
    <xf numFmtId="164" fontId="6" fillId="2" borderId="5" xfId="3" applyFont="1" applyFill="1" applyBorder="1" applyAlignment="1">
      <alignment horizontal="center" vertical="center" wrapText="1"/>
    </xf>
    <xf numFmtId="165" fontId="6" fillId="2" borderId="0" xfId="0" applyNumberFormat="1" applyFont="1" applyFill="1" applyAlignment="1">
      <alignment horizontal="right"/>
    </xf>
    <xf numFmtId="0" fontId="7" fillId="3" borderId="1" xfId="0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7" fillId="3" borderId="8" xfId="0" applyFont="1" applyFill="1" applyBorder="1" applyAlignment="1">
      <alignment horizontal="center" vertical="center"/>
    </xf>
    <xf numFmtId="164" fontId="6" fillId="0" borderId="17" xfId="3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9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164" fontId="7" fillId="2" borderId="13" xfId="3" applyFont="1" applyFill="1" applyBorder="1" applyAlignment="1">
      <alignment horizontal="center" vertical="center" wrapText="1"/>
    </xf>
    <xf numFmtId="164" fontId="7" fillId="2" borderId="8" xfId="3" applyFont="1" applyFill="1" applyBorder="1" applyAlignment="1">
      <alignment horizontal="center" vertical="center" wrapText="1"/>
    </xf>
    <xf numFmtId="164" fontId="7" fillId="2" borderId="12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7" fillId="2" borderId="13" xfId="3" applyFont="1" applyFill="1" applyBorder="1" applyAlignment="1">
      <alignment horizontal="center" vertical="center"/>
    </xf>
    <xf numFmtId="164" fontId="7" fillId="2" borderId="12" xfId="3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3" fillId="0" borderId="0" xfId="3" applyNumberFormat="1" applyFont="1" applyFill="1"/>
    <xf numFmtId="166" fontId="15" fillId="0" borderId="0" xfId="3" applyNumberFormat="1" applyFont="1" applyFill="1" applyAlignment="1">
      <alignment horizontal="center"/>
    </xf>
    <xf numFmtId="166" fontId="4" fillId="0" borderId="0" xfId="0" applyNumberFormat="1" applyFont="1" applyFill="1"/>
    <xf numFmtId="166" fontId="4" fillId="0" borderId="0" xfId="3" applyNumberFormat="1" applyFont="1" applyFill="1"/>
    <xf numFmtId="0" fontId="3" fillId="0" borderId="0" xfId="0" applyFont="1" applyFill="1"/>
    <xf numFmtId="164" fontId="3" fillId="0" borderId="0" xfId="3" applyFont="1" applyFill="1"/>
    <xf numFmtId="0" fontId="4" fillId="0" borderId="0" xfId="0" applyFont="1" applyFill="1"/>
    <xf numFmtId="166" fontId="3" fillId="0" borderId="0" xfId="3" applyNumberFormat="1" applyFont="1" applyFill="1" applyBorder="1" applyAlignment="1">
      <alignment wrapText="1"/>
    </xf>
    <xf numFmtId="164" fontId="3" fillId="0" borderId="0" xfId="3" applyFont="1" applyFill="1" applyAlignment="1"/>
    <xf numFmtId="166" fontId="15" fillId="0" borderId="0" xfId="3" applyNumberFormat="1" applyFont="1" applyFill="1" applyAlignment="1"/>
    <xf numFmtId="0" fontId="3" fillId="0" borderId="0" xfId="0" applyFont="1" applyFill="1" applyAlignment="1">
      <alignment vertical="center" wrapText="1"/>
    </xf>
    <xf numFmtId="0" fontId="13" fillId="0" borderId="0" xfId="0" applyFont="1" applyFill="1"/>
    <xf numFmtId="164" fontId="13" fillId="0" borderId="0" xfId="3" applyFont="1" applyFill="1"/>
    <xf numFmtId="164" fontId="4" fillId="0" borderId="0" xfId="3" applyFont="1" applyFill="1"/>
    <xf numFmtId="0" fontId="3" fillId="0" borderId="0" xfId="0" applyFont="1" applyFill="1" applyAlignment="1">
      <alignment horizontal="left"/>
    </xf>
    <xf numFmtId="43" fontId="3" fillId="0" borderId="0" xfId="0" applyNumberFormat="1" applyFont="1" applyFill="1"/>
    <xf numFmtId="0" fontId="15" fillId="0" borderId="0" xfId="0" applyFont="1" applyFill="1"/>
    <xf numFmtId="0" fontId="16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164" fontId="15" fillId="0" borderId="0" xfId="3" applyFont="1" applyFill="1"/>
    <xf numFmtId="43" fontId="18" fillId="0" borderId="0" xfId="0" applyNumberFormat="1" applyFont="1" applyFill="1"/>
    <xf numFmtId="0" fontId="18" fillId="0" borderId="0" xfId="0" applyFont="1" applyFill="1"/>
    <xf numFmtId="0" fontId="15" fillId="0" borderId="0" xfId="0" applyFont="1" applyFill="1" applyAlignment="1">
      <alignment vertical="center" wrapText="1"/>
    </xf>
    <xf numFmtId="0" fontId="6" fillId="0" borderId="0" xfId="1" applyFont="1" applyFill="1"/>
    <xf numFmtId="43" fontId="6" fillId="0" borderId="0" xfId="1" applyNumberFormat="1" applyFont="1" applyFill="1"/>
    <xf numFmtId="0" fontId="15" fillId="0" borderId="0" xfId="0" applyFont="1" applyFill="1" applyAlignment="1">
      <alignment horizontal="center"/>
    </xf>
    <xf numFmtId="164" fontId="6" fillId="0" borderId="0" xfId="3" applyFont="1" applyFill="1" applyBorder="1"/>
    <xf numFmtId="164" fontId="3" fillId="0" borderId="0" xfId="3" applyFont="1" applyFill="1" applyBorder="1"/>
  </cellXfs>
  <cellStyles count="6">
    <cellStyle name="Normal" xfId="0" builtinId="0"/>
    <cellStyle name="Normal 2" xfId="1" xr:uid="{8536E108-9ECA-4DEB-9124-F83FEEA9C925}"/>
    <cellStyle name="Total" xfId="2" builtinId="25" customBuiltin="1"/>
    <cellStyle name="Vírgula" xfId="3" builtinId="3"/>
    <cellStyle name="Vírgula 2" xfId="4" xr:uid="{10A9FF55-AA40-4DA2-B392-F90D741B4421}"/>
    <cellStyle name="Vírgula 2 2" xfId="5" xr:uid="{83F72B56-7FF8-4F06-B83B-3DFCF52E16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113</xdr:row>
      <xdr:rowOff>66675</xdr:rowOff>
    </xdr:from>
    <xdr:to>
      <xdr:col>1</xdr:col>
      <xdr:colOff>1019175</xdr:colOff>
      <xdr:row>116</xdr:row>
      <xdr:rowOff>114300</xdr:rowOff>
    </xdr:to>
    <xdr:pic>
      <xdr:nvPicPr>
        <xdr:cNvPr id="29984" name="Picture 1">
          <a:extLst>
            <a:ext uri="{FF2B5EF4-FFF2-40B4-BE49-F238E27FC236}">
              <a16:creationId xmlns:a16="http://schemas.microsoft.com/office/drawing/2014/main" id="{18992671-DCE7-C90D-F4BA-C258FAA0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20164425"/>
          <a:ext cx="5429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514355</xdr:colOff>
      <xdr:row>0</xdr:row>
      <xdr:rowOff>57150</xdr:rowOff>
    </xdr:from>
    <xdr:to>
      <xdr:col>1</xdr:col>
      <xdr:colOff>1028705</xdr:colOff>
      <xdr:row>3</xdr:row>
      <xdr:rowOff>104775</xdr:rowOff>
    </xdr:to>
    <xdr:pic>
      <xdr:nvPicPr>
        <xdr:cNvPr id="29985" name="Picture 1">
          <a:extLst>
            <a:ext uri="{FF2B5EF4-FFF2-40B4-BE49-F238E27FC236}">
              <a16:creationId xmlns:a16="http://schemas.microsoft.com/office/drawing/2014/main" id="{58479EC4-2472-B992-8EDC-CCD86B8B5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0022" y="57150"/>
          <a:ext cx="514350" cy="58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121714</xdr:colOff>
      <xdr:row>0</xdr:row>
      <xdr:rowOff>63500</xdr:rowOff>
    </xdr:from>
    <xdr:to>
      <xdr:col>2</xdr:col>
      <xdr:colOff>645589</xdr:colOff>
      <xdr:row>3</xdr:row>
      <xdr:rowOff>154869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E0A8F92-678D-4B4C-A6AB-817D50D4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31" y="63500"/>
          <a:ext cx="523875" cy="631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91176</xdr:colOff>
      <xdr:row>113</xdr:row>
      <xdr:rowOff>58615</xdr:rowOff>
    </xdr:from>
    <xdr:to>
      <xdr:col>2</xdr:col>
      <xdr:colOff>615051</xdr:colOff>
      <xdr:row>116</xdr:row>
      <xdr:rowOff>153241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00D870-69CB-4239-B94D-68FAA742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3093" y="20061115"/>
          <a:ext cx="523875" cy="634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F3A25-3C08-4B92-89ED-489CC930513C}">
  <dimension ref="A1:T251"/>
  <sheetViews>
    <sheetView showGridLines="0" tabSelected="1" topLeftCell="A183" zoomScale="90" zoomScaleNormal="90" workbookViewId="0">
      <selection activeCell="A59" sqref="A59:B66"/>
    </sheetView>
  </sheetViews>
  <sheetFormatPr defaultColWidth="9.140625" defaultRowHeight="14.25"/>
  <cols>
    <col min="1" max="1" width="83.140625" style="8" bestFit="1" customWidth="1"/>
    <col min="2" max="2" width="7.140625" style="8" customWidth="1"/>
    <col min="3" max="3" width="21.42578125" style="8" customWidth="1"/>
    <col min="4" max="4" width="6.28515625" style="8" customWidth="1"/>
    <col min="5" max="5" width="5.7109375" style="8" customWidth="1"/>
    <col min="6" max="6" width="4.5703125" style="8" customWidth="1"/>
    <col min="7" max="7" width="6.140625" style="8" customWidth="1"/>
    <col min="8" max="8" width="16.85546875" style="8" customWidth="1"/>
    <col min="9" max="9" width="10.85546875" style="8" customWidth="1"/>
    <col min="10" max="10" width="9.28515625" style="8" customWidth="1"/>
    <col min="11" max="11" width="22.5703125" style="8" customWidth="1"/>
    <col min="12" max="12" width="19.28515625" style="9" customWidth="1"/>
    <col min="13" max="13" width="23.140625" style="9" customWidth="1"/>
    <col min="14" max="14" width="16.7109375" style="9" bestFit="1" customWidth="1"/>
    <col min="15" max="15" width="20.28515625" style="9" customWidth="1"/>
    <col min="16" max="16" width="19.5703125" style="9" customWidth="1"/>
    <col min="17" max="17" width="17.42578125" style="9" customWidth="1"/>
    <col min="18" max="18" width="63.7109375" style="9" bestFit="1" customWidth="1"/>
    <col min="19" max="19" width="9.140625" style="9"/>
    <col min="20" max="16384" width="9.140625" style="8"/>
  </cols>
  <sheetData>
    <row r="1" spans="1:16">
      <c r="P1" s="19"/>
    </row>
    <row r="2" spans="1:16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6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6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6">
      <c r="A5" s="201" t="s">
        <v>0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</row>
    <row r="6" spans="1:16">
      <c r="A6" s="201" t="s">
        <v>1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</row>
    <row r="7" spans="1:16">
      <c r="A7" s="202" t="s">
        <v>2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</row>
    <row r="8" spans="1:16">
      <c r="A8" s="201" t="s">
        <v>3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</row>
    <row r="9" spans="1:16">
      <c r="A9" s="201" t="s">
        <v>156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M9" s="18"/>
    </row>
    <row r="10" spans="1:16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2"/>
    </row>
    <row r="11" spans="1:16">
      <c r="A11" s="21"/>
      <c r="B11" s="21"/>
      <c r="C11" s="21"/>
      <c r="D11" s="21"/>
      <c r="E11" s="21"/>
      <c r="F11" s="21"/>
      <c r="G11" s="231" t="s">
        <v>158</v>
      </c>
      <c r="H11" s="231"/>
      <c r="I11" s="231"/>
      <c r="J11" s="231"/>
      <c r="K11" s="231"/>
    </row>
    <row r="12" spans="1:16" ht="18">
      <c r="A12" s="22" t="s">
        <v>4</v>
      </c>
      <c r="B12" s="22"/>
      <c r="C12" s="22"/>
      <c r="D12" s="22"/>
      <c r="E12" s="22"/>
      <c r="F12" s="63"/>
      <c r="G12" s="22"/>
      <c r="H12" s="138"/>
      <c r="I12" s="229">
        <v>1</v>
      </c>
      <c r="J12" s="229"/>
      <c r="K12" s="229"/>
      <c r="N12" s="43"/>
    </row>
    <row r="13" spans="1:16" ht="14.25" customHeight="1">
      <c r="A13" s="232" t="s">
        <v>5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N13" s="43"/>
    </row>
    <row r="14" spans="1:16">
      <c r="A14" s="200" t="s">
        <v>6</v>
      </c>
      <c r="B14" s="200"/>
      <c r="C14" s="200"/>
      <c r="D14" s="230"/>
      <c r="E14" s="230"/>
      <c r="F14" s="230"/>
      <c r="G14" s="230"/>
      <c r="H14" s="230"/>
      <c r="I14" s="230"/>
      <c r="J14" s="230"/>
      <c r="K14" s="230"/>
    </row>
    <row r="15" spans="1:16">
      <c r="A15" s="210" t="s">
        <v>7</v>
      </c>
      <c r="B15" s="211"/>
      <c r="C15" s="215" t="s">
        <v>8</v>
      </c>
      <c r="D15" s="171" t="s">
        <v>9</v>
      </c>
      <c r="E15" s="171"/>
      <c r="F15" s="171"/>
      <c r="G15" s="171"/>
      <c r="H15" s="171"/>
      <c r="I15" s="171"/>
      <c r="J15" s="171"/>
      <c r="K15" s="171"/>
    </row>
    <row r="16" spans="1:16">
      <c r="A16" s="212"/>
      <c r="B16" s="213"/>
      <c r="C16" s="216"/>
      <c r="D16" s="217" t="s">
        <v>157</v>
      </c>
      <c r="E16" s="218"/>
      <c r="F16" s="218"/>
      <c r="G16" s="218"/>
      <c r="H16" s="218"/>
      <c r="I16" s="218"/>
      <c r="J16" s="218"/>
      <c r="K16" s="218"/>
    </row>
    <row r="17" spans="1:14">
      <c r="A17" s="173"/>
      <c r="B17" s="214"/>
      <c r="C17" s="42" t="s">
        <v>10</v>
      </c>
      <c r="D17" s="173" t="s">
        <v>11</v>
      </c>
      <c r="E17" s="173"/>
      <c r="F17" s="173"/>
      <c r="G17" s="173"/>
      <c r="H17" s="173"/>
      <c r="I17" s="173"/>
      <c r="J17" s="173"/>
      <c r="K17" s="173"/>
      <c r="L17" s="14"/>
    </row>
    <row r="18" spans="1:14">
      <c r="A18" s="49" t="s">
        <v>12</v>
      </c>
      <c r="B18" s="49"/>
      <c r="C18" s="90">
        <f>C19+C23+C27+C31+C32</f>
        <v>1472064347.8499999</v>
      </c>
      <c r="D18" s="206"/>
      <c r="E18" s="177"/>
      <c r="F18" s="177"/>
      <c r="G18" s="177"/>
      <c r="H18" s="177"/>
      <c r="I18" s="56"/>
      <c r="J18" s="56"/>
      <c r="K18" s="56">
        <f>K19+K23+K27+K31+K32</f>
        <v>859406904.50000012</v>
      </c>
    </row>
    <row r="19" spans="1:14">
      <c r="A19" s="64" t="s">
        <v>13</v>
      </c>
      <c r="B19" s="64"/>
      <c r="C19" s="90">
        <f>C20+C21+C22</f>
        <v>302735936.77999997</v>
      </c>
      <c r="D19" s="206"/>
      <c r="E19" s="177"/>
      <c r="F19" s="177"/>
      <c r="G19" s="177"/>
      <c r="H19" s="177"/>
      <c r="I19" s="56"/>
      <c r="J19" s="56"/>
      <c r="K19" s="56">
        <f>K20+K21+K22</f>
        <v>138827960.24000001</v>
      </c>
    </row>
    <row r="20" spans="1:14" ht="14.25" customHeight="1">
      <c r="A20" s="66" t="s">
        <v>14</v>
      </c>
      <c r="B20" s="65"/>
      <c r="C20" s="90">
        <v>302735936.77999997</v>
      </c>
      <c r="D20" s="206"/>
      <c r="E20" s="177"/>
      <c r="F20" s="177"/>
      <c r="G20" s="177"/>
      <c r="H20" s="177"/>
      <c r="I20" s="68"/>
      <c r="J20" s="68"/>
      <c r="K20" s="68">
        <v>138827960.24000001</v>
      </c>
    </row>
    <row r="21" spans="1:14">
      <c r="A21" s="66" t="s">
        <v>15</v>
      </c>
      <c r="B21" s="65"/>
      <c r="C21" s="90">
        <v>0</v>
      </c>
      <c r="D21" s="206"/>
      <c r="E21" s="177"/>
      <c r="F21" s="177"/>
      <c r="G21" s="177"/>
      <c r="H21" s="177"/>
      <c r="I21" s="56"/>
      <c r="J21" s="56"/>
      <c r="K21" s="56">
        <v>0</v>
      </c>
      <c r="M21" s="15"/>
    </row>
    <row r="22" spans="1:14">
      <c r="A22" s="66" t="s">
        <v>16</v>
      </c>
      <c r="B22" s="65"/>
      <c r="C22" s="90">
        <v>0</v>
      </c>
      <c r="D22" s="132"/>
      <c r="E22" s="125"/>
      <c r="F22" s="125"/>
      <c r="G22" s="125"/>
      <c r="H22" s="125"/>
      <c r="I22" s="134"/>
      <c r="J22" s="134"/>
      <c r="K22" s="134">
        <v>0</v>
      </c>
    </row>
    <row r="23" spans="1:14">
      <c r="A23" s="64" t="s">
        <v>17</v>
      </c>
      <c r="B23" s="49"/>
      <c r="C23" s="90">
        <f>C24+C25+C26</f>
        <v>474342383.50999999</v>
      </c>
      <c r="D23" s="206"/>
      <c r="E23" s="177"/>
      <c r="F23" s="177"/>
      <c r="G23" s="177"/>
      <c r="H23" s="177"/>
      <c r="I23" s="56"/>
      <c r="J23" s="56"/>
      <c r="K23" s="56">
        <f>K24+K25+K26</f>
        <v>218485179.69999999</v>
      </c>
    </row>
    <row r="24" spans="1:14">
      <c r="A24" s="66" t="s">
        <v>18</v>
      </c>
      <c r="B24" s="65"/>
      <c r="C24" s="90">
        <v>474342383.50999999</v>
      </c>
      <c r="D24" s="206"/>
      <c r="E24" s="177"/>
      <c r="F24" s="177"/>
      <c r="G24" s="177"/>
      <c r="H24" s="177"/>
      <c r="I24" s="56"/>
      <c r="J24" s="56"/>
      <c r="K24" s="56">
        <v>218485179.69999999</v>
      </c>
    </row>
    <row r="25" spans="1:14">
      <c r="A25" s="66" t="s">
        <v>15</v>
      </c>
      <c r="B25" s="65"/>
      <c r="C25" s="90">
        <v>0</v>
      </c>
      <c r="D25" s="206"/>
      <c r="E25" s="177"/>
      <c r="F25" s="177"/>
      <c r="G25" s="177"/>
      <c r="H25" s="177"/>
      <c r="I25" s="56"/>
      <c r="J25" s="56"/>
      <c r="K25" s="56">
        <v>0</v>
      </c>
    </row>
    <row r="26" spans="1:14" ht="14.25" customHeight="1">
      <c r="A26" s="66" t="s">
        <v>16</v>
      </c>
      <c r="B26" s="65"/>
      <c r="C26" s="90">
        <v>0</v>
      </c>
      <c r="D26" s="206"/>
      <c r="E26" s="177"/>
      <c r="F26" s="177"/>
      <c r="G26" s="177"/>
      <c r="H26" s="177"/>
      <c r="I26" s="56"/>
      <c r="J26" s="56"/>
      <c r="K26" s="56">
        <v>0</v>
      </c>
      <c r="L26"/>
      <c r="M26"/>
      <c r="N26" s="20"/>
    </row>
    <row r="27" spans="1:14" ht="15">
      <c r="A27" s="64" t="s">
        <v>19</v>
      </c>
      <c r="B27" s="64"/>
      <c r="C27" s="90">
        <f>C28+C29+C30</f>
        <v>694982365.48000002</v>
      </c>
      <c r="D27" s="206"/>
      <c r="E27" s="177"/>
      <c r="F27" s="177"/>
      <c r="G27" s="177"/>
      <c r="H27" s="177"/>
      <c r="I27" s="56"/>
      <c r="J27" s="56"/>
      <c r="K27" s="56">
        <f>K28+K29+K30</f>
        <v>502090102.48000002</v>
      </c>
      <c r="L27"/>
      <c r="M27"/>
    </row>
    <row r="28" spans="1:14" ht="15">
      <c r="A28" s="66" t="s">
        <v>20</v>
      </c>
      <c r="B28" s="66"/>
      <c r="C28" s="90">
        <v>0</v>
      </c>
      <c r="D28" s="206"/>
      <c r="E28" s="177"/>
      <c r="F28" s="177"/>
      <c r="G28" s="177"/>
      <c r="H28" s="177"/>
      <c r="I28" s="56"/>
      <c r="J28" s="56"/>
      <c r="K28" s="56">
        <v>0</v>
      </c>
      <c r="L28"/>
      <c r="M28"/>
    </row>
    <row r="29" spans="1:14" ht="15">
      <c r="A29" s="66" t="s">
        <v>21</v>
      </c>
      <c r="B29" s="66"/>
      <c r="C29" s="90">
        <v>694982365.48000002</v>
      </c>
      <c r="D29" s="206"/>
      <c r="E29" s="177"/>
      <c r="F29" s="177"/>
      <c r="G29" s="177"/>
      <c r="H29" s="177"/>
      <c r="I29" s="56"/>
      <c r="J29" s="56"/>
      <c r="K29" s="56">
        <v>502090102.48000002</v>
      </c>
      <c r="L29"/>
      <c r="M29"/>
    </row>
    <row r="30" spans="1:14" ht="15">
      <c r="A30" s="66" t="s">
        <v>22</v>
      </c>
      <c r="B30" s="66"/>
      <c r="C30" s="90">
        <v>0</v>
      </c>
      <c r="D30" s="206"/>
      <c r="E30" s="177"/>
      <c r="F30" s="177"/>
      <c r="G30" s="177"/>
      <c r="H30" s="177"/>
      <c r="I30" s="56"/>
      <c r="J30" s="56"/>
      <c r="K30" s="56">
        <v>0</v>
      </c>
      <c r="L30"/>
      <c r="M30"/>
    </row>
    <row r="31" spans="1:14" ht="15">
      <c r="A31" s="64" t="s">
        <v>23</v>
      </c>
      <c r="B31" s="64"/>
      <c r="C31" s="90">
        <v>0</v>
      </c>
      <c r="D31" s="206"/>
      <c r="E31" s="177"/>
      <c r="F31" s="177"/>
      <c r="G31" s="177"/>
      <c r="H31" s="177"/>
      <c r="I31" s="56"/>
      <c r="J31" s="56"/>
      <c r="K31" s="56">
        <v>0</v>
      </c>
      <c r="L31"/>
      <c r="M31"/>
    </row>
    <row r="32" spans="1:14">
      <c r="A32" s="64" t="s">
        <v>24</v>
      </c>
      <c r="B32" s="64"/>
      <c r="C32" s="90">
        <f>SUM(C33:C35)</f>
        <v>3662.08</v>
      </c>
      <c r="D32" s="206"/>
      <c r="E32" s="177"/>
      <c r="F32" s="177"/>
      <c r="G32" s="177"/>
      <c r="H32" s="177"/>
      <c r="I32" s="56"/>
      <c r="J32" s="56"/>
      <c r="K32" s="56">
        <f>K33+K34+K35</f>
        <v>3662.08</v>
      </c>
    </row>
    <row r="33" spans="1:19">
      <c r="A33" s="66" t="s">
        <v>25</v>
      </c>
      <c r="B33" s="66"/>
      <c r="C33" s="90">
        <v>0</v>
      </c>
      <c r="D33" s="206"/>
      <c r="E33" s="177"/>
      <c r="F33" s="177"/>
      <c r="G33" s="177"/>
      <c r="H33" s="177"/>
      <c r="I33" s="56"/>
      <c r="J33" s="56"/>
      <c r="K33" s="56">
        <v>0</v>
      </c>
    </row>
    <row r="34" spans="1:19" ht="15.75">
      <c r="A34" s="66" t="s">
        <v>26</v>
      </c>
      <c r="B34" s="67"/>
      <c r="C34" s="90">
        <v>0</v>
      </c>
      <c r="D34" s="206"/>
      <c r="E34" s="177"/>
      <c r="F34" s="177"/>
      <c r="G34" s="177"/>
      <c r="H34" s="177"/>
      <c r="I34" s="56"/>
      <c r="J34" s="56"/>
      <c r="K34" s="56">
        <v>0</v>
      </c>
    </row>
    <row r="35" spans="1:19" ht="14.25" customHeight="1">
      <c r="A35" s="66" t="s">
        <v>27</v>
      </c>
      <c r="B35" s="66"/>
      <c r="C35" s="90">
        <v>3662.08</v>
      </c>
      <c r="D35" s="132"/>
      <c r="E35" s="125"/>
      <c r="F35" s="125"/>
      <c r="G35" s="125"/>
      <c r="H35" s="125"/>
      <c r="I35" s="56"/>
      <c r="J35" s="68"/>
      <c r="K35" s="68">
        <v>3662.08</v>
      </c>
      <c r="L35" s="15"/>
    </row>
    <row r="36" spans="1:19">
      <c r="A36" s="49" t="s">
        <v>28</v>
      </c>
      <c r="B36" s="49"/>
      <c r="C36" s="90">
        <f>C37+C38+C39</f>
        <v>0</v>
      </c>
      <c r="D36" s="206"/>
      <c r="E36" s="177"/>
      <c r="F36" s="177"/>
      <c r="G36" s="177"/>
      <c r="H36" s="177"/>
      <c r="I36" s="56"/>
      <c r="J36" s="56"/>
      <c r="K36" s="56">
        <f>K37+K38+K39</f>
        <v>0</v>
      </c>
    </row>
    <row r="37" spans="1:19">
      <c r="A37" s="64" t="s">
        <v>29</v>
      </c>
      <c r="B37" s="64"/>
      <c r="C37" s="90">
        <v>0</v>
      </c>
      <c r="D37" s="206"/>
      <c r="E37" s="177"/>
      <c r="F37" s="177"/>
      <c r="G37" s="177"/>
      <c r="H37" s="177"/>
      <c r="I37" s="56"/>
      <c r="J37" s="56"/>
      <c r="K37" s="56">
        <v>0</v>
      </c>
    </row>
    <row r="38" spans="1:19">
      <c r="A38" s="64" t="s">
        <v>30</v>
      </c>
      <c r="B38" s="64"/>
      <c r="C38" s="90">
        <v>0</v>
      </c>
      <c r="D38" s="206"/>
      <c r="E38" s="177"/>
      <c r="F38" s="177"/>
      <c r="G38" s="177"/>
      <c r="H38" s="177"/>
      <c r="I38" s="56"/>
      <c r="J38" s="56"/>
      <c r="K38" s="56">
        <v>0</v>
      </c>
    </row>
    <row r="39" spans="1:19">
      <c r="A39" s="64" t="s">
        <v>31</v>
      </c>
      <c r="B39" s="64"/>
      <c r="C39" s="90">
        <v>0</v>
      </c>
      <c r="D39" s="206"/>
      <c r="E39" s="177"/>
      <c r="F39" s="177"/>
      <c r="G39" s="177"/>
      <c r="H39" s="177"/>
      <c r="I39" s="56"/>
      <c r="J39" s="56"/>
      <c r="K39" s="56">
        <v>0</v>
      </c>
      <c r="M39" s="11"/>
      <c r="N39" s="11"/>
    </row>
    <row r="40" spans="1:19">
      <c r="A40" s="139" t="s">
        <v>32</v>
      </c>
      <c r="B40" s="50"/>
      <c r="C40" s="91">
        <f>C18+C36-C34</f>
        <v>1472064347.8499999</v>
      </c>
      <c r="D40" s="205"/>
      <c r="E40" s="205"/>
      <c r="F40" s="205"/>
      <c r="G40" s="205"/>
      <c r="H40" s="205"/>
      <c r="I40" s="58"/>
      <c r="J40" s="58"/>
      <c r="K40" s="146">
        <f>K18+K36-K34</f>
        <v>859406904.50000012</v>
      </c>
      <c r="L40" s="16"/>
      <c r="M40" s="11"/>
      <c r="N40" s="11"/>
      <c r="O40" s="16"/>
      <c r="P40" s="16"/>
      <c r="Q40" s="16"/>
      <c r="S40" s="16"/>
    </row>
    <row r="41" spans="1:19" ht="6" customHeight="1">
      <c r="A41" s="24"/>
      <c r="B41" s="24"/>
      <c r="C41" s="24"/>
      <c r="D41" s="24"/>
      <c r="E41" s="24"/>
      <c r="F41" s="24"/>
      <c r="G41" s="24"/>
      <c r="H41" s="41"/>
      <c r="I41" s="24"/>
      <c r="J41" s="24"/>
      <c r="K41" s="22"/>
    </row>
    <row r="42" spans="1:19" ht="28.5" customHeight="1">
      <c r="A42" s="181" t="s">
        <v>33</v>
      </c>
      <c r="B42" s="182"/>
      <c r="C42" s="75" t="s">
        <v>34</v>
      </c>
      <c r="D42" s="219" t="s">
        <v>35</v>
      </c>
      <c r="E42" s="220"/>
      <c r="F42" s="220"/>
      <c r="G42" s="221"/>
      <c r="H42" s="219" t="s">
        <v>155</v>
      </c>
      <c r="I42" s="220"/>
      <c r="J42" s="221"/>
      <c r="K42" s="133" t="s">
        <v>37</v>
      </c>
      <c r="L42" s="17"/>
      <c r="M42" s="11"/>
      <c r="N42" s="18"/>
    </row>
    <row r="43" spans="1:19" ht="14.25" customHeight="1">
      <c r="A43" s="183"/>
      <c r="B43" s="184"/>
      <c r="C43" s="76" t="s">
        <v>38</v>
      </c>
      <c r="D43" s="174" t="str">
        <f>D16</f>
        <v>Jan a Jun 2026</v>
      </c>
      <c r="E43" s="175"/>
      <c r="F43" s="175"/>
      <c r="G43" s="176"/>
      <c r="H43" s="174" t="str">
        <f>D16</f>
        <v>Jan a Jun 2026</v>
      </c>
      <c r="I43" s="175"/>
      <c r="J43" s="176"/>
      <c r="K43" s="130" t="str">
        <f>D16</f>
        <v>Jan a Jun 2026</v>
      </c>
      <c r="L43" s="10"/>
      <c r="M43" s="10"/>
      <c r="N43" s="10"/>
    </row>
    <row r="44" spans="1:19">
      <c r="A44" s="185"/>
      <c r="B44" s="186"/>
      <c r="C44" s="77" t="s">
        <v>39</v>
      </c>
      <c r="D44" s="190" t="s">
        <v>40</v>
      </c>
      <c r="E44" s="191"/>
      <c r="F44" s="191"/>
      <c r="G44" s="192"/>
      <c r="H44" s="190" t="s">
        <v>41</v>
      </c>
      <c r="I44" s="191"/>
      <c r="J44" s="192"/>
      <c r="K44" s="131" t="s">
        <v>42</v>
      </c>
      <c r="L44" s="1"/>
    </row>
    <row r="45" spans="1:19">
      <c r="A45" s="148" t="s">
        <v>43</v>
      </c>
      <c r="B45" s="114"/>
      <c r="C45" s="114">
        <f t="shared" ref="C45:K45" si="0">C46+C47</f>
        <v>23048312</v>
      </c>
      <c r="D45" s="187">
        <f t="shared" si="0"/>
        <v>11647772.73</v>
      </c>
      <c r="E45" s="188">
        <f t="shared" si="0"/>
        <v>0</v>
      </c>
      <c r="F45" s="188">
        <f t="shared" si="0"/>
        <v>0</v>
      </c>
      <c r="G45" s="189">
        <f t="shared" si="0"/>
        <v>0</v>
      </c>
      <c r="H45" s="187">
        <f t="shared" si="0"/>
        <v>11574277.369999999</v>
      </c>
      <c r="I45" s="188">
        <f t="shared" si="0"/>
        <v>0</v>
      </c>
      <c r="J45" s="189">
        <f t="shared" si="0"/>
        <v>0</v>
      </c>
      <c r="K45" s="98">
        <f t="shared" si="0"/>
        <v>11418777.039999999</v>
      </c>
      <c r="L45" s="16"/>
      <c r="M45" s="16"/>
    </row>
    <row r="46" spans="1:19">
      <c r="A46" s="149" t="s">
        <v>44</v>
      </c>
      <c r="B46" s="114"/>
      <c r="C46" s="150">
        <v>10697988</v>
      </c>
      <c r="D46" s="187">
        <v>5055139.46</v>
      </c>
      <c r="E46" s="188"/>
      <c r="F46" s="188"/>
      <c r="G46" s="189"/>
      <c r="H46" s="187">
        <v>4981644.0999999996</v>
      </c>
      <c r="I46" s="188"/>
      <c r="J46" s="189"/>
      <c r="K46" s="150">
        <v>4935118.8</v>
      </c>
      <c r="L46" s="16"/>
      <c r="M46" s="16"/>
    </row>
    <row r="47" spans="1:19">
      <c r="A47" s="149" t="s">
        <v>45</v>
      </c>
      <c r="B47" s="114"/>
      <c r="C47" s="150">
        <v>12350324</v>
      </c>
      <c r="D47" s="187">
        <v>6592633.2699999996</v>
      </c>
      <c r="E47" s="188"/>
      <c r="F47" s="188"/>
      <c r="G47" s="189"/>
      <c r="H47" s="187">
        <v>6592633.2699999996</v>
      </c>
      <c r="I47" s="188"/>
      <c r="J47" s="233"/>
      <c r="K47" s="150">
        <v>6483658.2400000002</v>
      </c>
      <c r="L47" s="16"/>
      <c r="M47" s="16"/>
    </row>
    <row r="48" spans="1:19">
      <c r="A48" s="151" t="s">
        <v>46</v>
      </c>
      <c r="B48" s="114"/>
      <c r="C48" s="114">
        <f t="shared" ref="C48:K48" si="1">C49+C50</f>
        <v>0</v>
      </c>
      <c r="D48" s="187">
        <f t="shared" si="1"/>
        <v>0</v>
      </c>
      <c r="E48" s="188">
        <f t="shared" si="1"/>
        <v>0</v>
      </c>
      <c r="F48" s="188">
        <f t="shared" si="1"/>
        <v>0</v>
      </c>
      <c r="G48" s="189">
        <f t="shared" si="1"/>
        <v>0</v>
      </c>
      <c r="H48" s="187">
        <f t="shared" si="1"/>
        <v>0</v>
      </c>
      <c r="I48" s="188">
        <f t="shared" si="1"/>
        <v>0</v>
      </c>
      <c r="J48" s="189">
        <f t="shared" si="1"/>
        <v>0</v>
      </c>
      <c r="K48" s="98">
        <f t="shared" si="1"/>
        <v>0</v>
      </c>
      <c r="L48" s="16"/>
      <c r="M48" s="16"/>
    </row>
    <row r="49" spans="1:17">
      <c r="A49" s="149" t="s">
        <v>25</v>
      </c>
      <c r="B49" s="114"/>
      <c r="C49" s="140">
        <v>0</v>
      </c>
      <c r="D49" s="187">
        <v>0</v>
      </c>
      <c r="E49" s="188"/>
      <c r="F49" s="188"/>
      <c r="G49" s="189"/>
      <c r="H49" s="187">
        <v>0</v>
      </c>
      <c r="I49" s="188"/>
      <c r="J49" s="189"/>
      <c r="K49" s="98">
        <v>0</v>
      </c>
      <c r="L49" s="16"/>
      <c r="M49" s="16"/>
    </row>
    <row r="50" spans="1:17">
      <c r="A50" s="149" t="s">
        <v>47</v>
      </c>
      <c r="B50" s="114"/>
      <c r="C50" s="140">
        <v>0</v>
      </c>
      <c r="D50" s="197">
        <v>0</v>
      </c>
      <c r="E50" s="198"/>
      <c r="F50" s="198"/>
      <c r="G50" s="199"/>
      <c r="H50" s="197">
        <v>0</v>
      </c>
      <c r="I50" s="198"/>
      <c r="J50" s="199"/>
      <c r="K50" s="98">
        <v>0</v>
      </c>
      <c r="L50" s="16"/>
      <c r="M50" s="16"/>
    </row>
    <row r="51" spans="1:17">
      <c r="A51" s="141" t="s">
        <v>48</v>
      </c>
      <c r="B51" s="119"/>
      <c r="C51" s="142">
        <f>C45+C48</f>
        <v>23048312</v>
      </c>
      <c r="D51" s="166">
        <f t="shared" ref="D51:K51" si="2">D45+D48</f>
        <v>11647772.73</v>
      </c>
      <c r="E51" s="167">
        <f t="shared" si="2"/>
        <v>0</v>
      </c>
      <c r="F51" s="167">
        <f t="shared" si="2"/>
        <v>0</v>
      </c>
      <c r="G51" s="168">
        <f t="shared" si="2"/>
        <v>0</v>
      </c>
      <c r="H51" s="166">
        <f t="shared" si="2"/>
        <v>11574277.369999999</v>
      </c>
      <c r="I51" s="167">
        <f t="shared" si="2"/>
        <v>0</v>
      </c>
      <c r="J51" s="168">
        <f t="shared" si="2"/>
        <v>0</v>
      </c>
      <c r="K51" s="143">
        <f t="shared" si="2"/>
        <v>11418777.039999999</v>
      </c>
      <c r="L51" s="16"/>
      <c r="M51" s="11"/>
      <c r="N51" s="11"/>
      <c r="O51" s="11"/>
      <c r="P51" s="11"/>
      <c r="Q51" s="11"/>
    </row>
    <row r="52" spans="1:17" ht="6" customHeight="1">
      <c r="A52" s="207"/>
      <c r="B52" s="208"/>
      <c r="C52" s="209"/>
      <c r="D52" s="209"/>
      <c r="E52" s="209"/>
      <c r="F52" s="209"/>
      <c r="G52" s="209"/>
      <c r="H52" s="209"/>
      <c r="I52" s="209"/>
      <c r="J52" s="209"/>
      <c r="K52" s="209"/>
      <c r="L52" s="16"/>
      <c r="M52" s="11"/>
      <c r="N52" s="11"/>
      <c r="O52" s="11"/>
      <c r="P52" s="11"/>
      <c r="Q52" s="11"/>
    </row>
    <row r="53" spans="1:17" ht="15.75">
      <c r="A53" s="141" t="s">
        <v>49</v>
      </c>
      <c r="B53" s="116"/>
      <c r="C53" s="144">
        <f>C40-C51</f>
        <v>1449016035.8499999</v>
      </c>
      <c r="D53" s="178">
        <f>K40-D51</f>
        <v>847759131.7700001</v>
      </c>
      <c r="E53" s="179"/>
      <c r="F53" s="179"/>
      <c r="G53" s="180"/>
      <c r="H53" s="178">
        <f>K40-H51</f>
        <v>847832627.13000011</v>
      </c>
      <c r="I53" s="179"/>
      <c r="J53" s="180"/>
      <c r="K53" s="144">
        <f>K40-K51</f>
        <v>847988127.46000016</v>
      </c>
      <c r="L53" s="15"/>
      <c r="M53" s="11"/>
      <c r="N53" s="11"/>
      <c r="O53" s="11"/>
      <c r="P53" s="11"/>
      <c r="Q53" s="11"/>
    </row>
    <row r="54" spans="1:17" ht="6" customHeight="1">
      <c r="A54" s="117"/>
      <c r="B54" s="118"/>
      <c r="C54" s="25"/>
      <c r="D54" s="26"/>
      <c r="E54" s="26"/>
      <c r="F54" s="26"/>
      <c r="G54" s="26"/>
      <c r="H54" s="26"/>
      <c r="I54" s="26"/>
      <c r="J54" s="26"/>
      <c r="K54" s="27"/>
      <c r="L54" s="15"/>
      <c r="M54" s="15"/>
      <c r="N54" s="15"/>
    </row>
    <row r="55" spans="1:17">
      <c r="A55" s="251" t="s">
        <v>50</v>
      </c>
      <c r="B55" s="252"/>
      <c r="C55" s="249" t="s">
        <v>51</v>
      </c>
      <c r="D55" s="200"/>
      <c r="E55" s="200"/>
      <c r="F55" s="200"/>
      <c r="G55" s="200"/>
      <c r="H55" s="200"/>
      <c r="I55" s="200"/>
      <c r="J55" s="200"/>
      <c r="K55" s="200"/>
      <c r="L55" s="15"/>
      <c r="M55" s="15"/>
      <c r="N55" s="15"/>
    </row>
    <row r="56" spans="1:17" ht="15" customHeight="1">
      <c r="A56" s="121" t="s">
        <v>52</v>
      </c>
      <c r="B56" s="121"/>
      <c r="C56" s="80"/>
      <c r="D56" s="79"/>
      <c r="E56" s="79"/>
      <c r="F56" s="79"/>
      <c r="G56" s="79"/>
      <c r="H56" s="79"/>
      <c r="I56" s="79"/>
      <c r="J56" s="79"/>
      <c r="K56" s="79">
        <v>0</v>
      </c>
      <c r="L56" s="15"/>
      <c r="M56" s="15"/>
      <c r="N56" s="15"/>
    </row>
    <row r="57" spans="1:17" ht="6" customHeight="1">
      <c r="A57" s="117"/>
      <c r="B57" s="118"/>
      <c r="C57" s="25"/>
      <c r="D57" s="26"/>
      <c r="E57" s="26"/>
      <c r="F57" s="26"/>
      <c r="G57" s="26"/>
      <c r="H57" s="26"/>
      <c r="I57" s="26"/>
      <c r="J57" s="26"/>
      <c r="K57" s="27"/>
      <c r="L57" s="15"/>
      <c r="M57" s="15"/>
      <c r="N57" s="15"/>
    </row>
    <row r="58" spans="1:17">
      <c r="A58" s="251" t="s">
        <v>53</v>
      </c>
      <c r="B58" s="251"/>
      <c r="C58" s="250" t="s">
        <v>51</v>
      </c>
      <c r="D58" s="200"/>
      <c r="E58" s="200"/>
      <c r="F58" s="200"/>
      <c r="G58" s="200"/>
      <c r="H58" s="200"/>
      <c r="I58" s="200"/>
      <c r="J58" s="200"/>
      <c r="K58" s="200"/>
      <c r="L58" s="15"/>
      <c r="M58" s="15"/>
      <c r="N58" s="15"/>
    </row>
    <row r="59" spans="1:17" ht="15" customHeight="1">
      <c r="A59" s="121" t="s">
        <v>52</v>
      </c>
      <c r="B59" s="121"/>
      <c r="C59" s="78"/>
      <c r="D59" s="79"/>
      <c r="E59" s="79"/>
      <c r="F59" s="79"/>
      <c r="G59" s="79"/>
      <c r="H59" s="79"/>
      <c r="I59" s="79"/>
      <c r="J59" s="79"/>
      <c r="K59" s="164">
        <v>895180882</v>
      </c>
      <c r="L59" s="15"/>
      <c r="M59" s="15"/>
      <c r="N59" s="15"/>
    </row>
    <row r="60" spans="1:17" ht="6" customHeight="1">
      <c r="A60" s="24"/>
      <c r="B60" s="28"/>
      <c r="C60" s="28"/>
      <c r="D60" s="28"/>
      <c r="E60" s="28"/>
      <c r="F60" s="28"/>
      <c r="G60" s="28"/>
      <c r="H60" s="28"/>
      <c r="I60" s="28"/>
      <c r="J60" s="28"/>
      <c r="K60" s="22"/>
    </row>
    <row r="61" spans="1:17" ht="14.25" customHeight="1">
      <c r="A61" s="220" t="s">
        <v>54</v>
      </c>
      <c r="B61" s="220"/>
      <c r="C61" s="219" t="s">
        <v>55</v>
      </c>
      <c r="D61" s="220"/>
      <c r="E61" s="220"/>
      <c r="F61" s="220"/>
      <c r="G61" s="220"/>
      <c r="H61" s="220"/>
      <c r="I61" s="220"/>
      <c r="J61" s="220"/>
      <c r="K61" s="220"/>
    </row>
    <row r="62" spans="1:17">
      <c r="A62" s="191"/>
      <c r="B62" s="191"/>
      <c r="C62" s="174"/>
      <c r="D62" s="191"/>
      <c r="E62" s="191"/>
      <c r="F62" s="191"/>
      <c r="G62" s="191"/>
      <c r="H62" s="191"/>
      <c r="I62" s="191"/>
      <c r="J62" s="191"/>
      <c r="K62" s="191"/>
      <c r="L62" s="11"/>
    </row>
    <row r="63" spans="1:17">
      <c r="A63" s="152" t="s">
        <v>56</v>
      </c>
      <c r="B63" s="37"/>
      <c r="C63" s="36"/>
      <c r="D63" s="29"/>
      <c r="E63" s="29"/>
      <c r="F63" s="29"/>
      <c r="G63" s="29"/>
      <c r="H63" s="29"/>
      <c r="I63" s="29"/>
      <c r="J63" s="29"/>
      <c r="K63" s="30">
        <v>0</v>
      </c>
      <c r="L63" s="18"/>
    </row>
    <row r="64" spans="1:17">
      <c r="A64" s="153" t="s">
        <v>57</v>
      </c>
      <c r="B64" s="44"/>
      <c r="C64" s="81"/>
      <c r="D64" s="31"/>
      <c r="E64" s="31"/>
      <c r="F64" s="31"/>
      <c r="G64" s="31"/>
      <c r="H64" s="31"/>
      <c r="I64" s="31"/>
      <c r="J64" s="31"/>
      <c r="K64" s="32">
        <v>0</v>
      </c>
    </row>
    <row r="65" spans="1:20">
      <c r="A65" s="153" t="s">
        <v>58</v>
      </c>
      <c r="B65" s="44"/>
      <c r="C65" s="81"/>
      <c r="D65" s="31"/>
      <c r="E65" s="31"/>
      <c r="F65" s="31"/>
      <c r="G65" s="31"/>
      <c r="H65" s="31"/>
      <c r="I65" s="31"/>
      <c r="J65" s="31"/>
      <c r="K65" s="32">
        <v>0</v>
      </c>
    </row>
    <row r="66" spans="1:20" ht="15">
      <c r="A66" s="154" t="s">
        <v>59</v>
      </c>
      <c r="B66" s="40"/>
      <c r="C66" s="39"/>
      <c r="D66" s="33"/>
      <c r="E66" s="33"/>
      <c r="F66" s="33"/>
      <c r="G66" s="33"/>
      <c r="H66" s="33"/>
      <c r="I66" s="33"/>
      <c r="J66" s="33"/>
      <c r="K66" s="162">
        <v>0</v>
      </c>
      <c r="L66"/>
      <c r="M66"/>
      <c r="N66"/>
      <c r="O66"/>
      <c r="P66"/>
      <c r="Q66"/>
      <c r="R66"/>
      <c r="S66"/>
      <c r="T66"/>
    </row>
    <row r="67" spans="1:20" ht="6" customHeight="1">
      <c r="A67" s="24"/>
      <c r="B67" s="28"/>
      <c r="C67" s="28"/>
      <c r="D67" s="28"/>
      <c r="E67" s="28"/>
      <c r="F67" s="28"/>
      <c r="G67" s="28"/>
      <c r="H67" s="28"/>
      <c r="I67" s="28"/>
      <c r="J67" s="28"/>
      <c r="K67" s="22"/>
    </row>
    <row r="68" spans="1:20" ht="15" customHeight="1">
      <c r="A68" s="193" t="s">
        <v>60</v>
      </c>
      <c r="B68" s="194"/>
      <c r="C68" s="234" t="s">
        <v>61</v>
      </c>
      <c r="D68" s="235"/>
      <c r="E68" s="235"/>
      <c r="F68" s="235"/>
      <c r="G68" s="235"/>
      <c r="H68" s="235"/>
      <c r="I68" s="235"/>
      <c r="J68" s="235"/>
      <c r="K68" s="235"/>
    </row>
    <row r="69" spans="1:20" ht="14.25" customHeight="1">
      <c r="A69" s="195"/>
      <c r="B69" s="196"/>
      <c r="C69" s="236"/>
      <c r="D69" s="237"/>
      <c r="E69" s="237"/>
      <c r="F69" s="237"/>
      <c r="G69" s="237"/>
      <c r="H69" s="237"/>
      <c r="I69" s="237"/>
      <c r="J69" s="237"/>
      <c r="K69" s="237"/>
      <c r="L69" s="14"/>
    </row>
    <row r="70" spans="1:20">
      <c r="A70" s="155" t="s">
        <v>62</v>
      </c>
      <c r="B70" s="135"/>
      <c r="C70" s="61"/>
      <c r="D70" s="62"/>
      <c r="E70" s="62"/>
      <c r="F70" s="62"/>
      <c r="G70" s="82"/>
      <c r="H70" s="82"/>
      <c r="I70" s="82"/>
      <c r="J70" s="82"/>
      <c r="K70" s="82">
        <v>28905653.399999999</v>
      </c>
      <c r="L70" s="255"/>
      <c r="M70" s="255"/>
      <c r="N70" s="16"/>
      <c r="O70" s="16"/>
    </row>
    <row r="71" spans="1:20">
      <c r="A71" s="155" t="s">
        <v>63</v>
      </c>
      <c r="B71" s="74"/>
      <c r="C71" s="55"/>
      <c r="D71" s="56"/>
      <c r="E71" s="56"/>
      <c r="F71" s="56"/>
      <c r="G71" s="68"/>
      <c r="H71" s="68"/>
      <c r="I71" s="68"/>
      <c r="J71" s="68"/>
      <c r="K71" s="68">
        <v>6004004925.3000002</v>
      </c>
      <c r="L71" s="256"/>
      <c r="M71" s="256"/>
      <c r="N71" s="16"/>
      <c r="O71" s="16"/>
    </row>
    <row r="72" spans="1:20">
      <c r="A72" s="156" t="s">
        <v>64</v>
      </c>
      <c r="B72" s="128"/>
      <c r="C72" s="126"/>
      <c r="D72" s="127"/>
      <c r="E72" s="127"/>
      <c r="F72" s="127"/>
      <c r="G72" s="83"/>
      <c r="H72" s="83"/>
      <c r="I72" s="83"/>
      <c r="J72" s="83"/>
      <c r="K72" s="83">
        <v>488068055.56999999</v>
      </c>
      <c r="L72" s="257"/>
      <c r="M72" s="258"/>
      <c r="N72" s="16"/>
      <c r="O72" s="16"/>
    </row>
    <row r="73" spans="1:20" ht="6" customHeight="1">
      <c r="A73" s="136"/>
      <c r="B73" s="24"/>
      <c r="C73" s="24"/>
      <c r="D73" s="177"/>
      <c r="E73" s="177"/>
      <c r="F73" s="177"/>
      <c r="G73" s="24"/>
      <c r="H73" s="24"/>
      <c r="I73" s="169"/>
      <c r="J73" s="169"/>
      <c r="K73" s="169"/>
    </row>
    <row r="74" spans="1:20" s="13" customFormat="1">
      <c r="A74" s="200" t="s">
        <v>65</v>
      </c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"/>
      <c r="M74" s="2"/>
      <c r="N74" s="2"/>
      <c r="O74" s="2"/>
      <c r="P74" s="2"/>
      <c r="Q74" s="2"/>
      <c r="R74" s="2"/>
      <c r="S74" s="2"/>
    </row>
    <row r="75" spans="1:20" ht="14.25" customHeight="1">
      <c r="A75" s="210" t="s">
        <v>66</v>
      </c>
      <c r="B75" s="211"/>
      <c r="C75" s="215" t="s">
        <v>8</v>
      </c>
      <c r="D75" s="170" t="s">
        <v>9</v>
      </c>
      <c r="E75" s="171"/>
      <c r="F75" s="171"/>
      <c r="G75" s="171"/>
      <c r="H75" s="171"/>
      <c r="I75" s="171"/>
      <c r="J75" s="171"/>
      <c r="K75" s="171"/>
    </row>
    <row r="76" spans="1:20">
      <c r="A76" s="212"/>
      <c r="B76" s="213"/>
      <c r="C76" s="216"/>
      <c r="D76" s="217" t="str">
        <f>D16</f>
        <v>Jan a Jun 2026</v>
      </c>
      <c r="E76" s="218"/>
      <c r="F76" s="218"/>
      <c r="G76" s="218"/>
      <c r="H76" s="218"/>
      <c r="I76" s="218"/>
      <c r="J76" s="218"/>
      <c r="K76" s="218"/>
      <c r="L76" s="14"/>
    </row>
    <row r="77" spans="1:20">
      <c r="A77" s="173"/>
      <c r="B77" s="214"/>
      <c r="C77" s="42" t="s">
        <v>10</v>
      </c>
      <c r="D77" s="172" t="s">
        <v>11</v>
      </c>
      <c r="E77" s="173"/>
      <c r="F77" s="173"/>
      <c r="G77" s="173"/>
      <c r="H77" s="173"/>
      <c r="I77" s="173"/>
      <c r="J77" s="173"/>
      <c r="K77" s="173"/>
    </row>
    <row r="78" spans="1:20">
      <c r="A78" s="157" t="s">
        <v>67</v>
      </c>
      <c r="B78" s="103"/>
      <c r="C78" s="122">
        <f>C79+C83+C87+C91+C92</f>
        <v>6346202308.3600006</v>
      </c>
      <c r="D78" s="103"/>
      <c r="E78" s="103"/>
      <c r="F78" s="103"/>
      <c r="G78" s="103"/>
      <c r="H78" s="103"/>
      <c r="I78" s="103"/>
      <c r="J78" s="103"/>
      <c r="K78" s="123">
        <f>K79+K83+K87+K91+K92</f>
        <v>2815054631.6400003</v>
      </c>
    </row>
    <row r="79" spans="1:20">
      <c r="A79" s="64" t="s">
        <v>13</v>
      </c>
      <c r="B79" s="64"/>
      <c r="C79" s="112">
        <f>C80+C81+C82</f>
        <v>2742117426.8400002</v>
      </c>
      <c r="D79" s="177"/>
      <c r="E79" s="177"/>
      <c r="F79" s="177"/>
      <c r="G79" s="177"/>
      <c r="H79" s="177"/>
      <c r="I79" s="56"/>
      <c r="J79" s="56"/>
      <c r="K79" s="56">
        <f>K80+K81+K82</f>
        <v>1173666373.3400002</v>
      </c>
    </row>
    <row r="80" spans="1:20" ht="15" customHeight="1">
      <c r="A80" s="66" t="s">
        <v>14</v>
      </c>
      <c r="B80" s="65"/>
      <c r="C80" s="112">
        <v>1777369442.6700001</v>
      </c>
      <c r="D80" s="177"/>
      <c r="E80" s="177"/>
      <c r="F80" s="177"/>
      <c r="G80" s="177"/>
      <c r="H80" s="177"/>
      <c r="I80" s="68"/>
      <c r="J80" s="68"/>
      <c r="K80" s="68">
        <v>744607634.87</v>
      </c>
      <c r="L80" s="52"/>
      <c r="M80" s="52"/>
      <c r="N80" s="52"/>
      <c r="O80" s="52"/>
      <c r="P80" s="52"/>
      <c r="Q80" s="52"/>
      <c r="R80" s="52"/>
    </row>
    <row r="81" spans="1:18" ht="15" customHeight="1">
      <c r="A81" s="66" t="s">
        <v>15</v>
      </c>
      <c r="B81" s="65"/>
      <c r="C81" s="112">
        <v>735363401.72000003</v>
      </c>
      <c r="D81" s="177"/>
      <c r="E81" s="177"/>
      <c r="F81" s="177"/>
      <c r="G81" s="177"/>
      <c r="H81" s="177"/>
      <c r="I81" s="56"/>
      <c r="J81" s="56"/>
      <c r="K81" s="56">
        <v>331569501.27999997</v>
      </c>
    </row>
    <row r="82" spans="1:18" ht="15" customHeight="1">
      <c r="A82" s="66" t="s">
        <v>16</v>
      </c>
      <c r="B82" s="65"/>
      <c r="C82" s="112">
        <v>229384582.44999999</v>
      </c>
      <c r="D82" s="125"/>
      <c r="E82" s="125"/>
      <c r="F82" s="125"/>
      <c r="G82" s="125"/>
      <c r="H82" s="125"/>
      <c r="I82" s="134"/>
      <c r="J82" s="134"/>
      <c r="K82" s="134">
        <v>97489237.189999998</v>
      </c>
    </row>
    <row r="83" spans="1:18">
      <c r="A83" s="64" t="s">
        <v>17</v>
      </c>
      <c r="B83" s="49"/>
      <c r="C83" s="112">
        <f>C84+C85+C86</f>
        <v>3277485313.6900001</v>
      </c>
      <c r="D83" s="177"/>
      <c r="E83" s="177"/>
      <c r="F83" s="177"/>
      <c r="G83" s="177"/>
      <c r="H83" s="177"/>
      <c r="I83" s="56"/>
      <c r="J83" s="56"/>
      <c r="K83" s="56">
        <f>K84+K85+K86</f>
        <v>1483157093.9200001</v>
      </c>
    </row>
    <row r="84" spans="1:18">
      <c r="A84" s="66" t="s">
        <v>18</v>
      </c>
      <c r="B84" s="65"/>
      <c r="C84" s="112">
        <v>3277485313.6900001</v>
      </c>
      <c r="D84" s="177"/>
      <c r="E84" s="177"/>
      <c r="F84" s="177"/>
      <c r="G84" s="177"/>
      <c r="H84" s="177"/>
      <c r="I84" s="56"/>
      <c r="J84" s="56"/>
      <c r="K84" s="56">
        <v>1483157093.9200001</v>
      </c>
    </row>
    <row r="85" spans="1:18">
      <c r="A85" s="66" t="s">
        <v>15</v>
      </c>
      <c r="B85" s="65"/>
      <c r="C85" s="112">
        <v>0</v>
      </c>
      <c r="D85" s="177"/>
      <c r="E85" s="177"/>
      <c r="F85" s="177"/>
      <c r="G85" s="177"/>
      <c r="H85" s="177"/>
      <c r="I85" s="56"/>
      <c r="J85" s="56"/>
      <c r="K85" s="56">
        <v>0</v>
      </c>
    </row>
    <row r="86" spans="1:18">
      <c r="A86" s="66" t="s">
        <v>16</v>
      </c>
      <c r="B86" s="65"/>
      <c r="C86" s="112">
        <v>0</v>
      </c>
      <c r="D86" s="177"/>
      <c r="E86" s="177"/>
      <c r="F86" s="177"/>
      <c r="G86" s="177"/>
      <c r="H86" s="177"/>
      <c r="I86" s="56"/>
      <c r="J86" s="56"/>
      <c r="K86" s="56">
        <v>0</v>
      </c>
    </row>
    <row r="87" spans="1:18">
      <c r="A87" s="64" t="s">
        <v>19</v>
      </c>
      <c r="B87" s="64"/>
      <c r="C87" s="112">
        <f>C88+C89+C90</f>
        <v>81512795.830000013</v>
      </c>
      <c r="D87" s="177"/>
      <c r="E87" s="177"/>
      <c r="F87" s="177"/>
      <c r="G87" s="177"/>
      <c r="H87" s="177"/>
      <c r="I87" s="56"/>
      <c r="J87" s="56"/>
      <c r="K87" s="56">
        <f>K88+K89+K90</f>
        <v>38676990.559999995</v>
      </c>
      <c r="L87" s="273"/>
      <c r="M87" s="273"/>
      <c r="N87" s="273"/>
      <c r="O87" s="259"/>
      <c r="P87" s="259"/>
      <c r="Q87" s="259"/>
      <c r="R87" s="259"/>
    </row>
    <row r="88" spans="1:18">
      <c r="A88" s="66" t="s">
        <v>20</v>
      </c>
      <c r="B88" s="66"/>
      <c r="C88" s="112">
        <v>9114757.0399999991</v>
      </c>
      <c r="D88" s="177"/>
      <c r="E88" s="177"/>
      <c r="F88" s="177"/>
      <c r="G88" s="177"/>
      <c r="H88" s="177"/>
      <c r="I88" s="56"/>
      <c r="J88" s="56"/>
      <c r="K88" s="56">
        <v>3958439.23</v>
      </c>
      <c r="L88" s="273"/>
      <c r="M88" s="273"/>
      <c r="N88" s="273"/>
      <c r="O88" s="259"/>
      <c r="P88" s="259"/>
      <c r="Q88" s="259"/>
      <c r="R88" s="259"/>
    </row>
    <row r="89" spans="1:18">
      <c r="A89" s="66" t="s">
        <v>21</v>
      </c>
      <c r="B89" s="66"/>
      <c r="C89" s="112">
        <v>72398038.790000007</v>
      </c>
      <c r="D89" s="177"/>
      <c r="E89" s="177"/>
      <c r="F89" s="177"/>
      <c r="G89" s="177"/>
      <c r="H89" s="177"/>
      <c r="I89" s="56"/>
      <c r="J89" s="56"/>
      <c r="K89" s="56">
        <v>34718551.329999998</v>
      </c>
      <c r="L89" s="273"/>
      <c r="M89" s="273"/>
      <c r="N89" s="273"/>
      <c r="O89" s="259"/>
      <c r="P89" s="259"/>
      <c r="Q89" s="259"/>
      <c r="R89" s="259"/>
    </row>
    <row r="90" spans="1:18">
      <c r="A90" s="66" t="s">
        <v>22</v>
      </c>
      <c r="B90" s="66"/>
      <c r="C90" s="112">
        <v>0</v>
      </c>
      <c r="D90" s="177"/>
      <c r="E90" s="177"/>
      <c r="F90" s="177"/>
      <c r="G90" s="177"/>
      <c r="H90" s="177"/>
      <c r="I90" s="56"/>
      <c r="J90" s="56"/>
      <c r="K90" s="56">
        <v>0</v>
      </c>
      <c r="L90" s="259"/>
      <c r="M90" s="259"/>
      <c r="N90" s="259"/>
      <c r="O90" s="259"/>
      <c r="P90" s="259"/>
      <c r="Q90" s="259"/>
      <c r="R90" s="259"/>
    </row>
    <row r="91" spans="1:18">
      <c r="A91" s="64" t="s">
        <v>23</v>
      </c>
      <c r="B91" s="64"/>
      <c r="C91" s="112">
        <v>0</v>
      </c>
      <c r="D91" s="177"/>
      <c r="E91" s="177"/>
      <c r="F91" s="177"/>
      <c r="G91" s="177"/>
      <c r="H91" s="177"/>
      <c r="I91" s="56"/>
      <c r="J91" s="56"/>
      <c r="K91" s="56">
        <v>0</v>
      </c>
      <c r="L91" s="259"/>
      <c r="M91" s="259"/>
      <c r="N91" s="259"/>
      <c r="O91" s="259"/>
      <c r="P91" s="259"/>
      <c r="Q91" s="259"/>
      <c r="R91" s="259"/>
    </row>
    <row r="92" spans="1:18">
      <c r="A92" s="64" t="s">
        <v>24</v>
      </c>
      <c r="B92" s="64"/>
      <c r="C92" s="112">
        <f>SUM(C93:C94)</f>
        <v>245086772</v>
      </c>
      <c r="D92" s="177"/>
      <c r="E92" s="177"/>
      <c r="F92" s="177"/>
      <c r="G92" s="177"/>
      <c r="H92" s="177"/>
      <c r="I92" s="56"/>
      <c r="J92" s="56"/>
      <c r="K92" s="56">
        <f>K93+K94</f>
        <v>119554173.82000001</v>
      </c>
      <c r="L92" s="259"/>
      <c r="M92" s="259"/>
      <c r="N92" s="259"/>
      <c r="O92" s="259"/>
      <c r="P92" s="259"/>
      <c r="Q92" s="259"/>
      <c r="R92" s="259"/>
    </row>
    <row r="93" spans="1:18">
      <c r="A93" s="66" t="s">
        <v>25</v>
      </c>
      <c r="B93" s="66"/>
      <c r="C93" s="112">
        <v>164646526.71000001</v>
      </c>
      <c r="D93" s="177"/>
      <c r="E93" s="177"/>
      <c r="F93" s="177"/>
      <c r="G93" s="177"/>
      <c r="H93" s="177"/>
      <c r="I93" s="56"/>
      <c r="J93" s="56"/>
      <c r="K93" s="56">
        <v>83659669.650000006</v>
      </c>
      <c r="L93" s="259"/>
      <c r="M93" s="259"/>
      <c r="N93" s="259"/>
      <c r="O93" s="259"/>
      <c r="P93" s="259"/>
      <c r="Q93" s="259"/>
      <c r="R93" s="259"/>
    </row>
    <row r="94" spans="1:18">
      <c r="A94" s="66" t="s">
        <v>27</v>
      </c>
      <c r="B94" s="66"/>
      <c r="C94" s="112">
        <v>80440245.290000007</v>
      </c>
      <c r="D94" s="125"/>
      <c r="E94" s="125"/>
      <c r="F94" s="125"/>
      <c r="G94" s="125"/>
      <c r="H94" s="125"/>
      <c r="I94" s="56"/>
      <c r="J94" s="68"/>
      <c r="K94" s="68">
        <v>35894504.170000002</v>
      </c>
      <c r="L94" s="259"/>
      <c r="M94" s="260"/>
      <c r="N94" s="260"/>
      <c r="O94" s="259"/>
      <c r="P94" s="259"/>
      <c r="Q94" s="259"/>
      <c r="R94" s="259"/>
    </row>
    <row r="95" spans="1:18">
      <c r="A95" s="49" t="s">
        <v>68</v>
      </c>
      <c r="B95" s="49"/>
      <c r="C95" s="112">
        <f>C96+C97+C98</f>
        <v>0</v>
      </c>
      <c r="D95" s="177"/>
      <c r="E95" s="177"/>
      <c r="F95" s="177"/>
      <c r="G95" s="177"/>
      <c r="H95" s="177"/>
      <c r="I95" s="56"/>
      <c r="J95" s="56"/>
      <c r="K95" s="56">
        <f>K96+K97+K98</f>
        <v>0</v>
      </c>
      <c r="L95" s="259"/>
      <c r="M95" s="260"/>
      <c r="N95" s="260"/>
      <c r="O95" s="259"/>
      <c r="P95" s="259"/>
      <c r="Q95" s="259"/>
      <c r="R95" s="259"/>
    </row>
    <row r="96" spans="1:18">
      <c r="A96" s="64" t="s">
        <v>29</v>
      </c>
      <c r="B96" s="64"/>
      <c r="C96" s="112">
        <v>0</v>
      </c>
      <c r="D96" s="177"/>
      <c r="E96" s="177"/>
      <c r="F96" s="177"/>
      <c r="G96" s="177"/>
      <c r="H96" s="177"/>
      <c r="I96" s="56"/>
      <c r="J96" s="56"/>
      <c r="K96" s="56">
        <v>0</v>
      </c>
      <c r="L96" s="259"/>
      <c r="M96" s="259"/>
      <c r="N96" s="259"/>
      <c r="O96" s="259"/>
      <c r="P96" s="259"/>
      <c r="Q96" s="259"/>
      <c r="R96" s="259"/>
    </row>
    <row r="97" spans="1:18">
      <c r="A97" s="64" t="s">
        <v>30</v>
      </c>
      <c r="B97" s="64"/>
      <c r="C97" s="112">
        <v>0</v>
      </c>
      <c r="D97" s="177"/>
      <c r="E97" s="177"/>
      <c r="F97" s="177"/>
      <c r="G97" s="177"/>
      <c r="H97" s="177"/>
      <c r="I97" s="56"/>
      <c r="J97" s="56"/>
      <c r="K97" s="56">
        <v>0</v>
      </c>
      <c r="L97" s="259"/>
      <c r="M97" s="259"/>
      <c r="N97" s="259"/>
      <c r="O97" s="259"/>
      <c r="P97" s="259"/>
      <c r="Q97" s="259"/>
      <c r="R97" s="259"/>
    </row>
    <row r="98" spans="1:18">
      <c r="A98" s="64" t="s">
        <v>31</v>
      </c>
      <c r="B98" s="64"/>
      <c r="C98" s="113">
        <v>0</v>
      </c>
      <c r="D98" s="177"/>
      <c r="E98" s="177"/>
      <c r="F98" s="177"/>
      <c r="G98" s="177"/>
      <c r="H98" s="177"/>
      <c r="I98" s="56"/>
      <c r="J98" s="56"/>
      <c r="K98" s="56">
        <v>0</v>
      </c>
      <c r="L98" s="259"/>
      <c r="M98" s="259"/>
      <c r="N98" s="259"/>
      <c r="O98" s="259"/>
      <c r="P98" s="259"/>
      <c r="Q98" s="259"/>
      <c r="R98" s="259"/>
    </row>
    <row r="99" spans="1:18">
      <c r="A99" s="139" t="s">
        <v>69</v>
      </c>
      <c r="B99" s="50"/>
      <c r="C99" s="91">
        <f>C79+C83+C87+C91+C92+C95</f>
        <v>6346202308.3600006</v>
      </c>
      <c r="D99" s="205"/>
      <c r="E99" s="205"/>
      <c r="F99" s="205"/>
      <c r="G99" s="205"/>
      <c r="H99" s="205"/>
      <c r="I99" s="58"/>
      <c r="J99" s="58"/>
      <c r="K99" s="146">
        <f>K79+K83+K87+K91+K92+K95</f>
        <v>2815054631.6400003</v>
      </c>
      <c r="L99" s="259"/>
      <c r="M99" s="260"/>
      <c r="N99" s="260"/>
      <c r="O99" s="259"/>
      <c r="P99" s="259"/>
      <c r="Q99" s="259"/>
      <c r="R99" s="259"/>
    </row>
    <row r="100" spans="1:18" ht="6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2"/>
      <c r="L100" s="259"/>
      <c r="M100" s="260"/>
      <c r="N100" s="260"/>
      <c r="O100" s="259"/>
      <c r="P100" s="259"/>
      <c r="Q100" s="259"/>
      <c r="R100" s="259"/>
    </row>
    <row r="101" spans="1:18" ht="28.5" customHeight="1">
      <c r="A101" s="181" t="s">
        <v>70</v>
      </c>
      <c r="B101" s="182"/>
      <c r="C101" s="75" t="s">
        <v>34</v>
      </c>
      <c r="D101" s="219" t="s">
        <v>35</v>
      </c>
      <c r="E101" s="220"/>
      <c r="F101" s="220"/>
      <c r="G101" s="221"/>
      <c r="H101" s="219" t="s">
        <v>36</v>
      </c>
      <c r="I101" s="220"/>
      <c r="J101" s="221"/>
      <c r="K101" s="133" t="s">
        <v>37</v>
      </c>
      <c r="L101" s="255"/>
      <c r="M101" s="260"/>
      <c r="N101" s="260"/>
      <c r="O101" s="261"/>
      <c r="P101" s="259"/>
      <c r="Q101" s="259"/>
      <c r="R101" s="259"/>
    </row>
    <row r="102" spans="1:18">
      <c r="A102" s="183"/>
      <c r="B102" s="184"/>
      <c r="C102" s="76" t="s">
        <v>38</v>
      </c>
      <c r="D102" s="174" t="str">
        <f>D43</f>
        <v>Jan a Jun 2026</v>
      </c>
      <c r="E102" s="175"/>
      <c r="F102" s="175"/>
      <c r="G102" s="176"/>
      <c r="H102" s="174" t="str">
        <f>H43</f>
        <v>Jan a Jun 2026</v>
      </c>
      <c r="I102" s="175"/>
      <c r="J102" s="176"/>
      <c r="K102" s="130" t="str">
        <f>K43</f>
        <v>Jan a Jun 2026</v>
      </c>
      <c r="L102" s="262"/>
      <c r="M102" s="263"/>
      <c r="N102" s="263"/>
      <c r="O102" s="264"/>
      <c r="P102" s="259"/>
      <c r="Q102" s="259"/>
      <c r="R102" s="259"/>
    </row>
    <row r="103" spans="1:18">
      <c r="A103" s="185"/>
      <c r="B103" s="186"/>
      <c r="C103" s="77" t="s">
        <v>39</v>
      </c>
      <c r="D103" s="190" t="s">
        <v>40</v>
      </c>
      <c r="E103" s="191"/>
      <c r="F103" s="191"/>
      <c r="G103" s="192"/>
      <c r="H103" s="190" t="s">
        <v>41</v>
      </c>
      <c r="I103" s="191"/>
      <c r="J103" s="192"/>
      <c r="K103" s="131" t="s">
        <v>42</v>
      </c>
      <c r="L103" s="265"/>
      <c r="M103" s="259"/>
      <c r="N103" s="259"/>
      <c r="O103" s="259"/>
      <c r="P103" s="259"/>
      <c r="Q103" s="259"/>
      <c r="R103" s="259"/>
    </row>
    <row r="104" spans="1:18">
      <c r="A104" s="148" t="s">
        <v>43</v>
      </c>
      <c r="B104" s="69"/>
      <c r="C104" s="69">
        <f>C105+C106</f>
        <v>19533243001.470001</v>
      </c>
      <c r="D104" s="223">
        <f t="shared" ref="D104:K104" si="3">D105+D106</f>
        <v>9249319441.8600006</v>
      </c>
      <c r="E104" s="224">
        <f t="shared" si="3"/>
        <v>0</v>
      </c>
      <c r="F104" s="224">
        <f t="shared" si="3"/>
        <v>0</v>
      </c>
      <c r="G104" s="225">
        <f t="shared" si="3"/>
        <v>0</v>
      </c>
      <c r="H104" s="223">
        <f t="shared" si="3"/>
        <v>9202468214.0999985</v>
      </c>
      <c r="I104" s="224">
        <f t="shared" si="3"/>
        <v>0</v>
      </c>
      <c r="J104" s="225">
        <f t="shared" si="3"/>
        <v>0</v>
      </c>
      <c r="K104" s="55">
        <f t="shared" si="3"/>
        <v>9134948417.4400005</v>
      </c>
      <c r="L104" s="266"/>
      <c r="M104" s="266"/>
      <c r="N104" s="266"/>
      <c r="O104" s="259"/>
      <c r="P104" s="259"/>
      <c r="Q104" s="259"/>
      <c r="R104" s="259"/>
    </row>
    <row r="105" spans="1:18">
      <c r="A105" s="149" t="s">
        <v>44</v>
      </c>
      <c r="B105" s="69"/>
      <c r="C105" s="69">
        <f>14518626097-98226490.5299988</f>
        <v>14420399606.470001</v>
      </c>
      <c r="D105" s="223">
        <v>6843783116.1099997</v>
      </c>
      <c r="E105" s="224"/>
      <c r="F105" s="224"/>
      <c r="G105" s="225"/>
      <c r="H105" s="187">
        <v>6822185247.8999996</v>
      </c>
      <c r="I105" s="188"/>
      <c r="J105" s="189"/>
      <c r="K105" s="98">
        <v>6776857517.21</v>
      </c>
      <c r="L105" s="266"/>
      <c r="M105" s="266"/>
      <c r="N105" s="266"/>
      <c r="O105" s="259"/>
      <c r="P105" s="259"/>
      <c r="Q105" s="259"/>
      <c r="R105" s="259"/>
    </row>
    <row r="106" spans="1:18">
      <c r="A106" s="149" t="s">
        <v>45</v>
      </c>
      <c r="B106" s="69"/>
      <c r="C106" s="69">
        <f>5112843395</f>
        <v>5112843395</v>
      </c>
      <c r="D106" s="223">
        <v>2405536325.75</v>
      </c>
      <c r="E106" s="224"/>
      <c r="F106" s="224"/>
      <c r="G106" s="225"/>
      <c r="H106" s="187">
        <v>2380282966.1999998</v>
      </c>
      <c r="I106" s="188"/>
      <c r="J106" s="233"/>
      <c r="K106" s="99">
        <v>2358090900.23</v>
      </c>
      <c r="L106" s="267"/>
      <c r="M106" s="267"/>
      <c r="N106" s="267"/>
      <c r="O106" s="260"/>
      <c r="P106" s="259"/>
      <c r="Q106" s="259"/>
      <c r="R106" s="259"/>
    </row>
    <row r="107" spans="1:18">
      <c r="A107" s="151" t="s">
        <v>46</v>
      </c>
      <c r="B107" s="69"/>
      <c r="C107" s="69">
        <f t="shared" ref="C107:K107" si="4">C108+C109</f>
        <v>8126490.5300000003</v>
      </c>
      <c r="D107" s="223">
        <f t="shared" si="4"/>
        <v>8126490.5300000003</v>
      </c>
      <c r="E107" s="224">
        <f t="shared" si="4"/>
        <v>0</v>
      </c>
      <c r="F107" s="224">
        <f t="shared" si="4"/>
        <v>0</v>
      </c>
      <c r="G107" s="225">
        <f t="shared" si="4"/>
        <v>0</v>
      </c>
      <c r="H107" s="223">
        <f t="shared" si="4"/>
        <v>8070142.8799999999</v>
      </c>
      <c r="I107" s="224">
        <f t="shared" si="4"/>
        <v>0</v>
      </c>
      <c r="J107" s="225">
        <f t="shared" si="4"/>
        <v>0</v>
      </c>
      <c r="K107" s="55">
        <f t="shared" si="4"/>
        <v>5557972.8399999999</v>
      </c>
      <c r="L107" s="268"/>
      <c r="M107" s="260"/>
      <c r="N107" s="260"/>
      <c r="O107" s="260"/>
      <c r="P107" s="259"/>
      <c r="Q107" s="259"/>
      <c r="R107" s="259"/>
    </row>
    <row r="108" spans="1:18">
      <c r="A108" s="149" t="s">
        <v>25</v>
      </c>
      <c r="B108" s="69"/>
      <c r="C108" s="68">
        <v>0</v>
      </c>
      <c r="D108" s="187">
        <v>0</v>
      </c>
      <c r="E108" s="188"/>
      <c r="F108" s="188"/>
      <c r="G108" s="189"/>
      <c r="H108" s="187">
        <v>0</v>
      </c>
      <c r="I108" s="188"/>
      <c r="J108" s="189"/>
      <c r="K108" s="98">
        <v>0</v>
      </c>
      <c r="L108" s="269"/>
      <c r="M108" s="259"/>
      <c r="N108" s="270"/>
      <c r="O108" s="259"/>
      <c r="P108" s="259"/>
      <c r="Q108" s="259"/>
      <c r="R108" s="259"/>
    </row>
    <row r="109" spans="1:18">
      <c r="A109" s="149" t="s">
        <v>47</v>
      </c>
      <c r="B109" s="69"/>
      <c r="C109" s="68">
        <f>8126490.53</f>
        <v>8126490.5300000003</v>
      </c>
      <c r="D109" s="226">
        <v>8126490.5300000003</v>
      </c>
      <c r="E109" s="227"/>
      <c r="F109" s="227"/>
      <c r="G109" s="228"/>
      <c r="H109" s="197">
        <v>8070142.8799999999</v>
      </c>
      <c r="I109" s="198"/>
      <c r="J109" s="199"/>
      <c r="K109" s="98">
        <v>5557972.8399999999</v>
      </c>
      <c r="L109" s="255"/>
      <c r="M109" s="255"/>
      <c r="N109" s="255"/>
      <c r="O109" s="255"/>
      <c r="P109" s="255"/>
      <c r="Q109" s="255"/>
      <c r="R109" s="259"/>
    </row>
    <row r="110" spans="1:18">
      <c r="A110" s="141" t="s">
        <v>71</v>
      </c>
      <c r="B110" s="73"/>
      <c r="C110" s="70">
        <f>C104+C107</f>
        <v>19541369492</v>
      </c>
      <c r="D110" s="166">
        <f t="shared" ref="D110:J110" si="5">D104+D107</f>
        <v>9257445932.3900013</v>
      </c>
      <c r="E110" s="167">
        <f t="shared" si="5"/>
        <v>0</v>
      </c>
      <c r="F110" s="167">
        <f t="shared" si="5"/>
        <v>0</v>
      </c>
      <c r="G110" s="168">
        <f t="shared" si="5"/>
        <v>0</v>
      </c>
      <c r="H110" s="166">
        <f t="shared" si="5"/>
        <v>9210538356.9799976</v>
      </c>
      <c r="I110" s="167">
        <f t="shared" si="5"/>
        <v>0</v>
      </c>
      <c r="J110" s="168">
        <f t="shared" si="5"/>
        <v>0</v>
      </c>
      <c r="K110" s="143">
        <f>K104+K107</f>
        <v>9140506390.2800007</v>
      </c>
      <c r="L110" s="270"/>
      <c r="M110" s="270"/>
      <c r="N110" s="270"/>
      <c r="O110" s="270"/>
      <c r="P110" s="259"/>
      <c r="Q110" s="259"/>
      <c r="R110" s="259"/>
    </row>
    <row r="111" spans="1:18" ht="6" customHeight="1">
      <c r="A111" s="145"/>
      <c r="B111" s="97"/>
      <c r="C111" s="89"/>
      <c r="D111" s="147"/>
      <c r="E111" s="147"/>
      <c r="F111" s="147"/>
      <c r="G111" s="147"/>
      <c r="H111" s="147"/>
      <c r="I111" s="147"/>
      <c r="J111" s="147"/>
      <c r="K111" s="147"/>
      <c r="L111" s="259"/>
      <c r="M111" s="259"/>
      <c r="N111" s="271"/>
      <c r="O111" s="271"/>
      <c r="P111" s="259"/>
      <c r="Q111" s="259"/>
      <c r="R111" s="259"/>
    </row>
    <row r="112" spans="1:18" ht="15.75">
      <c r="A112" s="141" t="s">
        <v>72</v>
      </c>
      <c r="B112" s="72"/>
      <c r="C112" s="57">
        <f>C99-C110</f>
        <v>-13195167183.639999</v>
      </c>
      <c r="D112" s="178">
        <f>K99-D110</f>
        <v>-6442391300.750001</v>
      </c>
      <c r="E112" s="179"/>
      <c r="F112" s="179"/>
      <c r="G112" s="180"/>
      <c r="H112" s="178">
        <f>K99-H110</f>
        <v>-6395483725.3399973</v>
      </c>
      <c r="I112" s="179"/>
      <c r="J112" s="180"/>
      <c r="K112" s="144">
        <f>K99-K110</f>
        <v>-6325451758.6400003</v>
      </c>
      <c r="L112" s="270"/>
      <c r="M112" s="270"/>
      <c r="N112" s="270"/>
      <c r="O112" s="270"/>
      <c r="P112" s="274"/>
      <c r="Q112" s="272"/>
      <c r="R112" s="259"/>
    </row>
    <row r="113" spans="1:18" ht="15.75" customHeight="1">
      <c r="A113" s="100"/>
      <c r="B113" s="71"/>
      <c r="C113" s="71"/>
      <c r="D113" s="101"/>
      <c r="E113" s="101"/>
      <c r="F113" s="101"/>
      <c r="G113" s="101"/>
      <c r="H113" s="101"/>
      <c r="I113" s="101"/>
      <c r="J113" s="101"/>
      <c r="K113" s="102" t="s">
        <v>73</v>
      </c>
      <c r="L113" s="270"/>
      <c r="M113" s="270"/>
      <c r="N113" s="270"/>
      <c r="O113" s="270"/>
      <c r="P113" s="272"/>
      <c r="Q113" s="272"/>
      <c r="R113" s="259"/>
    </row>
    <row r="114" spans="1:18">
      <c r="A114" s="24"/>
      <c r="B114" s="24"/>
      <c r="C114" s="34"/>
      <c r="D114" s="203"/>
      <c r="E114" s="204"/>
      <c r="F114" s="204"/>
      <c r="G114" s="24"/>
      <c r="H114" s="204"/>
      <c r="I114" s="204"/>
      <c r="J114" s="203"/>
      <c r="K114" s="204"/>
      <c r="L114" s="115"/>
      <c r="M114" s="60"/>
      <c r="N114" s="60"/>
      <c r="O114" s="60"/>
      <c r="P114" s="60"/>
      <c r="Q114" s="60"/>
    </row>
    <row r="115" spans="1:18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60"/>
      <c r="M115" s="60"/>
      <c r="N115" s="60"/>
      <c r="O115" s="60"/>
      <c r="P115" s="60"/>
      <c r="Q115" s="60"/>
    </row>
    <row r="116" spans="1:18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60"/>
      <c r="M116" s="60"/>
      <c r="N116" s="60"/>
      <c r="O116" s="60"/>
      <c r="P116" s="60"/>
      <c r="Q116" s="60"/>
    </row>
    <row r="117" spans="1:18">
      <c r="A117" s="22"/>
      <c r="B117" s="22"/>
      <c r="C117" s="22"/>
      <c r="D117" s="22"/>
      <c r="E117" s="22"/>
      <c r="F117" s="22"/>
      <c r="G117" s="22"/>
      <c r="H117" s="22"/>
      <c r="I117" s="169" t="s">
        <v>74</v>
      </c>
      <c r="J117" s="169"/>
      <c r="K117" s="169"/>
      <c r="L117" s="60"/>
      <c r="M117" s="60"/>
      <c r="N117" s="60"/>
      <c r="O117" s="60"/>
      <c r="P117" s="60"/>
      <c r="Q117" s="60"/>
    </row>
    <row r="118" spans="1:18">
      <c r="A118" s="201" t="s">
        <v>0</v>
      </c>
      <c r="B118" s="201"/>
      <c r="C118" s="201"/>
      <c r="D118" s="201"/>
      <c r="E118" s="201"/>
      <c r="F118" s="201"/>
      <c r="G118" s="201"/>
      <c r="H118" s="201"/>
      <c r="I118" s="201"/>
      <c r="J118" s="201"/>
      <c r="K118" s="201"/>
      <c r="L118" s="60"/>
      <c r="M118" s="60"/>
      <c r="N118" s="60"/>
      <c r="O118" s="60"/>
      <c r="P118" s="60"/>
      <c r="Q118" s="60"/>
    </row>
    <row r="119" spans="1:18">
      <c r="A119" s="201" t="s">
        <v>1</v>
      </c>
      <c r="B119" s="201"/>
      <c r="C119" s="201"/>
      <c r="D119" s="201"/>
      <c r="E119" s="201"/>
      <c r="F119" s="201"/>
      <c r="G119" s="201"/>
      <c r="H119" s="201"/>
      <c r="I119" s="201"/>
      <c r="J119" s="201"/>
      <c r="K119" s="201"/>
      <c r="L119" s="60"/>
      <c r="M119" s="60"/>
      <c r="N119" s="60"/>
      <c r="O119" s="60"/>
      <c r="P119" s="60"/>
      <c r="Q119" s="60"/>
    </row>
    <row r="120" spans="1:18">
      <c r="A120" s="202" t="s">
        <v>2</v>
      </c>
      <c r="B120" s="202"/>
      <c r="C120" s="202"/>
      <c r="D120" s="202"/>
      <c r="E120" s="202"/>
      <c r="F120" s="202"/>
      <c r="G120" s="202"/>
      <c r="H120" s="202"/>
      <c r="I120" s="202"/>
      <c r="J120" s="202"/>
      <c r="K120" s="202"/>
      <c r="L120" s="60"/>
      <c r="M120" s="60"/>
      <c r="N120" s="60"/>
      <c r="O120" s="60"/>
      <c r="P120" s="60"/>
      <c r="Q120" s="60"/>
    </row>
    <row r="121" spans="1:18">
      <c r="A121" s="201" t="s">
        <v>3</v>
      </c>
      <c r="B121" s="201"/>
      <c r="C121" s="201"/>
      <c r="D121" s="201"/>
      <c r="E121" s="201"/>
      <c r="F121" s="201"/>
      <c r="G121" s="201"/>
      <c r="H121" s="201"/>
      <c r="I121" s="201"/>
      <c r="J121" s="201"/>
      <c r="K121" s="201"/>
      <c r="L121" s="60"/>
      <c r="M121" s="60"/>
      <c r="N121" s="60"/>
      <c r="O121" s="60"/>
      <c r="P121" s="60"/>
      <c r="Q121" s="60"/>
    </row>
    <row r="122" spans="1:18">
      <c r="A122" s="201" t="str">
        <f>A9</f>
        <v>JANEIRO A JUNHO 2026/BIMESTRE MAIO - JUNHO</v>
      </c>
      <c r="B122" s="204"/>
      <c r="C122" s="204"/>
      <c r="D122" s="204"/>
      <c r="E122" s="204"/>
      <c r="F122" s="204"/>
      <c r="G122" s="204"/>
      <c r="H122" s="204"/>
      <c r="I122" s="204"/>
      <c r="J122" s="204"/>
      <c r="K122" s="204"/>
      <c r="L122" s="60"/>
      <c r="M122" s="60"/>
      <c r="N122" s="60"/>
      <c r="O122" s="60"/>
      <c r="P122" s="60"/>
      <c r="Q122" s="60"/>
    </row>
    <row r="123" spans="1:18">
      <c r="A123" s="21"/>
      <c r="B123" s="21"/>
      <c r="C123" s="21"/>
      <c r="D123" s="21"/>
      <c r="E123" s="21"/>
      <c r="F123" s="21"/>
      <c r="G123" s="63"/>
      <c r="H123" s="63"/>
      <c r="I123" s="63"/>
      <c r="J123" s="63"/>
      <c r="K123" s="63"/>
      <c r="L123" s="60"/>
      <c r="M123" s="60"/>
      <c r="N123" s="60"/>
      <c r="O123" s="60"/>
      <c r="P123" s="60"/>
      <c r="Q123" s="60"/>
    </row>
    <row r="124" spans="1:18">
      <c r="A124" s="21"/>
      <c r="B124" s="21"/>
      <c r="C124" s="21"/>
      <c r="D124" s="21"/>
      <c r="E124" s="21"/>
      <c r="F124" s="21"/>
      <c r="G124" s="63"/>
      <c r="H124" s="63"/>
      <c r="I124" s="63"/>
      <c r="J124" s="63"/>
      <c r="K124" s="63" t="str">
        <f>G11</f>
        <v>Emissão: 17/07/2026</v>
      </c>
      <c r="L124" s="60"/>
      <c r="M124" s="60"/>
      <c r="N124" s="60"/>
      <c r="O124" s="60"/>
      <c r="P124" s="60"/>
      <c r="Q124" s="60"/>
    </row>
    <row r="125" spans="1:18">
      <c r="A125" s="22" t="s">
        <v>4</v>
      </c>
      <c r="B125" s="22"/>
      <c r="C125" s="22"/>
      <c r="D125" s="22"/>
      <c r="E125" s="22"/>
      <c r="F125" s="63"/>
      <c r="G125" s="22"/>
      <c r="H125" s="22"/>
      <c r="I125" s="229">
        <v>1</v>
      </c>
      <c r="J125" s="229"/>
      <c r="K125" s="229"/>
      <c r="L125" s="60"/>
      <c r="M125" s="60"/>
      <c r="N125" s="60"/>
      <c r="O125" s="60"/>
      <c r="P125" s="60"/>
      <c r="Q125" s="60"/>
    </row>
    <row r="126" spans="1:18" ht="14.25" customHeight="1">
      <c r="A126" s="220" t="s">
        <v>75</v>
      </c>
      <c r="B126" s="221"/>
      <c r="C126" s="220" t="s">
        <v>55</v>
      </c>
      <c r="D126" s="220"/>
      <c r="E126" s="220"/>
      <c r="F126" s="220"/>
      <c r="G126" s="220"/>
      <c r="H126" s="220"/>
      <c r="I126" s="220"/>
      <c r="J126" s="220"/>
      <c r="K126" s="220"/>
      <c r="L126" s="8"/>
      <c r="M126" s="8"/>
      <c r="N126" s="8"/>
      <c r="O126" s="8"/>
      <c r="P126" s="8"/>
      <c r="Q126" s="8"/>
    </row>
    <row r="127" spans="1:18">
      <c r="A127" s="175"/>
      <c r="B127" s="176"/>
      <c r="C127" s="191"/>
      <c r="D127" s="191"/>
      <c r="E127" s="191"/>
      <c r="F127" s="191"/>
      <c r="G127" s="191"/>
      <c r="H127" s="191"/>
      <c r="I127" s="191"/>
      <c r="J127" s="191"/>
      <c r="K127" s="191"/>
      <c r="L127" s="53"/>
      <c r="M127" s="54"/>
      <c r="N127" s="8"/>
      <c r="O127" s="8"/>
      <c r="P127" s="8"/>
      <c r="Q127" s="8"/>
    </row>
    <row r="128" spans="1:18" ht="15" customHeight="1">
      <c r="A128" s="152" t="s">
        <v>76</v>
      </c>
      <c r="B128" s="35"/>
      <c r="C128" s="37"/>
      <c r="D128" s="29"/>
      <c r="E128" s="29"/>
      <c r="F128" s="29"/>
      <c r="G128" s="29"/>
      <c r="H128" s="29"/>
      <c r="I128" s="29"/>
      <c r="J128" s="29"/>
      <c r="K128" s="95">
        <v>11762388704.110001</v>
      </c>
      <c r="L128" s="275"/>
      <c r="M128" s="276"/>
      <c r="N128" s="277"/>
      <c r="O128" s="137"/>
      <c r="P128" s="137"/>
      <c r="Q128" s="8"/>
    </row>
    <row r="129" spans="1:19">
      <c r="A129" s="154" t="s">
        <v>77</v>
      </c>
      <c r="B129" s="38"/>
      <c r="C129" s="40"/>
      <c r="D129" s="33"/>
      <c r="E129" s="33"/>
      <c r="F129" s="33"/>
      <c r="G129" s="33"/>
      <c r="H129" s="33"/>
      <c r="I129" s="33"/>
      <c r="J129" s="33"/>
      <c r="K129" s="96">
        <v>0</v>
      </c>
      <c r="L129" s="270"/>
      <c r="M129" s="270"/>
      <c r="N129" s="270"/>
      <c r="O129" s="18"/>
    </row>
    <row r="130" spans="1:19">
      <c r="A130" s="44"/>
      <c r="B130" s="44"/>
      <c r="C130" s="44"/>
      <c r="D130" s="31"/>
      <c r="E130" s="31"/>
      <c r="F130" s="31"/>
      <c r="G130" s="31"/>
      <c r="H130" s="31"/>
      <c r="I130" s="31"/>
      <c r="J130" s="31"/>
      <c r="K130" s="56"/>
    </row>
    <row r="131" spans="1:19">
      <c r="A131" s="245" t="s">
        <v>78</v>
      </c>
      <c r="B131" s="246"/>
      <c r="C131" s="245" t="s">
        <v>61</v>
      </c>
      <c r="D131" s="245"/>
      <c r="E131" s="245"/>
      <c r="F131" s="245"/>
      <c r="G131" s="245"/>
      <c r="H131" s="245"/>
      <c r="I131" s="245"/>
      <c r="J131" s="245"/>
      <c r="K131" s="245"/>
      <c r="L131" s="105"/>
    </row>
    <row r="132" spans="1:19">
      <c r="A132" s="247"/>
      <c r="B132" s="248"/>
      <c r="C132" s="247"/>
      <c r="D132" s="247"/>
      <c r="E132" s="247"/>
      <c r="F132" s="247"/>
      <c r="G132" s="247"/>
      <c r="H132" s="247"/>
      <c r="I132" s="247"/>
      <c r="J132" s="247"/>
      <c r="K132" s="247"/>
      <c r="L132" s="105"/>
    </row>
    <row r="133" spans="1:19">
      <c r="A133" s="153" t="s">
        <v>62</v>
      </c>
      <c r="B133" s="104"/>
      <c r="C133" s="36"/>
      <c r="D133" s="29"/>
      <c r="E133" s="29"/>
      <c r="F133" s="29"/>
      <c r="G133" s="29"/>
      <c r="H133" s="29"/>
      <c r="I133" s="29"/>
      <c r="J133" s="29"/>
      <c r="K133" s="106">
        <v>50470012.039999999</v>
      </c>
    </row>
    <row r="134" spans="1:19">
      <c r="A134" s="153" t="s">
        <v>63</v>
      </c>
      <c r="B134" s="104"/>
      <c r="C134" s="81"/>
      <c r="D134" s="31"/>
      <c r="E134" s="31"/>
      <c r="F134" s="31"/>
      <c r="G134" s="31"/>
      <c r="H134" s="31"/>
      <c r="I134" s="31"/>
      <c r="J134" s="31"/>
      <c r="K134" s="56">
        <v>1132610378.5899999</v>
      </c>
      <c r="L134" s="244"/>
      <c r="M134" s="244"/>
    </row>
    <row r="135" spans="1:19">
      <c r="A135" s="154" t="s">
        <v>64</v>
      </c>
      <c r="B135" s="38"/>
      <c r="C135" s="39"/>
      <c r="D135" s="33"/>
      <c r="E135" s="33"/>
      <c r="F135" s="33"/>
      <c r="G135" s="33"/>
      <c r="H135" s="33"/>
      <c r="I135" s="33"/>
      <c r="J135" s="33"/>
      <c r="K135" s="96">
        <v>6446030366.6700001</v>
      </c>
      <c r="L135" s="257"/>
      <c r="M135" s="258"/>
      <c r="N135" s="54"/>
    </row>
    <row r="136" spans="1:19" ht="6" customHeight="1">
      <c r="A136" s="44"/>
      <c r="B136" s="44"/>
      <c r="C136" s="44"/>
      <c r="D136" s="31"/>
      <c r="E136" s="31"/>
      <c r="F136" s="31"/>
      <c r="G136" s="31"/>
      <c r="H136" s="31"/>
      <c r="I136" s="169"/>
      <c r="J136" s="169"/>
      <c r="K136" s="169"/>
      <c r="M136" s="51"/>
    </row>
    <row r="137" spans="1:19" ht="14.45" customHeight="1">
      <c r="A137" s="200" t="s">
        <v>79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78"/>
      <c r="M137" s="278"/>
    </row>
    <row r="138" spans="1:19" ht="14.25" customHeight="1">
      <c r="A138" s="210" t="s">
        <v>80</v>
      </c>
      <c r="B138" s="211"/>
      <c r="C138" s="215" t="s">
        <v>8</v>
      </c>
      <c r="D138" s="171" t="s">
        <v>9</v>
      </c>
      <c r="E138" s="171"/>
      <c r="F138" s="171"/>
      <c r="G138" s="171"/>
      <c r="H138" s="171"/>
      <c r="I138" s="171"/>
      <c r="J138" s="171"/>
      <c r="K138" s="171"/>
      <c r="L138" s="278"/>
      <c r="M138" s="278"/>
    </row>
    <row r="139" spans="1:19" ht="14.25" customHeight="1">
      <c r="A139" s="212"/>
      <c r="B139" s="213"/>
      <c r="C139" s="216"/>
      <c r="D139" s="217" t="str">
        <f>D16</f>
        <v>Jan a Jun 2026</v>
      </c>
      <c r="E139" s="218"/>
      <c r="F139" s="218"/>
      <c r="G139" s="218"/>
      <c r="H139" s="218"/>
      <c r="I139" s="218"/>
      <c r="J139" s="218"/>
      <c r="K139" s="218"/>
      <c r="L139" s="278"/>
      <c r="M139" s="278"/>
    </row>
    <row r="140" spans="1:19" ht="14.25" customHeight="1">
      <c r="A140" s="173"/>
      <c r="B140" s="214"/>
      <c r="C140" s="42" t="s">
        <v>10</v>
      </c>
      <c r="D140" s="173" t="s">
        <v>11</v>
      </c>
      <c r="E140" s="173"/>
      <c r="F140" s="173"/>
      <c r="G140" s="173"/>
      <c r="H140" s="173"/>
      <c r="I140" s="173"/>
      <c r="J140" s="173"/>
      <c r="K140" s="173"/>
      <c r="L140" s="278"/>
      <c r="M140" s="278"/>
      <c r="O140" s="11"/>
      <c r="P140" s="11"/>
    </row>
    <row r="141" spans="1:19" ht="14.25" customHeight="1">
      <c r="A141" s="158" t="s">
        <v>81</v>
      </c>
      <c r="B141" s="85"/>
      <c r="C141" s="94">
        <v>565659259.23000002</v>
      </c>
      <c r="D141" s="206"/>
      <c r="E141" s="177"/>
      <c r="F141" s="177"/>
      <c r="G141" s="177"/>
      <c r="H141" s="177"/>
      <c r="I141" s="56"/>
      <c r="J141" s="56"/>
      <c r="K141" s="56">
        <v>280808099.31999999</v>
      </c>
      <c r="L141" s="278"/>
      <c r="M141" s="278"/>
      <c r="O141" s="11"/>
      <c r="P141" s="11"/>
      <c r="Q141" s="11"/>
      <c r="R141" s="11"/>
      <c r="S141" s="11"/>
    </row>
    <row r="142" spans="1:19" ht="15" customHeight="1">
      <c r="A142" s="139" t="s">
        <v>82</v>
      </c>
      <c r="B142" s="84"/>
      <c r="C142" s="91">
        <f>C141</f>
        <v>565659259.23000002</v>
      </c>
      <c r="D142" s="205"/>
      <c r="E142" s="205"/>
      <c r="F142" s="205"/>
      <c r="G142" s="205"/>
      <c r="H142" s="205"/>
      <c r="I142" s="58"/>
      <c r="J142" s="58"/>
      <c r="K142" s="58">
        <f>K141</f>
        <v>280808099.31999999</v>
      </c>
      <c r="L142" s="278"/>
      <c r="M142" s="278"/>
      <c r="O142" s="18"/>
      <c r="P142" s="18"/>
      <c r="Q142" s="11"/>
      <c r="R142" s="11"/>
      <c r="S142" s="11"/>
    </row>
    <row r="143" spans="1:19" ht="6" customHeight="1">
      <c r="A143" s="48"/>
      <c r="B143" s="45"/>
      <c r="C143" s="45"/>
      <c r="D143" s="46"/>
      <c r="E143" s="46"/>
      <c r="F143" s="47"/>
      <c r="G143" s="47"/>
      <c r="H143" s="47"/>
      <c r="I143" s="47"/>
      <c r="J143" s="45"/>
      <c r="K143" s="45"/>
      <c r="L143" s="124"/>
      <c r="M143" s="124"/>
      <c r="O143" s="11"/>
      <c r="P143" s="11"/>
      <c r="Q143" s="11"/>
      <c r="R143" s="11"/>
      <c r="S143" s="11"/>
    </row>
    <row r="144" spans="1:19" ht="28.5" customHeight="1">
      <c r="A144" s="181" t="s">
        <v>83</v>
      </c>
      <c r="B144" s="182"/>
      <c r="C144" s="75" t="s">
        <v>34</v>
      </c>
      <c r="D144" s="219" t="s">
        <v>35</v>
      </c>
      <c r="E144" s="220"/>
      <c r="F144" s="220"/>
      <c r="G144" s="221"/>
      <c r="H144" s="219" t="s">
        <v>36</v>
      </c>
      <c r="I144" s="220"/>
      <c r="J144" s="221"/>
      <c r="K144" s="133" t="s">
        <v>37</v>
      </c>
      <c r="L144" s="278"/>
      <c r="M144" s="278"/>
      <c r="O144" s="11"/>
      <c r="P144" s="11"/>
      <c r="Q144" s="11"/>
      <c r="R144" s="11"/>
      <c r="S144" s="11"/>
    </row>
    <row r="145" spans="1:19">
      <c r="A145" s="183"/>
      <c r="B145" s="184"/>
      <c r="C145" s="76" t="s">
        <v>38</v>
      </c>
      <c r="D145" s="174" t="str">
        <f>D43</f>
        <v>Jan a Jun 2026</v>
      </c>
      <c r="E145" s="175"/>
      <c r="F145" s="175"/>
      <c r="G145" s="176"/>
      <c r="H145" s="174" t="str">
        <f>H43</f>
        <v>Jan a Jun 2026</v>
      </c>
      <c r="I145" s="175"/>
      <c r="J145" s="176"/>
      <c r="K145" s="130" t="str">
        <f>K43</f>
        <v>Jan a Jun 2026</v>
      </c>
      <c r="L145" s="278"/>
      <c r="M145" s="278"/>
      <c r="O145" s="11"/>
      <c r="P145" s="11"/>
      <c r="Q145" s="11"/>
      <c r="R145" s="11"/>
      <c r="S145" s="11"/>
    </row>
    <row r="146" spans="1:19" ht="14.25" customHeight="1">
      <c r="A146" s="185"/>
      <c r="B146" s="186"/>
      <c r="C146" s="77" t="s">
        <v>39</v>
      </c>
      <c r="D146" s="190" t="s">
        <v>40</v>
      </c>
      <c r="E146" s="191"/>
      <c r="F146" s="191"/>
      <c r="G146" s="192"/>
      <c r="H146" s="190" t="s">
        <v>41</v>
      </c>
      <c r="I146" s="191"/>
      <c r="J146" s="192"/>
      <c r="K146" s="131" t="s">
        <v>42</v>
      </c>
      <c r="L146" s="278"/>
      <c r="M146" s="278"/>
      <c r="O146" s="11"/>
      <c r="P146" s="11"/>
      <c r="Q146" s="11"/>
      <c r="R146" s="11"/>
      <c r="S146" s="11"/>
    </row>
    <row r="147" spans="1:19">
      <c r="A147" s="148" t="s">
        <v>84</v>
      </c>
      <c r="B147" s="69"/>
      <c r="C147" s="69">
        <f>C148+C149</f>
        <v>2357932953.5900002</v>
      </c>
      <c r="D147" s="223">
        <f t="shared" ref="D147:K147" si="6">D148+D149</f>
        <v>334711705.88999999</v>
      </c>
      <c r="E147" s="224">
        <f t="shared" si="6"/>
        <v>0</v>
      </c>
      <c r="F147" s="224">
        <f t="shared" si="6"/>
        <v>0</v>
      </c>
      <c r="G147" s="225">
        <f t="shared" si="6"/>
        <v>0</v>
      </c>
      <c r="H147" s="223">
        <f>H148+H149</f>
        <v>230201905.69999999</v>
      </c>
      <c r="I147" s="224">
        <f t="shared" si="6"/>
        <v>0</v>
      </c>
      <c r="J147" s="225">
        <f t="shared" si="6"/>
        <v>0</v>
      </c>
      <c r="K147" s="55">
        <f t="shared" si="6"/>
        <v>228343372.81</v>
      </c>
      <c r="L147" s="278"/>
      <c r="M147" s="278"/>
      <c r="O147" s="11"/>
      <c r="P147" s="11"/>
      <c r="Q147" s="11"/>
      <c r="R147" s="11"/>
      <c r="S147" s="11"/>
    </row>
    <row r="148" spans="1:19" ht="14.25" customHeight="1">
      <c r="A148" s="149" t="s">
        <v>85</v>
      </c>
      <c r="B148" s="69"/>
      <c r="C148" s="114">
        <v>314109416</v>
      </c>
      <c r="D148" s="187">
        <v>69112953.159999996</v>
      </c>
      <c r="E148" s="188"/>
      <c r="F148" s="188"/>
      <c r="G148" s="189"/>
      <c r="H148" s="187">
        <v>47311499.100000001</v>
      </c>
      <c r="I148" s="188"/>
      <c r="J148" s="189"/>
      <c r="K148" s="98">
        <v>46371862.109999999</v>
      </c>
      <c r="L148" s="278"/>
      <c r="M148" s="278"/>
      <c r="O148" s="11"/>
      <c r="P148" s="11"/>
      <c r="Q148" s="11"/>
      <c r="R148" s="11"/>
      <c r="S148" s="11"/>
    </row>
    <row r="149" spans="1:19" ht="14.25" customHeight="1">
      <c r="A149" s="149" t="s">
        <v>86</v>
      </c>
      <c r="B149" s="69"/>
      <c r="C149" s="114">
        <v>2043823537.5899999</v>
      </c>
      <c r="D149" s="187">
        <v>265598752.72999999</v>
      </c>
      <c r="E149" s="188"/>
      <c r="F149" s="188"/>
      <c r="G149" s="189"/>
      <c r="H149" s="187">
        <v>182890406.59999999</v>
      </c>
      <c r="I149" s="188"/>
      <c r="J149" s="233"/>
      <c r="K149" s="99">
        <v>181971510.69999999</v>
      </c>
      <c r="L149" s="278"/>
      <c r="M149" s="278"/>
      <c r="O149" s="11"/>
      <c r="P149" s="11"/>
      <c r="Q149" s="11"/>
      <c r="R149" s="11"/>
      <c r="S149" s="11"/>
    </row>
    <row r="150" spans="1:19">
      <c r="A150" s="151" t="s">
        <v>87</v>
      </c>
      <c r="B150" s="69"/>
      <c r="C150" s="69">
        <v>50393432</v>
      </c>
      <c r="D150" s="223">
        <v>33188</v>
      </c>
      <c r="E150" s="224"/>
      <c r="F150" s="224"/>
      <c r="G150" s="225"/>
      <c r="H150" s="223">
        <v>19794</v>
      </c>
      <c r="I150" s="224"/>
      <c r="J150" s="225"/>
      <c r="K150" s="55">
        <v>19794</v>
      </c>
      <c r="L150" s="278"/>
      <c r="M150" s="278"/>
      <c r="N150" s="11"/>
      <c r="O150" s="11"/>
      <c r="P150" s="11"/>
      <c r="Q150" s="11"/>
      <c r="R150" s="11"/>
      <c r="S150" s="11"/>
    </row>
    <row r="151" spans="1:19" ht="15" customHeight="1">
      <c r="A151" s="141" t="s">
        <v>88</v>
      </c>
      <c r="B151" s="73"/>
      <c r="C151" s="91">
        <f>C147+C150</f>
        <v>2408326385.5900002</v>
      </c>
      <c r="D151" s="238">
        <f>D147+D150</f>
        <v>334744893.88999999</v>
      </c>
      <c r="E151" s="239">
        <f>E145+E148</f>
        <v>0</v>
      </c>
      <c r="F151" s="239">
        <f>F145+F148</f>
        <v>0</v>
      </c>
      <c r="G151" s="240">
        <f>G145+G148</f>
        <v>0</v>
      </c>
      <c r="H151" s="238">
        <f>H147+H150</f>
        <v>230221699.69999999</v>
      </c>
      <c r="I151" s="239">
        <f>I145+I148</f>
        <v>0</v>
      </c>
      <c r="J151" s="239">
        <f>J145+J148</f>
        <v>0</v>
      </c>
      <c r="K151" s="92">
        <f>K147+K150</f>
        <v>228363166.81</v>
      </c>
      <c r="L151" s="278"/>
      <c r="M151" s="278"/>
      <c r="N151" s="11"/>
      <c r="O151" s="11"/>
      <c r="P151" s="11"/>
      <c r="Q151" s="11"/>
      <c r="R151" s="11"/>
      <c r="S151" s="11"/>
    </row>
    <row r="152" spans="1:19" ht="6" customHeight="1">
      <c r="A152" s="159"/>
      <c r="B152" s="89"/>
      <c r="C152" s="89"/>
      <c r="D152" s="87"/>
      <c r="E152" s="87"/>
      <c r="F152" s="87"/>
      <c r="G152" s="87"/>
      <c r="H152" s="87"/>
      <c r="I152" s="87"/>
      <c r="J152" s="87"/>
      <c r="K152" s="93"/>
      <c r="L152" s="278"/>
      <c r="M152" s="278"/>
      <c r="N152" s="11"/>
      <c r="O152" s="11"/>
      <c r="P152" s="11"/>
      <c r="Q152" s="11"/>
      <c r="R152" s="11"/>
      <c r="S152" s="11"/>
    </row>
    <row r="153" spans="1:19" ht="15" customHeight="1">
      <c r="A153" s="141" t="s">
        <v>89</v>
      </c>
      <c r="B153" s="72"/>
      <c r="C153" s="57">
        <f>C142-C151</f>
        <v>-1842667126.3600001</v>
      </c>
      <c r="D153" s="242">
        <f>K142-D151</f>
        <v>-53936794.569999993</v>
      </c>
      <c r="E153" s="205"/>
      <c r="F153" s="205"/>
      <c r="G153" s="243"/>
      <c r="H153" s="242">
        <f>K142-H151</f>
        <v>50586399.620000005</v>
      </c>
      <c r="I153" s="205"/>
      <c r="J153" s="243"/>
      <c r="K153" s="57">
        <f>K142-K151</f>
        <v>52444932.50999999</v>
      </c>
      <c r="L153" s="278"/>
      <c r="M153" s="278"/>
      <c r="N153" s="11"/>
      <c r="O153" s="11"/>
      <c r="P153" s="11"/>
      <c r="Q153" s="11"/>
      <c r="R153" s="11"/>
      <c r="S153" s="11"/>
    </row>
    <row r="154" spans="1:19" ht="15" customHeight="1">
      <c r="A154" s="86"/>
      <c r="B154" s="71"/>
      <c r="C154" s="71"/>
      <c r="D154" s="107"/>
      <c r="E154" s="107"/>
      <c r="F154" s="107"/>
      <c r="G154" s="107"/>
      <c r="H154" s="107"/>
      <c r="I154" s="107"/>
      <c r="J154" s="107"/>
      <c r="K154" s="71"/>
      <c r="L154" s="124"/>
      <c r="M154" s="124"/>
      <c r="N154" s="11"/>
      <c r="O154" s="11"/>
      <c r="P154" s="11"/>
      <c r="Q154" s="11"/>
      <c r="R154" s="11"/>
      <c r="S154" s="11"/>
    </row>
    <row r="155" spans="1:19" ht="15" customHeight="1">
      <c r="A155" s="245" t="s">
        <v>90</v>
      </c>
      <c r="B155" s="246"/>
      <c r="C155" s="245" t="s">
        <v>61</v>
      </c>
      <c r="D155" s="245"/>
      <c r="E155" s="245"/>
      <c r="F155" s="245"/>
      <c r="G155" s="245"/>
      <c r="H155" s="245"/>
      <c r="I155" s="245"/>
      <c r="J155" s="245"/>
      <c r="K155" s="245"/>
      <c r="L155" s="278"/>
      <c r="M155" s="278"/>
      <c r="N155" s="11"/>
      <c r="O155" s="11"/>
      <c r="P155" s="11"/>
      <c r="Q155" s="11"/>
      <c r="R155" s="11"/>
      <c r="S155" s="11"/>
    </row>
    <row r="156" spans="1:19" ht="15" customHeight="1">
      <c r="A156" s="247"/>
      <c r="B156" s="248"/>
      <c r="C156" s="247"/>
      <c r="D156" s="247"/>
      <c r="E156" s="247"/>
      <c r="F156" s="247"/>
      <c r="G156" s="247"/>
      <c r="H156" s="247"/>
      <c r="I156" s="247"/>
      <c r="J156" s="247"/>
      <c r="K156" s="247"/>
      <c r="L156" s="278"/>
      <c r="M156" s="278"/>
      <c r="N156" s="11"/>
      <c r="O156" s="11"/>
      <c r="P156" s="11"/>
      <c r="Q156" s="11"/>
      <c r="R156" s="11"/>
      <c r="S156" s="11"/>
    </row>
    <row r="157" spans="1:19" ht="15" customHeight="1">
      <c r="A157" s="160" t="s">
        <v>62</v>
      </c>
      <c r="B157" s="108"/>
      <c r="C157" s="109"/>
      <c r="D157" s="101"/>
      <c r="E157" s="101"/>
      <c r="F157" s="101"/>
      <c r="G157" s="101"/>
      <c r="H157" s="101"/>
      <c r="I157" s="101"/>
      <c r="J157" s="101"/>
      <c r="K157" s="82">
        <v>34570214.079999998</v>
      </c>
      <c r="L157" s="278"/>
      <c r="M157" s="278"/>
      <c r="O157" s="11"/>
      <c r="P157" s="11"/>
      <c r="Q157" s="11"/>
      <c r="R157" s="11"/>
      <c r="S157" s="11"/>
    </row>
    <row r="158" spans="1:19" ht="15" customHeight="1">
      <c r="A158" s="160" t="s">
        <v>63</v>
      </c>
      <c r="B158" s="108"/>
      <c r="C158" s="110"/>
      <c r="D158" s="107"/>
      <c r="E158" s="107"/>
      <c r="F158" s="107"/>
      <c r="G158" s="107"/>
      <c r="H158" s="107"/>
      <c r="I158" s="107"/>
      <c r="J158" s="107"/>
      <c r="K158" s="68">
        <v>1086232106.02</v>
      </c>
      <c r="L158" s="278"/>
      <c r="M158" s="278"/>
      <c r="O158" s="11"/>
      <c r="P158" s="11"/>
      <c r="Q158" s="11"/>
      <c r="R158" s="11"/>
      <c r="S158" s="11"/>
    </row>
    <row r="159" spans="1:19" ht="15" customHeight="1">
      <c r="A159" s="161" t="s">
        <v>64</v>
      </c>
      <c r="B159" s="72"/>
      <c r="C159" s="57"/>
      <c r="D159" s="111"/>
      <c r="E159" s="111"/>
      <c r="F159" s="111"/>
      <c r="G159" s="111"/>
      <c r="H159" s="111"/>
      <c r="I159" s="111"/>
      <c r="J159" s="111"/>
      <c r="K159" s="83">
        <v>287471221.63</v>
      </c>
      <c r="L159" s="278"/>
      <c r="M159" s="278"/>
      <c r="N159" s="257"/>
      <c r="O159" s="258"/>
    </row>
    <row r="160" spans="1:19" ht="6" customHeight="1">
      <c r="A160" s="86"/>
      <c r="B160" s="71"/>
      <c r="C160" s="71"/>
      <c r="D160" s="87"/>
      <c r="E160" s="87"/>
      <c r="F160" s="87"/>
      <c r="G160" s="87"/>
      <c r="H160" s="87"/>
      <c r="I160" s="87"/>
      <c r="J160" s="87"/>
      <c r="K160" s="88"/>
      <c r="L160" s="49"/>
      <c r="N160" s="259"/>
      <c r="O160" s="259"/>
    </row>
    <row r="161" spans="1:18" ht="15" customHeight="1">
      <c r="A161" s="200" t="s">
        <v>91</v>
      </c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49"/>
      <c r="N161" s="259"/>
      <c r="O161" s="259"/>
    </row>
    <row r="162" spans="1:18" ht="15" customHeight="1">
      <c r="A162" s="210" t="s">
        <v>92</v>
      </c>
      <c r="B162" s="211"/>
      <c r="C162" s="215" t="s">
        <v>8</v>
      </c>
      <c r="D162" s="171" t="s">
        <v>9</v>
      </c>
      <c r="E162" s="171"/>
      <c r="F162" s="171"/>
      <c r="G162" s="171"/>
      <c r="H162" s="171"/>
      <c r="I162" s="171"/>
      <c r="J162" s="171"/>
      <c r="K162" s="171"/>
      <c r="L162" s="49"/>
    </row>
    <row r="163" spans="1:18" ht="15" customHeight="1">
      <c r="A163" s="212"/>
      <c r="B163" s="213"/>
      <c r="C163" s="216"/>
      <c r="D163" s="217" t="str">
        <f>D16</f>
        <v>Jan a Jun 2026</v>
      </c>
      <c r="E163" s="218"/>
      <c r="F163" s="218"/>
      <c r="G163" s="218"/>
      <c r="H163" s="218"/>
      <c r="I163" s="218"/>
      <c r="J163" s="218"/>
      <c r="K163" s="218"/>
      <c r="L163" s="49"/>
    </row>
    <row r="164" spans="1:18" ht="15" customHeight="1">
      <c r="A164" s="173"/>
      <c r="B164" s="214"/>
      <c r="C164" s="42" t="s">
        <v>10</v>
      </c>
      <c r="D164" s="173" t="s">
        <v>11</v>
      </c>
      <c r="E164" s="173"/>
      <c r="F164" s="173"/>
      <c r="G164" s="173"/>
      <c r="H164" s="173"/>
      <c r="I164" s="173"/>
      <c r="J164" s="173"/>
      <c r="K164" s="173"/>
      <c r="L164" s="49"/>
    </row>
    <row r="165" spans="1:18" ht="15" customHeight="1">
      <c r="A165" s="148" t="s">
        <v>93</v>
      </c>
      <c r="B165" s="64"/>
      <c r="C165" s="90">
        <v>0</v>
      </c>
      <c r="D165" s="206"/>
      <c r="E165" s="177"/>
      <c r="F165" s="177"/>
      <c r="G165" s="177"/>
      <c r="H165" s="177"/>
      <c r="I165" s="56"/>
      <c r="J165" s="56"/>
      <c r="K165" s="56">
        <v>0</v>
      </c>
      <c r="L165" s="49"/>
    </row>
    <row r="166" spans="1:18" ht="15" customHeight="1">
      <c r="A166" s="148" t="s">
        <v>94</v>
      </c>
      <c r="B166" s="64"/>
      <c r="C166" s="90">
        <v>0</v>
      </c>
      <c r="D166" s="206"/>
      <c r="E166" s="177"/>
      <c r="F166" s="177"/>
      <c r="G166" s="177"/>
      <c r="H166" s="177"/>
      <c r="I166" s="56"/>
      <c r="J166" s="56"/>
      <c r="K166" s="56">
        <v>0</v>
      </c>
      <c r="L166" s="49"/>
    </row>
    <row r="167" spans="1:18" ht="15" customHeight="1">
      <c r="A167" s="139" t="s">
        <v>95</v>
      </c>
      <c r="B167" s="50"/>
      <c r="C167" s="91">
        <f>C165+C166</f>
        <v>0</v>
      </c>
      <c r="D167" s="205"/>
      <c r="E167" s="205"/>
      <c r="F167" s="205"/>
      <c r="G167" s="205"/>
      <c r="H167" s="205"/>
      <c r="I167" s="58"/>
      <c r="J167" s="58"/>
      <c r="K167" s="58">
        <f>K165+K166</f>
        <v>0</v>
      </c>
      <c r="L167" s="49"/>
    </row>
    <row r="168" spans="1:18" ht="6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2"/>
      <c r="L168" s="49"/>
    </row>
    <row r="169" spans="1:18" ht="28.5" customHeight="1">
      <c r="A169" s="181" t="s">
        <v>96</v>
      </c>
      <c r="B169" s="182"/>
      <c r="C169" s="75" t="s">
        <v>34</v>
      </c>
      <c r="D169" s="219" t="s">
        <v>35</v>
      </c>
      <c r="E169" s="220"/>
      <c r="F169" s="220"/>
      <c r="G169" s="221"/>
      <c r="H169" s="219" t="s">
        <v>155</v>
      </c>
      <c r="I169" s="220"/>
      <c r="J169" s="221"/>
      <c r="K169" s="133" t="s">
        <v>37</v>
      </c>
      <c r="L169" s="49"/>
    </row>
    <row r="170" spans="1:18">
      <c r="A170" s="183"/>
      <c r="B170" s="184"/>
      <c r="C170" s="76" t="s">
        <v>38</v>
      </c>
      <c r="D170" s="174" t="str">
        <f>D43</f>
        <v>Jan a Jun 2026</v>
      </c>
      <c r="E170" s="175"/>
      <c r="F170" s="175"/>
      <c r="G170" s="176"/>
      <c r="H170" s="174" t="str">
        <f>H43</f>
        <v>Jan a Jun 2026</v>
      </c>
      <c r="I170" s="175"/>
      <c r="J170" s="176"/>
      <c r="K170" s="130" t="str">
        <f>K43</f>
        <v>Jan a Jun 2026</v>
      </c>
      <c r="L170" s="49"/>
    </row>
    <row r="171" spans="1:18" ht="15" customHeight="1">
      <c r="A171" s="185"/>
      <c r="B171" s="186"/>
      <c r="C171" s="77" t="s">
        <v>39</v>
      </c>
      <c r="D171" s="190" t="s">
        <v>40</v>
      </c>
      <c r="E171" s="191"/>
      <c r="F171" s="191"/>
      <c r="G171" s="192"/>
      <c r="H171" s="190" t="s">
        <v>41</v>
      </c>
      <c r="I171" s="191"/>
      <c r="J171" s="192"/>
      <c r="K171" s="131" t="s">
        <v>42</v>
      </c>
      <c r="L171" s="49"/>
    </row>
    <row r="172" spans="1:18" ht="15" customHeight="1">
      <c r="A172" s="151" t="s">
        <v>44</v>
      </c>
      <c r="B172" s="114"/>
      <c r="C172" s="114">
        <v>1744782100</v>
      </c>
      <c r="D172" s="187">
        <v>803893595.90999997</v>
      </c>
      <c r="E172" s="188"/>
      <c r="F172" s="188"/>
      <c r="G172" s="189"/>
      <c r="H172" s="187">
        <v>803893595.90999997</v>
      </c>
      <c r="I172" s="188"/>
      <c r="J172" s="189"/>
      <c r="K172" s="98">
        <v>803893595.90999997</v>
      </c>
      <c r="L172" s="49"/>
    </row>
    <row r="173" spans="1:18" ht="15" customHeight="1">
      <c r="A173" s="151" t="s">
        <v>97</v>
      </c>
      <c r="B173" s="114"/>
      <c r="C173" s="140">
        <v>20500000</v>
      </c>
      <c r="D173" s="187">
        <v>9172821.0899999999</v>
      </c>
      <c r="E173" s="188"/>
      <c r="F173" s="188"/>
      <c r="G173" s="189"/>
      <c r="H173" s="187">
        <v>9172821.0899999999</v>
      </c>
      <c r="I173" s="188"/>
      <c r="J173" s="189"/>
      <c r="K173" s="98">
        <v>9167366.9600000009</v>
      </c>
      <c r="L173" s="279"/>
      <c r="M173" s="259"/>
      <c r="N173" s="259"/>
      <c r="O173" s="259"/>
      <c r="P173" s="259"/>
      <c r="Q173" s="259"/>
      <c r="R173" s="259"/>
    </row>
    <row r="174" spans="1:18" ht="15" customHeight="1">
      <c r="A174" s="151" t="s">
        <v>46</v>
      </c>
      <c r="B174" s="114"/>
      <c r="C174" s="140">
        <v>1323432.03</v>
      </c>
      <c r="D174" s="197">
        <v>1323432.03</v>
      </c>
      <c r="E174" s="198"/>
      <c r="F174" s="198"/>
      <c r="G174" s="199"/>
      <c r="H174" s="197">
        <v>1323432.03</v>
      </c>
      <c r="I174" s="198"/>
      <c r="J174" s="199"/>
      <c r="K174" s="98">
        <v>1323432.03</v>
      </c>
      <c r="L174" s="279"/>
      <c r="M174" s="259"/>
      <c r="N174" s="259"/>
      <c r="O174" s="259"/>
      <c r="P174" s="259"/>
      <c r="Q174" s="259"/>
      <c r="R174" s="259"/>
    </row>
    <row r="175" spans="1:18" ht="15" customHeight="1">
      <c r="A175" s="141" t="s">
        <v>98</v>
      </c>
      <c r="B175" s="119"/>
      <c r="C175" s="142">
        <f>C172+C173+C174</f>
        <v>1766605532.03</v>
      </c>
      <c r="D175" s="166">
        <f>D172+D173+D174</f>
        <v>814389849.02999997</v>
      </c>
      <c r="E175" s="167">
        <f t="shared" ref="E175:J175" si="7">E172+E173+E174</f>
        <v>0</v>
      </c>
      <c r="F175" s="167">
        <f t="shared" si="7"/>
        <v>0</v>
      </c>
      <c r="G175" s="168">
        <f t="shared" si="7"/>
        <v>0</v>
      </c>
      <c r="H175" s="166">
        <f>H172+H173+H174</f>
        <v>814389849.02999997</v>
      </c>
      <c r="I175" s="167">
        <f t="shared" si="7"/>
        <v>0</v>
      </c>
      <c r="J175" s="168">
        <f t="shared" si="7"/>
        <v>0</v>
      </c>
      <c r="K175" s="143">
        <f>K172+K173+K174</f>
        <v>814384394.89999998</v>
      </c>
      <c r="L175" s="260"/>
      <c r="M175" s="260"/>
      <c r="N175" s="260"/>
      <c r="O175" s="260"/>
      <c r="P175" s="259"/>
      <c r="Q175" s="259"/>
      <c r="R175" s="259"/>
    </row>
    <row r="176" spans="1:18" ht="6" customHeight="1">
      <c r="A176" s="207"/>
      <c r="B176" s="208"/>
      <c r="C176" s="209"/>
      <c r="D176" s="209"/>
      <c r="E176" s="209"/>
      <c r="F176" s="209"/>
      <c r="G176" s="209"/>
      <c r="H176" s="209"/>
      <c r="I176" s="209"/>
      <c r="J176" s="209"/>
      <c r="K176" s="209"/>
      <c r="L176" s="259"/>
      <c r="M176" s="259"/>
      <c r="N176" s="259"/>
      <c r="O176" s="259"/>
      <c r="P176" s="259"/>
      <c r="Q176" s="259"/>
      <c r="R176" s="259"/>
    </row>
    <row r="177" spans="1:18" ht="15" customHeight="1">
      <c r="A177" s="141" t="s">
        <v>99</v>
      </c>
      <c r="B177" s="116"/>
      <c r="C177" s="144">
        <f>C167-C175</f>
        <v>-1766605532.03</v>
      </c>
      <c r="D177" s="178">
        <f>K167-D175</f>
        <v>-814389849.02999997</v>
      </c>
      <c r="E177" s="179"/>
      <c r="F177" s="179"/>
      <c r="G177" s="180"/>
      <c r="H177" s="178">
        <f>K167-H175</f>
        <v>-814389849.02999997</v>
      </c>
      <c r="I177" s="179"/>
      <c r="J177" s="180"/>
      <c r="K177" s="144">
        <f>K167-K175</f>
        <v>-814384394.89999998</v>
      </c>
      <c r="L177" s="280"/>
      <c r="M177" s="270"/>
      <c r="N177" s="270"/>
      <c r="O177" s="270"/>
      <c r="P177" s="259"/>
      <c r="Q177" s="259"/>
      <c r="R177" s="259"/>
    </row>
    <row r="178" spans="1:18" ht="6" customHeight="1">
      <c r="A178" s="86"/>
      <c r="B178" s="71"/>
      <c r="C178" s="71"/>
      <c r="D178" s="87"/>
      <c r="E178" s="87"/>
      <c r="F178" s="87"/>
      <c r="G178" s="87"/>
      <c r="H178" s="87"/>
      <c r="I178" s="87"/>
      <c r="J178" s="87"/>
      <c r="K178" s="88"/>
      <c r="L178" s="279"/>
      <c r="M178" s="259"/>
      <c r="N178" s="259"/>
      <c r="O178" s="259"/>
      <c r="P178" s="259"/>
      <c r="Q178" s="259"/>
      <c r="R178" s="259"/>
    </row>
    <row r="179" spans="1:18" ht="15" customHeight="1">
      <c r="A179" s="200" t="s">
        <v>100</v>
      </c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79"/>
      <c r="M179" s="259"/>
      <c r="N179" s="259"/>
      <c r="O179" s="259"/>
      <c r="P179" s="259"/>
      <c r="Q179" s="259"/>
      <c r="R179" s="259"/>
    </row>
    <row r="180" spans="1:18" ht="15" customHeight="1">
      <c r="A180" s="210" t="s">
        <v>101</v>
      </c>
      <c r="B180" s="211"/>
      <c r="C180" s="215" t="s">
        <v>8</v>
      </c>
      <c r="D180" s="171" t="s">
        <v>9</v>
      </c>
      <c r="E180" s="171"/>
      <c r="F180" s="171"/>
      <c r="G180" s="171"/>
      <c r="H180" s="171"/>
      <c r="I180" s="171"/>
      <c r="J180" s="171"/>
      <c r="K180" s="171"/>
      <c r="L180" s="279"/>
      <c r="M180" s="259"/>
      <c r="N180" s="259"/>
      <c r="O180" s="259"/>
      <c r="P180" s="259"/>
      <c r="Q180" s="259"/>
      <c r="R180" s="259"/>
    </row>
    <row r="181" spans="1:18" ht="15" customHeight="1">
      <c r="A181" s="212"/>
      <c r="B181" s="213"/>
      <c r="C181" s="216"/>
      <c r="D181" s="217" t="str">
        <f>D16</f>
        <v>Jan a Jun 2026</v>
      </c>
      <c r="E181" s="218"/>
      <c r="F181" s="218"/>
      <c r="G181" s="218"/>
      <c r="H181" s="218"/>
      <c r="I181" s="218"/>
      <c r="J181" s="218"/>
      <c r="K181" s="218"/>
      <c r="L181" s="279"/>
      <c r="M181" s="259"/>
      <c r="N181" s="259"/>
      <c r="O181" s="259"/>
      <c r="P181" s="259"/>
      <c r="Q181" s="259"/>
      <c r="R181" s="259"/>
    </row>
    <row r="182" spans="1:18" ht="15" customHeight="1">
      <c r="A182" s="173"/>
      <c r="B182" s="214"/>
      <c r="C182" s="42" t="s">
        <v>10</v>
      </c>
      <c r="D182" s="173" t="s">
        <v>11</v>
      </c>
      <c r="E182" s="173"/>
      <c r="F182" s="173"/>
      <c r="G182" s="173"/>
      <c r="H182" s="173"/>
      <c r="I182" s="173"/>
      <c r="J182" s="173"/>
      <c r="K182" s="173"/>
      <c r="L182" s="49"/>
    </row>
    <row r="183" spans="1:18" ht="15" customHeight="1">
      <c r="A183" s="148" t="s">
        <v>102</v>
      </c>
      <c r="B183" s="64"/>
      <c r="C183" s="90">
        <v>1047138165.42</v>
      </c>
      <c r="D183" s="206"/>
      <c r="E183" s="177"/>
      <c r="F183" s="177"/>
      <c r="G183" s="177"/>
      <c r="H183" s="177"/>
      <c r="I183" s="56"/>
      <c r="J183" s="56"/>
      <c r="K183" s="56">
        <v>434060073.18000001</v>
      </c>
      <c r="L183" s="49"/>
    </row>
    <row r="184" spans="1:18" ht="15" customHeight="1">
      <c r="A184" s="148" t="s">
        <v>103</v>
      </c>
      <c r="B184" s="64"/>
      <c r="C184" s="90">
        <v>675854542.11000001</v>
      </c>
      <c r="D184" s="132"/>
      <c r="E184" s="125"/>
      <c r="F184" s="125"/>
      <c r="G184" s="125"/>
      <c r="H184" s="125"/>
      <c r="I184" s="56"/>
      <c r="J184" s="56"/>
      <c r="K184" s="56">
        <v>278601019.63</v>
      </c>
      <c r="L184" s="49"/>
    </row>
    <row r="185" spans="1:18" ht="15" customHeight="1">
      <c r="A185" s="148" t="s">
        <v>104</v>
      </c>
      <c r="B185" s="64"/>
      <c r="C185" s="90">
        <v>34786244.950000003</v>
      </c>
      <c r="D185" s="132"/>
      <c r="E185" s="125"/>
      <c r="F185" s="125"/>
      <c r="G185" s="125"/>
      <c r="H185" s="125"/>
      <c r="I185" s="56"/>
      <c r="J185" s="56"/>
      <c r="K185" s="56">
        <v>12218089.02</v>
      </c>
      <c r="L185" s="49"/>
    </row>
    <row r="186" spans="1:18" ht="15" customHeight="1">
      <c r="A186" s="148" t="s">
        <v>105</v>
      </c>
      <c r="B186" s="64"/>
      <c r="C186" s="90">
        <v>36041785.380000003</v>
      </c>
      <c r="D186" s="206"/>
      <c r="E186" s="177"/>
      <c r="F186" s="177"/>
      <c r="G186" s="177"/>
      <c r="H186" s="177"/>
      <c r="I186" s="56"/>
      <c r="J186" s="56"/>
      <c r="K186" s="56">
        <v>15501914.189999999</v>
      </c>
      <c r="L186" s="49"/>
    </row>
    <row r="187" spans="1:18" ht="15" customHeight="1">
      <c r="A187" s="139" t="s">
        <v>106</v>
      </c>
      <c r="B187" s="139"/>
      <c r="C187" s="91">
        <f>C183+C184+C185+C186</f>
        <v>1793820737.8600001</v>
      </c>
      <c r="D187" s="205"/>
      <c r="E187" s="205"/>
      <c r="F187" s="205"/>
      <c r="G187" s="205"/>
      <c r="H187" s="205"/>
      <c r="I187" s="58"/>
      <c r="J187" s="58"/>
      <c r="K187" s="146">
        <f>K183+K184+K185+K186</f>
        <v>740381096.01999998</v>
      </c>
      <c r="L187" s="49"/>
      <c r="M187" s="11"/>
      <c r="N187" s="11"/>
    </row>
    <row r="188" spans="1:18" ht="6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2"/>
      <c r="L188" s="49"/>
      <c r="M188" s="11"/>
      <c r="N188" s="11"/>
    </row>
    <row r="189" spans="1:18" ht="28.5" customHeight="1">
      <c r="A189" s="181" t="s">
        <v>107</v>
      </c>
      <c r="B189" s="182"/>
      <c r="C189" s="75" t="s">
        <v>34</v>
      </c>
      <c r="D189" s="219" t="s">
        <v>35</v>
      </c>
      <c r="E189" s="220"/>
      <c r="F189" s="220"/>
      <c r="G189" s="221"/>
      <c r="H189" s="219" t="s">
        <v>155</v>
      </c>
      <c r="I189" s="220"/>
      <c r="J189" s="221"/>
      <c r="K189" s="133" t="s">
        <v>37</v>
      </c>
      <c r="L189" s="49"/>
      <c r="M189" s="11"/>
      <c r="N189" s="11"/>
    </row>
    <row r="190" spans="1:18" ht="15" customHeight="1">
      <c r="A190" s="183"/>
      <c r="B190" s="184"/>
      <c r="C190" s="76" t="s">
        <v>38</v>
      </c>
      <c r="D190" s="174" t="str">
        <f>D43</f>
        <v>Jan a Jun 2026</v>
      </c>
      <c r="E190" s="175"/>
      <c r="F190" s="175"/>
      <c r="G190" s="176"/>
      <c r="H190" s="174" t="str">
        <f>H43</f>
        <v>Jan a Jun 2026</v>
      </c>
      <c r="I190" s="175"/>
      <c r="J190" s="176"/>
      <c r="K190" s="130" t="str">
        <f>K43</f>
        <v>Jan a Jun 2026</v>
      </c>
      <c r="L190" s="49"/>
    </row>
    <row r="191" spans="1:18" ht="15" customHeight="1">
      <c r="A191" s="185"/>
      <c r="B191" s="186"/>
      <c r="C191" s="77" t="s">
        <v>39</v>
      </c>
      <c r="D191" s="190" t="s">
        <v>40</v>
      </c>
      <c r="E191" s="191"/>
      <c r="F191" s="191"/>
      <c r="G191" s="192"/>
      <c r="H191" s="190" t="s">
        <v>41</v>
      </c>
      <c r="I191" s="191"/>
      <c r="J191" s="192"/>
      <c r="K191" s="131" t="s">
        <v>42</v>
      </c>
      <c r="L191" s="49"/>
    </row>
    <row r="192" spans="1:18" ht="15" customHeight="1">
      <c r="A192" s="151" t="s">
        <v>108</v>
      </c>
      <c r="B192" s="114"/>
      <c r="C192" s="69">
        <v>7537635313</v>
      </c>
      <c r="D192" s="223">
        <v>3736361330.5900002</v>
      </c>
      <c r="E192" s="224"/>
      <c r="F192" s="224"/>
      <c r="G192" s="225"/>
      <c r="H192" s="223">
        <v>3556302018.1100001</v>
      </c>
      <c r="I192" s="224"/>
      <c r="J192" s="225"/>
      <c r="K192" s="55">
        <v>3093380931.6799998</v>
      </c>
      <c r="L192" s="49"/>
    </row>
    <row r="193" spans="1:18" ht="15" customHeight="1">
      <c r="A193" s="151" t="s">
        <v>97</v>
      </c>
      <c r="B193" s="114"/>
      <c r="C193" s="68">
        <v>1783992720</v>
      </c>
      <c r="D193" s="223">
        <v>851229785.04999995</v>
      </c>
      <c r="E193" s="224"/>
      <c r="F193" s="224"/>
      <c r="G193" s="225"/>
      <c r="H193" s="223">
        <v>850991861.63</v>
      </c>
      <c r="I193" s="224"/>
      <c r="J193" s="225"/>
      <c r="K193" s="55">
        <v>835191278.13</v>
      </c>
      <c r="L193" s="49"/>
    </row>
    <row r="194" spans="1:18" ht="15" customHeight="1">
      <c r="A194" s="163" t="s">
        <v>25</v>
      </c>
      <c r="B194" s="114"/>
      <c r="C194" s="68">
        <v>0</v>
      </c>
      <c r="D194" s="223">
        <v>0</v>
      </c>
      <c r="E194" s="224"/>
      <c r="F194" s="224"/>
      <c r="G194" s="225"/>
      <c r="H194" s="223">
        <v>0</v>
      </c>
      <c r="I194" s="224"/>
      <c r="J194" s="225"/>
      <c r="K194" s="55">
        <v>0</v>
      </c>
      <c r="L194" s="279"/>
      <c r="M194" s="259"/>
      <c r="N194" s="259"/>
      <c r="O194" s="259"/>
      <c r="P194" s="259"/>
      <c r="Q194" s="259"/>
      <c r="R194" s="259"/>
    </row>
    <row r="195" spans="1:18" ht="15" customHeight="1">
      <c r="A195" s="151" t="s">
        <v>109</v>
      </c>
      <c r="B195" s="114"/>
      <c r="C195" s="68">
        <v>369715258.31</v>
      </c>
      <c r="D195" s="226">
        <v>106126657.63</v>
      </c>
      <c r="E195" s="227"/>
      <c r="F195" s="227"/>
      <c r="G195" s="228"/>
      <c r="H195" s="226">
        <v>98305182.450000003</v>
      </c>
      <c r="I195" s="227"/>
      <c r="J195" s="228"/>
      <c r="K195" s="55">
        <v>96763321.950000003</v>
      </c>
      <c r="L195" s="279"/>
      <c r="M195" s="279"/>
      <c r="N195" s="259"/>
      <c r="O195" s="259"/>
      <c r="P195" s="259"/>
      <c r="Q195" s="259"/>
      <c r="R195" s="259"/>
    </row>
    <row r="196" spans="1:18" ht="15" customHeight="1">
      <c r="A196" s="141" t="s">
        <v>110</v>
      </c>
      <c r="B196" s="119"/>
      <c r="C196" s="70">
        <f>C192+C193+C195+C194</f>
        <v>9691343291.3099995</v>
      </c>
      <c r="D196" s="166">
        <f>D192+D193+D195+D194</f>
        <v>4693717773.2700005</v>
      </c>
      <c r="E196" s="167">
        <f t="shared" ref="E196:J196" si="8">E192+E193+E195</f>
        <v>0</v>
      </c>
      <c r="F196" s="167">
        <f t="shared" si="8"/>
        <v>0</v>
      </c>
      <c r="G196" s="168">
        <f t="shared" si="8"/>
        <v>0</v>
      </c>
      <c r="H196" s="166">
        <f>H192+H193+H195+H194</f>
        <v>4505599062.1899996</v>
      </c>
      <c r="I196" s="167">
        <f t="shared" si="8"/>
        <v>0</v>
      </c>
      <c r="J196" s="168">
        <f t="shared" si="8"/>
        <v>0</v>
      </c>
      <c r="K196" s="143">
        <f>K192+K193+K195+K194</f>
        <v>4025335531.7599998</v>
      </c>
      <c r="L196" s="260"/>
      <c r="M196" s="260"/>
      <c r="N196" s="260"/>
      <c r="O196" s="260"/>
      <c r="P196" s="281"/>
      <c r="Q196" s="259"/>
      <c r="R196" s="259"/>
    </row>
    <row r="197" spans="1:18" ht="6" customHeight="1">
      <c r="A197" s="145"/>
      <c r="B197" s="120"/>
      <c r="C197" s="89"/>
      <c r="D197" s="147"/>
      <c r="E197" s="147"/>
      <c r="F197" s="147"/>
      <c r="G197" s="147"/>
      <c r="H197" s="147"/>
      <c r="I197" s="147"/>
      <c r="J197" s="147"/>
      <c r="K197" s="147"/>
      <c r="L197" s="282"/>
      <c r="M197" s="260"/>
      <c r="N197" s="260"/>
      <c r="O197" s="260"/>
      <c r="P197" s="259"/>
      <c r="Q197" s="259"/>
      <c r="R197" s="259"/>
    </row>
    <row r="198" spans="1:18" ht="15" customHeight="1">
      <c r="A198" s="141" t="s">
        <v>111</v>
      </c>
      <c r="B198" s="116"/>
      <c r="C198" s="57">
        <f>C187-C196</f>
        <v>-7897522553.4499989</v>
      </c>
      <c r="D198" s="178">
        <f>K187-D196</f>
        <v>-3953336677.2500005</v>
      </c>
      <c r="E198" s="179"/>
      <c r="F198" s="179"/>
      <c r="G198" s="180"/>
      <c r="H198" s="178">
        <f>K187-H196</f>
        <v>-3765217966.1699996</v>
      </c>
      <c r="I198" s="179"/>
      <c r="J198" s="180"/>
      <c r="K198" s="144">
        <f>K187-K196</f>
        <v>-3284954435.7399998</v>
      </c>
      <c r="L198" s="282"/>
      <c r="M198" s="260"/>
      <c r="N198" s="260"/>
      <c r="O198" s="260"/>
      <c r="P198" s="259"/>
      <c r="Q198" s="259"/>
      <c r="R198" s="259"/>
    </row>
    <row r="199" spans="1:18">
      <c r="A199" s="24" t="s">
        <v>112</v>
      </c>
      <c r="B199" s="41"/>
      <c r="C199" s="24"/>
      <c r="D199" s="24"/>
      <c r="E199" s="24"/>
      <c r="F199" s="24"/>
      <c r="G199" s="24"/>
      <c r="H199" s="24"/>
      <c r="I199" s="24"/>
      <c r="J199" s="24"/>
      <c r="K199" s="63" t="s">
        <v>113</v>
      </c>
      <c r="L199" s="283"/>
      <c r="M199" s="260"/>
      <c r="N199" s="260"/>
      <c r="O199" s="260"/>
      <c r="P199" s="259"/>
      <c r="Q199" s="259"/>
      <c r="R199" s="259"/>
    </row>
    <row r="200" spans="1:18">
      <c r="A200" s="222" t="s">
        <v>114</v>
      </c>
      <c r="B200" s="222"/>
      <c r="C200" s="222"/>
      <c r="D200" s="222"/>
      <c r="E200" s="222"/>
      <c r="F200" s="222"/>
      <c r="G200" s="222"/>
      <c r="H200" s="222"/>
      <c r="I200" s="222"/>
      <c r="J200" s="222"/>
      <c r="K200" s="222"/>
      <c r="L200" s="283"/>
      <c r="M200" s="260"/>
      <c r="N200" s="260"/>
      <c r="O200" s="260"/>
      <c r="P200" s="259"/>
      <c r="Q200" s="259"/>
      <c r="R200" s="259"/>
    </row>
    <row r="201" spans="1:18" ht="14.25" customHeight="1">
      <c r="A201" s="165" t="s">
        <v>115</v>
      </c>
      <c r="B201" s="165"/>
      <c r="C201" s="165"/>
      <c r="D201" s="165"/>
      <c r="E201" s="165"/>
      <c r="F201" s="165"/>
      <c r="G201" s="165"/>
      <c r="H201" s="165"/>
      <c r="I201" s="165"/>
      <c r="J201" s="165"/>
      <c r="K201" s="165"/>
      <c r="L201" s="259"/>
      <c r="M201" s="259"/>
      <c r="N201" s="259"/>
      <c r="O201" s="259"/>
      <c r="P201" s="259"/>
      <c r="Q201" s="259"/>
      <c r="R201" s="259"/>
    </row>
    <row r="202" spans="1:18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259"/>
      <c r="M202" s="259"/>
      <c r="N202" s="259"/>
      <c r="O202" s="259"/>
      <c r="P202" s="259"/>
      <c r="Q202" s="259"/>
      <c r="R202" s="259"/>
    </row>
    <row r="203" spans="1:18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2"/>
      <c r="L203" s="259"/>
      <c r="M203" s="259"/>
      <c r="N203" s="259"/>
      <c r="O203" s="259"/>
      <c r="P203" s="259"/>
      <c r="Q203" s="259"/>
      <c r="R203" s="259"/>
    </row>
    <row r="204" spans="1:18">
      <c r="A204" s="24"/>
      <c r="B204" s="24"/>
      <c r="C204" s="59"/>
      <c r="D204" s="24"/>
      <c r="E204" s="24"/>
      <c r="F204" s="24"/>
      <c r="G204" s="24"/>
      <c r="H204" s="24"/>
      <c r="I204" s="24"/>
      <c r="J204" s="24"/>
      <c r="K204" s="22"/>
      <c r="L204" s="259"/>
      <c r="M204" s="259"/>
      <c r="N204" s="259"/>
      <c r="O204" s="259"/>
      <c r="P204" s="259"/>
      <c r="Q204" s="259"/>
      <c r="R204" s="259"/>
    </row>
    <row r="205" spans="1:18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2"/>
      <c r="L205" s="259"/>
      <c r="M205" s="259"/>
      <c r="N205" s="259"/>
      <c r="O205" s="259"/>
      <c r="P205" s="259"/>
      <c r="Q205" s="259"/>
      <c r="R205" s="259"/>
    </row>
    <row r="206" spans="1:18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2"/>
    </row>
    <row r="207" spans="1:18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2"/>
    </row>
    <row r="208" spans="1:1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2"/>
    </row>
    <row r="209" spans="1:11">
      <c r="A209" s="129" t="s">
        <v>116</v>
      </c>
      <c r="B209" s="204" t="s">
        <v>117</v>
      </c>
      <c r="C209" s="204"/>
      <c r="D209" s="204"/>
      <c r="E209" s="204"/>
      <c r="F209" s="24"/>
      <c r="G209" s="241" t="s">
        <v>118</v>
      </c>
      <c r="H209" s="241"/>
      <c r="I209" s="241"/>
      <c r="J209" s="241"/>
      <c r="K209" s="241"/>
    </row>
    <row r="210" spans="1:11">
      <c r="A210" s="129" t="s">
        <v>119</v>
      </c>
      <c r="B210" s="204" t="s">
        <v>120</v>
      </c>
      <c r="C210" s="204"/>
      <c r="D210" s="204"/>
      <c r="E210" s="204"/>
      <c r="F210" s="24"/>
      <c r="G210" s="241" t="s">
        <v>121</v>
      </c>
      <c r="H210" s="241"/>
      <c r="I210" s="241"/>
      <c r="J210" s="241"/>
      <c r="K210" s="241"/>
    </row>
    <row r="211" spans="1:11">
      <c r="A211" s="129" t="s">
        <v>122</v>
      </c>
      <c r="B211" s="204" t="s">
        <v>123</v>
      </c>
      <c r="C211" s="204"/>
      <c r="D211" s="204"/>
      <c r="E211" s="204"/>
      <c r="F211" s="24"/>
      <c r="G211" s="241" t="s">
        <v>124</v>
      </c>
      <c r="H211" s="241"/>
      <c r="I211" s="241"/>
      <c r="J211" s="241"/>
      <c r="K211" s="241"/>
    </row>
    <row r="212" spans="1:1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2"/>
    </row>
    <row r="213" spans="1:1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2"/>
    </row>
    <row r="214" spans="1:1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2"/>
    </row>
    <row r="215" spans="1:1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2"/>
    </row>
    <row r="216" spans="1:1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2"/>
    </row>
    <row r="217" spans="1:1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2"/>
    </row>
    <row r="218" spans="1:1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2"/>
    </row>
    <row r="219" spans="1:1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2"/>
    </row>
    <row r="220" spans="1:1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>
      <c r="A231" s="12"/>
      <c r="B231" s="12"/>
      <c r="C231" s="12"/>
      <c r="D231" s="12"/>
      <c r="E231" s="12"/>
      <c r="F231" s="12"/>
      <c r="G231" s="12"/>
      <c r="H231" s="12"/>
      <c r="I231" s="12"/>
      <c r="J231" s="12"/>
    </row>
    <row r="232" spans="1:11">
      <c r="A232" s="12"/>
      <c r="B232" s="12"/>
      <c r="C232" s="12"/>
      <c r="D232" s="12"/>
      <c r="E232" s="12"/>
      <c r="F232" s="12"/>
      <c r="G232" s="12"/>
      <c r="H232" s="12"/>
      <c r="I232" s="12"/>
      <c r="J232" s="12"/>
    </row>
    <row r="233" spans="1:11">
      <c r="A233" s="12"/>
      <c r="B233" s="12"/>
      <c r="C233" s="12"/>
      <c r="D233" s="12"/>
      <c r="E233" s="12"/>
      <c r="F233" s="12"/>
      <c r="G233" s="12"/>
      <c r="H233" s="12"/>
      <c r="I233" s="12"/>
      <c r="J233" s="12"/>
    </row>
    <row r="234" spans="1:11">
      <c r="A234" s="12"/>
      <c r="B234" s="12"/>
      <c r="C234" s="12"/>
      <c r="D234" s="12"/>
      <c r="E234" s="12"/>
      <c r="F234" s="12"/>
      <c r="G234" s="12"/>
      <c r="H234" s="12"/>
      <c r="I234" s="12"/>
      <c r="J234" s="12"/>
    </row>
    <row r="235" spans="1:11">
      <c r="A235" s="12"/>
      <c r="B235" s="12"/>
      <c r="C235" s="12"/>
      <c r="D235" s="12"/>
      <c r="E235" s="12"/>
      <c r="F235" s="12"/>
      <c r="G235" s="12"/>
      <c r="H235" s="12"/>
      <c r="I235" s="12"/>
      <c r="J235" s="12"/>
    </row>
    <row r="236" spans="1:11">
      <c r="A236" s="12"/>
      <c r="B236" s="12"/>
      <c r="C236" s="12"/>
      <c r="D236" s="12"/>
      <c r="E236" s="12"/>
      <c r="F236" s="12"/>
      <c r="G236" s="12"/>
      <c r="H236" s="12"/>
      <c r="I236" s="12"/>
      <c r="J236" s="12"/>
    </row>
    <row r="237" spans="1:11">
      <c r="A237" s="12"/>
      <c r="B237" s="12"/>
      <c r="C237" s="12"/>
      <c r="D237" s="12"/>
      <c r="E237" s="12"/>
      <c r="F237" s="12"/>
      <c r="G237" s="12"/>
      <c r="H237" s="12"/>
      <c r="I237" s="12"/>
      <c r="J237" s="12"/>
    </row>
    <row r="238" spans="1:11">
      <c r="A238" s="12"/>
      <c r="B238" s="12"/>
      <c r="C238" s="12"/>
      <c r="D238" s="12"/>
      <c r="E238" s="12"/>
      <c r="F238" s="12"/>
      <c r="G238" s="12"/>
      <c r="H238" s="12"/>
      <c r="I238" s="12"/>
      <c r="J238" s="12"/>
    </row>
    <row r="239" spans="1:11">
      <c r="A239" s="12"/>
      <c r="B239" s="12"/>
      <c r="C239" s="12"/>
      <c r="D239" s="12"/>
      <c r="E239" s="12"/>
      <c r="F239" s="12"/>
      <c r="G239" s="12"/>
      <c r="H239" s="12"/>
      <c r="I239" s="12"/>
      <c r="J239" s="12"/>
    </row>
    <row r="240" spans="1:11">
      <c r="A240" s="12"/>
      <c r="B240" s="12"/>
      <c r="C240" s="12"/>
      <c r="D240" s="12"/>
      <c r="E240" s="12"/>
      <c r="F240" s="12"/>
      <c r="G240" s="12"/>
      <c r="H240" s="12"/>
      <c r="I240" s="12"/>
      <c r="J240" s="12"/>
    </row>
    <row r="241" spans="1:10">
      <c r="A241" s="12"/>
      <c r="B241" s="12"/>
      <c r="C241" s="12"/>
      <c r="D241" s="12"/>
      <c r="E241" s="12"/>
      <c r="F241" s="12"/>
      <c r="G241" s="12"/>
      <c r="H241" s="12"/>
      <c r="I241" s="12"/>
      <c r="J241" s="12"/>
    </row>
    <row r="242" spans="1:10">
      <c r="A242" s="12"/>
      <c r="B242" s="12"/>
      <c r="C242" s="12"/>
      <c r="D242" s="12"/>
      <c r="E242" s="12"/>
      <c r="F242" s="12"/>
      <c r="G242" s="12"/>
      <c r="H242" s="12"/>
      <c r="I242" s="12"/>
      <c r="J242" s="12"/>
    </row>
    <row r="243" spans="1:10">
      <c r="A243" s="12"/>
      <c r="B243" s="12"/>
      <c r="C243" s="12"/>
      <c r="D243" s="12"/>
      <c r="E243" s="12"/>
      <c r="F243" s="12"/>
      <c r="G243" s="12"/>
      <c r="H243" s="12"/>
      <c r="I243" s="12"/>
      <c r="J243" s="12"/>
    </row>
    <row r="244" spans="1:10">
      <c r="A244" s="12"/>
      <c r="B244" s="12"/>
      <c r="C244" s="12"/>
      <c r="D244" s="12"/>
      <c r="E244" s="12"/>
      <c r="F244" s="12"/>
      <c r="G244" s="12"/>
      <c r="H244" s="12"/>
      <c r="I244" s="12"/>
      <c r="J244" s="12"/>
    </row>
    <row r="245" spans="1:10">
      <c r="A245" s="12"/>
      <c r="B245" s="12"/>
      <c r="C245" s="12"/>
      <c r="D245" s="12"/>
      <c r="E245" s="12"/>
      <c r="F245" s="12"/>
      <c r="G245" s="12"/>
      <c r="H245" s="12"/>
      <c r="I245" s="12"/>
      <c r="J245" s="12"/>
    </row>
    <row r="246" spans="1:10">
      <c r="A246" s="12"/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1:10">
      <c r="A247" s="12"/>
      <c r="B247" s="12"/>
      <c r="C247" s="12"/>
      <c r="D247" s="12"/>
      <c r="E247" s="12"/>
      <c r="F247" s="12"/>
      <c r="G247" s="12"/>
      <c r="H247" s="12"/>
      <c r="I247" s="12"/>
      <c r="J247" s="12"/>
    </row>
    <row r="248" spans="1:10">
      <c r="A248" s="12"/>
      <c r="B248" s="12"/>
      <c r="C248" s="12"/>
      <c r="D248" s="12"/>
      <c r="E248" s="12"/>
      <c r="F248" s="12"/>
      <c r="G248" s="12"/>
      <c r="H248" s="12"/>
      <c r="I248" s="12"/>
      <c r="J248" s="12"/>
    </row>
    <row r="249" spans="1:10">
      <c r="A249" s="12"/>
      <c r="B249" s="12"/>
      <c r="C249" s="12"/>
      <c r="D249" s="12"/>
      <c r="E249" s="12"/>
      <c r="F249" s="12"/>
      <c r="G249" s="12"/>
      <c r="H249" s="12"/>
      <c r="I249" s="12"/>
      <c r="J249" s="12"/>
    </row>
    <row r="250" spans="1:10">
      <c r="A250" s="12"/>
      <c r="B250" s="12"/>
      <c r="C250" s="12"/>
      <c r="D250" s="12"/>
      <c r="E250" s="12"/>
      <c r="F250" s="12"/>
      <c r="G250" s="12"/>
      <c r="H250" s="12"/>
      <c r="I250" s="12"/>
      <c r="J250" s="12"/>
    </row>
    <row r="251" spans="1:10">
      <c r="A251" s="12"/>
      <c r="B251" s="12"/>
      <c r="C251" s="12"/>
      <c r="D251" s="12"/>
      <c r="E251" s="12"/>
      <c r="F251" s="12"/>
      <c r="G251" s="12"/>
      <c r="H251" s="12"/>
      <c r="I251" s="12"/>
      <c r="J251" s="12"/>
    </row>
  </sheetData>
  <mergeCells count="227">
    <mergeCell ref="A155:B156"/>
    <mergeCell ref="C155:K156"/>
    <mergeCell ref="H147:J147"/>
    <mergeCell ref="D140:K140"/>
    <mergeCell ref="H148:J148"/>
    <mergeCell ref="D147:G147"/>
    <mergeCell ref="D142:H142"/>
    <mergeCell ref="D30:H30"/>
    <mergeCell ref="D45:G45"/>
    <mergeCell ref="D36:H36"/>
    <mergeCell ref="D43:G43"/>
    <mergeCell ref="D44:G44"/>
    <mergeCell ref="A42:B44"/>
    <mergeCell ref="A55:B55"/>
    <mergeCell ref="A58:B58"/>
    <mergeCell ref="D34:H34"/>
    <mergeCell ref="D40:H40"/>
    <mergeCell ref="H44:J44"/>
    <mergeCell ref="H47:J47"/>
    <mergeCell ref="H43:J43"/>
    <mergeCell ref="H45:J45"/>
    <mergeCell ref="H46:J46"/>
    <mergeCell ref="D42:G42"/>
    <mergeCell ref="H42:J42"/>
    <mergeCell ref="L134:M134"/>
    <mergeCell ref="A131:B132"/>
    <mergeCell ref="C131:K132"/>
    <mergeCell ref="C55:K55"/>
    <mergeCell ref="C58:K58"/>
    <mergeCell ref="H48:J48"/>
    <mergeCell ref="H53:J53"/>
    <mergeCell ref="A61:B62"/>
    <mergeCell ref="H49:J49"/>
    <mergeCell ref="H50:J50"/>
    <mergeCell ref="H51:J51"/>
    <mergeCell ref="D49:G49"/>
    <mergeCell ref="A52:K52"/>
    <mergeCell ref="D48:G48"/>
    <mergeCell ref="D84:H84"/>
    <mergeCell ref="D85:H85"/>
    <mergeCell ref="D79:H79"/>
    <mergeCell ref="D81:H81"/>
    <mergeCell ref="C75:C76"/>
    <mergeCell ref="A75:B77"/>
    <mergeCell ref="D91:H91"/>
    <mergeCell ref="C61:K62"/>
    <mergeCell ref="D86:H86"/>
    <mergeCell ref="D112:G112"/>
    <mergeCell ref="G209:K209"/>
    <mergeCell ref="D76:K76"/>
    <mergeCell ref="D104:G104"/>
    <mergeCell ref="H104:J104"/>
    <mergeCell ref="D105:G105"/>
    <mergeCell ref="A137:K137"/>
    <mergeCell ref="H153:J153"/>
    <mergeCell ref="D148:G148"/>
    <mergeCell ref="D106:G106"/>
    <mergeCell ref="D107:G107"/>
    <mergeCell ref="H112:J112"/>
    <mergeCell ref="H108:J108"/>
    <mergeCell ref="D109:G109"/>
    <mergeCell ref="H110:J110"/>
    <mergeCell ref="H109:J109"/>
    <mergeCell ref="H107:J107"/>
    <mergeCell ref="D110:G110"/>
    <mergeCell ref="D108:G108"/>
    <mergeCell ref="A162:B164"/>
    <mergeCell ref="C162:C163"/>
    <mergeCell ref="D162:K162"/>
    <mergeCell ref="D163:K163"/>
    <mergeCell ref="D164:K164"/>
    <mergeCell ref="I125:K125"/>
    <mergeCell ref="B211:E211"/>
    <mergeCell ref="G211:K211"/>
    <mergeCell ref="G210:K210"/>
    <mergeCell ref="B209:E209"/>
    <mergeCell ref="B210:E210"/>
    <mergeCell ref="H114:I114"/>
    <mergeCell ref="C126:K127"/>
    <mergeCell ref="H146:J146"/>
    <mergeCell ref="D146:G146"/>
    <mergeCell ref="D153:G153"/>
    <mergeCell ref="H149:J149"/>
    <mergeCell ref="A144:B146"/>
    <mergeCell ref="D144:G144"/>
    <mergeCell ref="H144:J144"/>
    <mergeCell ref="D149:G149"/>
    <mergeCell ref="A138:B140"/>
    <mergeCell ref="D145:G145"/>
    <mergeCell ref="H145:J145"/>
    <mergeCell ref="C138:C139"/>
    <mergeCell ref="D141:H141"/>
    <mergeCell ref="J114:K114"/>
    <mergeCell ref="I117:K117"/>
    <mergeCell ref="A122:K122"/>
    <mergeCell ref="A126:B127"/>
    <mergeCell ref="D18:H18"/>
    <mergeCell ref="D19:H19"/>
    <mergeCell ref="D20:H20"/>
    <mergeCell ref="D21:H21"/>
    <mergeCell ref="D25:H25"/>
    <mergeCell ref="D26:H26"/>
    <mergeCell ref="D24:H24"/>
    <mergeCell ref="A161:K161"/>
    <mergeCell ref="D139:K139"/>
    <mergeCell ref="D29:H29"/>
    <mergeCell ref="D31:H31"/>
    <mergeCell ref="D32:H32"/>
    <mergeCell ref="D33:H33"/>
    <mergeCell ref="D151:G151"/>
    <mergeCell ref="H151:J151"/>
    <mergeCell ref="D150:G150"/>
    <mergeCell ref="H150:J150"/>
    <mergeCell ref="D88:H88"/>
    <mergeCell ref="A101:B103"/>
    <mergeCell ref="D101:G101"/>
    <mergeCell ref="H101:J101"/>
    <mergeCell ref="D102:G102"/>
    <mergeCell ref="H102:J102"/>
    <mergeCell ref="D98:H98"/>
    <mergeCell ref="D39:H39"/>
    <mergeCell ref="D38:H38"/>
    <mergeCell ref="D27:H27"/>
    <mergeCell ref="D37:H37"/>
    <mergeCell ref="D28:H28"/>
    <mergeCell ref="D165:H165"/>
    <mergeCell ref="D166:H166"/>
    <mergeCell ref="D23:H23"/>
    <mergeCell ref="D46:G46"/>
    <mergeCell ref="D47:G47"/>
    <mergeCell ref="D103:G103"/>
    <mergeCell ref="H103:J103"/>
    <mergeCell ref="H106:J106"/>
    <mergeCell ref="H105:J105"/>
    <mergeCell ref="D97:H97"/>
    <mergeCell ref="D89:H89"/>
    <mergeCell ref="D93:H93"/>
    <mergeCell ref="D96:H96"/>
    <mergeCell ref="D90:H90"/>
    <mergeCell ref="D92:H92"/>
    <mergeCell ref="D95:H95"/>
    <mergeCell ref="D99:H99"/>
    <mergeCell ref="C68:K69"/>
    <mergeCell ref="D80:H80"/>
    <mergeCell ref="A5:K5"/>
    <mergeCell ref="A6:K6"/>
    <mergeCell ref="D15:K15"/>
    <mergeCell ref="A7:K7"/>
    <mergeCell ref="I12:K12"/>
    <mergeCell ref="A14:K14"/>
    <mergeCell ref="A8:K8"/>
    <mergeCell ref="C15:C16"/>
    <mergeCell ref="D16:K16"/>
    <mergeCell ref="A15:B17"/>
    <mergeCell ref="A9:K9"/>
    <mergeCell ref="G11:K11"/>
    <mergeCell ref="A13:K13"/>
    <mergeCell ref="D17:K17"/>
    <mergeCell ref="A200:K200"/>
    <mergeCell ref="D192:G192"/>
    <mergeCell ref="H192:J192"/>
    <mergeCell ref="D193:G193"/>
    <mergeCell ref="H193:J193"/>
    <mergeCell ref="D195:G195"/>
    <mergeCell ref="H195:J195"/>
    <mergeCell ref="D196:G196"/>
    <mergeCell ref="H196:J196"/>
    <mergeCell ref="D198:G198"/>
    <mergeCell ref="H198:J198"/>
    <mergeCell ref="D194:G194"/>
    <mergeCell ref="H194:J194"/>
    <mergeCell ref="H190:J190"/>
    <mergeCell ref="D191:G191"/>
    <mergeCell ref="H191:J191"/>
    <mergeCell ref="D186:H186"/>
    <mergeCell ref="D189:G189"/>
    <mergeCell ref="H189:J189"/>
    <mergeCell ref="D174:G174"/>
    <mergeCell ref="H174:J174"/>
    <mergeCell ref="D175:G175"/>
    <mergeCell ref="H175:J175"/>
    <mergeCell ref="A179:K179"/>
    <mergeCell ref="D50:G50"/>
    <mergeCell ref="A74:K74"/>
    <mergeCell ref="D73:F73"/>
    <mergeCell ref="A118:K118"/>
    <mergeCell ref="A120:K120"/>
    <mergeCell ref="A121:K121"/>
    <mergeCell ref="D114:F114"/>
    <mergeCell ref="D187:H187"/>
    <mergeCell ref="D183:H183"/>
    <mergeCell ref="A176:K176"/>
    <mergeCell ref="D177:G177"/>
    <mergeCell ref="H177:J177"/>
    <mergeCell ref="A180:B182"/>
    <mergeCell ref="C180:C181"/>
    <mergeCell ref="D180:K180"/>
    <mergeCell ref="D181:K181"/>
    <mergeCell ref="D182:K182"/>
    <mergeCell ref="D172:G172"/>
    <mergeCell ref="H172:J172"/>
    <mergeCell ref="A119:K119"/>
    <mergeCell ref="D167:H167"/>
    <mergeCell ref="A169:B171"/>
    <mergeCell ref="D169:G169"/>
    <mergeCell ref="H169:J169"/>
    <mergeCell ref="A201:K201"/>
    <mergeCell ref="L87:N89"/>
    <mergeCell ref="D51:G51"/>
    <mergeCell ref="I73:K73"/>
    <mergeCell ref="D75:K75"/>
    <mergeCell ref="D77:K77"/>
    <mergeCell ref="L71:M71"/>
    <mergeCell ref="D190:G190"/>
    <mergeCell ref="D87:H87"/>
    <mergeCell ref="D53:G53"/>
    <mergeCell ref="A189:B191"/>
    <mergeCell ref="D170:G170"/>
    <mergeCell ref="D173:G173"/>
    <mergeCell ref="H173:J173"/>
    <mergeCell ref="I136:K136"/>
    <mergeCell ref="D138:K138"/>
    <mergeCell ref="H170:J170"/>
    <mergeCell ref="D171:G171"/>
    <mergeCell ref="H171:J171"/>
    <mergeCell ref="D83:H83"/>
    <mergeCell ref="A68:B69"/>
  </mergeCells>
  <printOptions horizontalCentered="1"/>
  <pageMargins left="0.35433070866141736" right="0.15748031496062992" top="0.19685039370078741" bottom="0.23622047244094491" header="0.15748031496062992" footer="0.15748031496062992"/>
  <pageSetup paperSize="9" scale="50" orientation="portrait" r:id="rId1"/>
  <rowBreaks count="1" manualBreakCount="1">
    <brk id="113" max="10" man="1"/>
  </rowBreaks>
  <ignoredErrors>
    <ignoredError sqref="A52:K52 R126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2690-BD7F-46BD-B1B4-7F70A8387581}">
  <dimension ref="A2:G28"/>
  <sheetViews>
    <sheetView workbookViewId="0">
      <selection activeCell="F25" sqref="F25"/>
    </sheetView>
  </sheetViews>
  <sheetFormatPr defaultRowHeight="15"/>
  <cols>
    <col min="1" max="1" width="11.42578125" style="6" bestFit="1" customWidth="1"/>
    <col min="2" max="2" width="27.140625" style="6" bestFit="1" customWidth="1"/>
    <col min="3" max="3" width="10.28515625" style="6" bestFit="1" customWidth="1"/>
    <col min="4" max="4" width="34" style="6" bestFit="1" customWidth="1"/>
    <col min="5" max="5" width="18" style="6" bestFit="1" customWidth="1"/>
    <col min="6" max="6" width="15.28515625" style="6" bestFit="1" customWidth="1"/>
  </cols>
  <sheetData>
    <row r="2" spans="1:6">
      <c r="A2" s="3" t="s">
        <v>125</v>
      </c>
      <c r="B2" s="3" t="s">
        <v>126</v>
      </c>
      <c r="C2" s="3" t="s">
        <v>127</v>
      </c>
      <c r="D2" s="3" t="s">
        <v>128</v>
      </c>
      <c r="E2" s="4" t="s">
        <v>129</v>
      </c>
      <c r="F2" s="4" t="s">
        <v>130</v>
      </c>
    </row>
    <row r="3" spans="1:6">
      <c r="A3" s="3" t="s">
        <v>131</v>
      </c>
      <c r="B3" s="3" t="s">
        <v>132</v>
      </c>
      <c r="C3" s="3" t="s">
        <v>131</v>
      </c>
      <c r="D3" s="3" t="s">
        <v>133</v>
      </c>
      <c r="E3" s="5">
        <v>9500625048</v>
      </c>
      <c r="F3" s="5">
        <v>0</v>
      </c>
    </row>
    <row r="4" spans="1:6">
      <c r="A4" s="3" t="s">
        <v>131</v>
      </c>
      <c r="B4" s="3" t="s">
        <v>132</v>
      </c>
      <c r="C4" s="3" t="s">
        <v>134</v>
      </c>
      <c r="D4" s="3" t="s">
        <v>135</v>
      </c>
      <c r="E4" s="5">
        <v>0</v>
      </c>
      <c r="F4" s="5">
        <v>39042173.439999998</v>
      </c>
    </row>
    <row r="5" spans="1:6">
      <c r="A5" s="3" t="s">
        <v>131</v>
      </c>
      <c r="B5" s="3" t="s">
        <v>132</v>
      </c>
      <c r="C5" s="3" t="s">
        <v>136</v>
      </c>
      <c r="D5" s="3" t="s">
        <v>137</v>
      </c>
      <c r="E5" s="5">
        <v>0</v>
      </c>
      <c r="F5" s="5">
        <v>3253514.45</v>
      </c>
    </row>
    <row r="6" spans="1:6">
      <c r="A6" s="3" t="s">
        <v>131</v>
      </c>
      <c r="B6" s="3" t="s">
        <v>132</v>
      </c>
      <c r="C6" s="3" t="s">
        <v>134</v>
      </c>
      <c r="D6" s="3" t="s">
        <v>135</v>
      </c>
      <c r="E6" s="5">
        <v>0</v>
      </c>
      <c r="F6" s="5">
        <v>46498885.939999998</v>
      </c>
    </row>
    <row r="7" spans="1:6">
      <c r="A7" s="3" t="s">
        <v>131</v>
      </c>
      <c r="B7" s="3" t="s">
        <v>132</v>
      </c>
      <c r="C7" s="3" t="s">
        <v>136</v>
      </c>
      <c r="D7" s="3" t="s">
        <v>137</v>
      </c>
      <c r="E7" s="5">
        <v>0</v>
      </c>
      <c r="F7" s="5">
        <v>3874902.13</v>
      </c>
    </row>
    <row r="8" spans="1:6">
      <c r="A8" s="3" t="s">
        <v>131</v>
      </c>
      <c r="B8" s="3" t="s">
        <v>132</v>
      </c>
      <c r="C8" s="3" t="s">
        <v>134</v>
      </c>
      <c r="D8" s="3" t="s">
        <v>135</v>
      </c>
      <c r="E8" s="5">
        <v>0</v>
      </c>
      <c r="F8" s="5">
        <v>193092994.06</v>
      </c>
    </row>
    <row r="9" spans="1:6">
      <c r="A9" s="3" t="s">
        <v>131</v>
      </c>
      <c r="B9" s="3" t="s">
        <v>132</v>
      </c>
      <c r="C9" s="3" t="s">
        <v>136</v>
      </c>
      <c r="D9" s="3" t="s">
        <v>137</v>
      </c>
      <c r="E9" s="5">
        <v>0</v>
      </c>
      <c r="F9" s="5">
        <v>16091082.84</v>
      </c>
    </row>
    <row r="10" spans="1:6">
      <c r="A10" s="3" t="s">
        <v>131</v>
      </c>
      <c r="B10" s="3" t="s">
        <v>132</v>
      </c>
      <c r="C10" s="3" t="s">
        <v>134</v>
      </c>
      <c r="D10" s="3" t="s">
        <v>135</v>
      </c>
      <c r="E10" s="5">
        <v>0</v>
      </c>
      <c r="F10" s="5">
        <v>759794916.26999998</v>
      </c>
    </row>
    <row r="11" spans="1:6">
      <c r="A11" s="3" t="s">
        <v>131</v>
      </c>
      <c r="B11" s="3" t="s">
        <v>132</v>
      </c>
      <c r="C11" s="3" t="s">
        <v>136</v>
      </c>
      <c r="D11" s="3" t="s">
        <v>137</v>
      </c>
      <c r="E11" s="5">
        <v>0</v>
      </c>
      <c r="F11" s="5">
        <v>63315599.520000003</v>
      </c>
    </row>
    <row r="12" spans="1:6">
      <c r="A12" s="3" t="s">
        <v>131</v>
      </c>
      <c r="B12" s="3" t="s">
        <v>132</v>
      </c>
      <c r="C12" s="3" t="s">
        <v>134</v>
      </c>
      <c r="D12" s="3" t="s">
        <v>135</v>
      </c>
      <c r="E12" s="5">
        <v>0</v>
      </c>
      <c r="F12" s="5">
        <v>46279776.210000001</v>
      </c>
    </row>
    <row r="13" spans="1:6">
      <c r="A13" s="3" t="s">
        <v>131</v>
      </c>
      <c r="B13" s="3" t="s">
        <v>132</v>
      </c>
      <c r="C13" s="3" t="s">
        <v>136</v>
      </c>
      <c r="D13" s="3" t="s">
        <v>137</v>
      </c>
      <c r="E13" s="5">
        <v>0</v>
      </c>
      <c r="F13" s="5">
        <v>3856648.02</v>
      </c>
    </row>
    <row r="14" spans="1:6">
      <c r="A14" s="3"/>
      <c r="B14" s="3"/>
      <c r="C14" s="3"/>
      <c r="D14" s="3"/>
      <c r="E14" s="5"/>
      <c r="F14" s="5"/>
    </row>
    <row r="15" spans="1:6">
      <c r="A15" s="3" t="s">
        <v>138</v>
      </c>
      <c r="B15" s="3" t="s">
        <v>139</v>
      </c>
      <c r="C15" s="3" t="s">
        <v>140</v>
      </c>
      <c r="D15" s="3" t="s">
        <v>141</v>
      </c>
      <c r="E15" s="5">
        <v>0</v>
      </c>
      <c r="F15" s="5">
        <v>372209104.38</v>
      </c>
    </row>
    <row r="16" spans="1:6">
      <c r="A16" s="3" t="s">
        <v>138</v>
      </c>
      <c r="B16" s="3" t="s">
        <v>139</v>
      </c>
      <c r="C16" s="3" t="s">
        <v>142</v>
      </c>
      <c r="D16" s="3" t="s">
        <v>143</v>
      </c>
      <c r="E16" s="5">
        <v>0</v>
      </c>
      <c r="F16" s="5">
        <v>31096474.670000002</v>
      </c>
    </row>
    <row r="20" spans="1:7">
      <c r="A20" s="3" t="s">
        <v>138</v>
      </c>
      <c r="B20" s="3" t="s">
        <v>139</v>
      </c>
      <c r="C20" s="3" t="s">
        <v>138</v>
      </c>
      <c r="D20" s="3" t="s">
        <v>133</v>
      </c>
      <c r="E20" s="5">
        <v>2501428954</v>
      </c>
      <c r="F20" s="5">
        <v>0</v>
      </c>
    </row>
    <row r="21" spans="1:7">
      <c r="A21" s="3" t="s">
        <v>131</v>
      </c>
      <c r="B21" s="3" t="s">
        <v>132</v>
      </c>
      <c r="C21" s="3" t="s">
        <v>144</v>
      </c>
      <c r="D21" s="3" t="s">
        <v>145</v>
      </c>
      <c r="E21" s="5">
        <v>0</v>
      </c>
      <c r="F21" s="5">
        <v>399391087.05000001</v>
      </c>
      <c r="G21" s="253" t="s">
        <v>146</v>
      </c>
    </row>
    <row r="22" spans="1:7">
      <c r="A22" s="3" t="s">
        <v>131</v>
      </c>
      <c r="B22" s="3" t="s">
        <v>132</v>
      </c>
      <c r="C22" s="3" t="s">
        <v>147</v>
      </c>
      <c r="D22" s="3" t="s">
        <v>148</v>
      </c>
      <c r="E22" s="5">
        <v>0</v>
      </c>
      <c r="F22" s="5">
        <v>33280438.890000001</v>
      </c>
      <c r="G22" s="254"/>
    </row>
    <row r="23" spans="1:7">
      <c r="A23" s="3"/>
      <c r="B23" s="3"/>
      <c r="C23" s="3"/>
      <c r="D23" s="3"/>
      <c r="E23" s="5"/>
      <c r="F23" s="5"/>
    </row>
    <row r="24" spans="1:7">
      <c r="A24" s="3" t="s">
        <v>138</v>
      </c>
      <c r="B24" s="3" t="s">
        <v>139</v>
      </c>
      <c r="C24" s="3" t="s">
        <v>149</v>
      </c>
      <c r="D24" s="3" t="s">
        <v>150</v>
      </c>
      <c r="E24" s="5">
        <v>0</v>
      </c>
      <c r="F24" s="5">
        <v>6323248.6600000001</v>
      </c>
      <c r="G24" s="253" t="s">
        <v>97</v>
      </c>
    </row>
    <row r="25" spans="1:7">
      <c r="A25" s="3" t="s">
        <v>138</v>
      </c>
      <c r="B25" s="3" t="s">
        <v>139</v>
      </c>
      <c r="C25" s="3" t="s">
        <v>151</v>
      </c>
      <c r="D25" s="3" t="s">
        <v>152</v>
      </c>
      <c r="E25" s="5">
        <v>0</v>
      </c>
      <c r="F25" s="5">
        <v>75878983.980000004</v>
      </c>
      <c r="G25" s="254"/>
    </row>
    <row r="27" spans="1:7">
      <c r="D27" s="3" t="s">
        <v>153</v>
      </c>
      <c r="E27" s="7">
        <f>SUM(E20,E3)-SUM(F21:F25)</f>
        <v>11487180243.42</v>
      </c>
    </row>
    <row r="28" spans="1:7">
      <c r="D28" s="3" t="s">
        <v>154</v>
      </c>
      <c r="E28" s="7">
        <f>E27-SUM(F15:F16)</f>
        <v>11083874664.370001</v>
      </c>
    </row>
  </sheetData>
  <mergeCells count="2">
    <mergeCell ref="G21:G22"/>
    <mergeCell ref="G24:G25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74BBF854C49E478CC09B3E53C2FE20" ma:contentTypeVersion="11" ma:contentTypeDescription="Create a new document." ma:contentTypeScope="" ma:versionID="63d54850c693ae4464fc8451daf066d0">
  <xsd:schema xmlns:xsd="http://www.w3.org/2001/XMLSchema" xmlns:xs="http://www.w3.org/2001/XMLSchema" xmlns:p="http://schemas.microsoft.com/office/2006/metadata/properties" xmlns:ns2="ebfcc7d6-e1dc-4701-b230-8bbb8f498e60" targetNamespace="http://schemas.microsoft.com/office/2006/metadata/properties" ma:root="true" ma:fieldsID="860b85fa13d0b3f8cfeb90c06dd5513c" ns2:_="">
    <xsd:import namespace="ebfcc7d6-e1dc-4701-b230-8bbb8f498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fcc7d6-e1dc-4701-b230-8bbb8f498e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f008325-463b-45ed-9e9b-5388e118c1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fcc7d6-e1dc-4701-b230-8bbb8f498e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385B21-6438-4CA5-B85B-1D6F66304B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343017-6913-4B98-9166-86CBF5D2DB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fcc7d6-e1dc-4701-b230-8bbb8f498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E4F9DB-2B33-443A-9C0D-E2F716BA3B27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bfcc7d6-e1dc-4701-b230-8bbb8f498e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4</vt:lpstr>
      <vt:lpstr>Plan3</vt:lpstr>
      <vt:lpstr>'Anexo 4'!Area_de_impressao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rfcosta</dc:creator>
  <cp:keywords/>
  <dc:description/>
  <cp:lastModifiedBy>Yago Barros Barbosa</cp:lastModifiedBy>
  <cp:revision/>
  <cp:lastPrinted>2026-07-16T15:59:20Z</cp:lastPrinted>
  <dcterms:created xsi:type="dcterms:W3CDTF">2011-09-16T14:41:22Z</dcterms:created>
  <dcterms:modified xsi:type="dcterms:W3CDTF">2026-08-03T13:10:27Z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MediaServiceImageTags">
    <vt:lpwstr/>
  </property>
  <property fmtid="{D5CDD505-2E9C-101B-9397-08002B2CF9AE}" pid="4" name="ContentTypeId">
    <vt:lpwstr>0x010100C874BBF854C49E478CC09B3E53C2FE20</vt:lpwstr>
  </property>
</Properties>
</file>