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barbosa\Desktop\RREO 2º Bimestre 2026\"/>
    </mc:Choice>
  </mc:AlternateContent>
  <xr:revisionPtr revIDLastSave="0" documentId="13_ncr:1_{BA8BE185-ED8F-459A-8059-B0C400F6A22B}" xr6:coauthVersionLast="47" xr6:coauthVersionMax="47" xr10:uidLastSave="{00000000-0000-0000-0000-000000000000}"/>
  <bookViews>
    <workbookView xWindow="-28920" yWindow="-105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9" i="4" l="1"/>
  <c r="L212" i="4"/>
  <c r="F212" i="4"/>
  <c r="L190" i="4"/>
  <c r="F190" i="4"/>
  <c r="L187" i="4"/>
  <c r="F187" i="4"/>
  <c r="M187" i="4" s="1"/>
  <c r="L180" i="4"/>
  <c r="F180" i="4"/>
  <c r="F166" i="4"/>
  <c r="L102" i="4"/>
  <c r="F102" i="4"/>
  <c r="L63" i="4"/>
  <c r="F63" i="4"/>
  <c r="F98" i="4"/>
  <c r="F99" i="4"/>
  <c r="L91" i="4"/>
  <c r="L92" i="4"/>
  <c r="F91" i="4"/>
  <c r="F92" i="4"/>
  <c r="L85" i="4"/>
  <c r="F85" i="4"/>
  <c r="L73" i="4"/>
  <c r="F73" i="4"/>
  <c r="M63" i="4" l="1"/>
  <c r="M212" i="4"/>
  <c r="M190" i="4"/>
  <c r="M180" i="4"/>
  <c r="M102" i="4"/>
  <c r="M91" i="4"/>
  <c r="M73" i="4"/>
  <c r="M92" i="4"/>
  <c r="M85" i="4"/>
  <c r="F114" i="4" l="1"/>
  <c r="F115" i="4"/>
  <c r="F116" i="4"/>
  <c r="F117" i="4"/>
  <c r="L183" i="4"/>
  <c r="F183" i="4"/>
  <c r="F184" i="4"/>
  <c r="L62" i="4"/>
  <c r="F62" i="4"/>
  <c r="K228" i="4"/>
  <c r="J228" i="4"/>
  <c r="I228" i="4"/>
  <c r="H228" i="4"/>
  <c r="G228" i="4"/>
  <c r="D228" i="4"/>
  <c r="M62" i="4" l="1"/>
  <c r="M183" i="4"/>
  <c r="H225" i="4"/>
  <c r="I225" i="4"/>
  <c r="J225" i="4"/>
  <c r="K225" i="4"/>
  <c r="G225" i="4"/>
  <c r="E225" i="4"/>
  <c r="D225" i="4"/>
  <c r="C225" i="4"/>
  <c r="B225" i="4"/>
  <c r="H222" i="4"/>
  <c r="I222" i="4"/>
  <c r="J222" i="4"/>
  <c r="K222" i="4"/>
  <c r="G222" i="4"/>
  <c r="C222" i="4"/>
  <c r="D222" i="4"/>
  <c r="E222" i="4"/>
  <c r="B222" i="4"/>
  <c r="K150" i="4"/>
  <c r="J150" i="4"/>
  <c r="I150" i="4"/>
  <c r="H150" i="4"/>
  <c r="G150" i="4"/>
  <c r="C150" i="4"/>
  <c r="D150" i="4"/>
  <c r="E150" i="4"/>
  <c r="B150" i="4"/>
  <c r="H19" i="4"/>
  <c r="I19" i="4"/>
  <c r="J19" i="4"/>
  <c r="K19" i="4"/>
  <c r="G19" i="4"/>
  <c r="C19" i="4"/>
  <c r="D19" i="4"/>
  <c r="E19" i="4"/>
  <c r="B19" i="4"/>
  <c r="C228" i="4"/>
  <c r="E228" i="4"/>
  <c r="B228" i="4"/>
  <c r="L221" i="4"/>
  <c r="F221" i="4"/>
  <c r="F218" i="4"/>
  <c r="F219" i="4"/>
  <c r="M219" i="4" s="1"/>
  <c r="L204" i="4"/>
  <c r="F204" i="4"/>
  <c r="L198" i="4"/>
  <c r="F198" i="4"/>
  <c r="L192" i="4"/>
  <c r="F192" i="4"/>
  <c r="L189" i="4"/>
  <c r="F189" i="4"/>
  <c r="L188" i="4"/>
  <c r="F188" i="4"/>
  <c r="L184" i="4"/>
  <c r="L177" i="4"/>
  <c r="L178" i="4"/>
  <c r="L179" i="4"/>
  <c r="L181" i="4"/>
  <c r="L182" i="4"/>
  <c r="F182" i="4"/>
  <c r="F181" i="4"/>
  <c r="F179" i="4"/>
  <c r="F178" i="4"/>
  <c r="F177" i="4"/>
  <c r="F151" i="4"/>
  <c r="L151" i="4"/>
  <c r="L101" i="4"/>
  <c r="F101" i="4"/>
  <c r="L64" i="4"/>
  <c r="F64" i="4"/>
  <c r="F50" i="4"/>
  <c r="M50" i="4" s="1"/>
  <c r="L33" i="4"/>
  <c r="F33" i="4"/>
  <c r="F228" i="4" l="1"/>
  <c r="F222" i="4"/>
  <c r="L228" i="4"/>
  <c r="F225" i="4"/>
  <c r="L222" i="4"/>
  <c r="L225" i="4"/>
  <c r="L150" i="4"/>
  <c r="F150" i="4"/>
  <c r="L19" i="4"/>
  <c r="F19" i="4"/>
  <c r="M221" i="4"/>
  <c r="M204" i="4"/>
  <c r="M198" i="4"/>
  <c r="M188" i="4"/>
  <c r="M189" i="4"/>
  <c r="M192" i="4"/>
  <c r="M179" i="4"/>
  <c r="M178" i="4"/>
  <c r="M181" i="4"/>
  <c r="M184" i="4"/>
  <c r="M182" i="4"/>
  <c r="M177" i="4"/>
  <c r="M151" i="4"/>
  <c r="M64" i="4"/>
  <c r="M101" i="4"/>
  <c r="M33" i="4"/>
  <c r="F224" i="4"/>
  <c r="L74" i="4"/>
  <c r="L72" i="4"/>
  <c r="L71" i="4"/>
  <c r="L70" i="4"/>
  <c r="L69" i="4"/>
  <c r="L68" i="4"/>
  <c r="L67" i="4"/>
  <c r="L66" i="4"/>
  <c r="L65" i="4"/>
  <c r="L61" i="4"/>
  <c r="L60" i="4"/>
  <c r="L59" i="4"/>
  <c r="L58" i="4"/>
  <c r="L57" i="4"/>
  <c r="L56" i="4"/>
  <c r="L55" i="4"/>
  <c r="L54" i="4"/>
  <c r="L53" i="4"/>
  <c r="L52" i="4"/>
  <c r="L51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2" i="4"/>
  <c r="L31" i="4"/>
  <c r="L30" i="4"/>
  <c r="L29" i="4"/>
  <c r="L28" i="4"/>
  <c r="L27" i="4"/>
  <c r="L26" i="4"/>
  <c r="L25" i="4"/>
  <c r="L24" i="4"/>
  <c r="L23" i="4"/>
  <c r="L22" i="4"/>
  <c r="L21" i="4"/>
  <c r="F60" i="4"/>
  <c r="F59" i="4"/>
  <c r="F82" i="4"/>
  <c r="F81" i="4"/>
  <c r="F80" i="4"/>
  <c r="F79" i="4"/>
  <c r="F78" i="4"/>
  <c r="F77" i="4"/>
  <c r="F76" i="4"/>
  <c r="L77" i="4"/>
  <c r="L82" i="4"/>
  <c r="L81" i="4"/>
  <c r="L80" i="4"/>
  <c r="L79" i="4"/>
  <c r="L78" i="4"/>
  <c r="L76" i="4"/>
  <c r="F86" i="4"/>
  <c r="L175" i="4"/>
  <c r="F175" i="4"/>
  <c r="L110" i="4"/>
  <c r="F110" i="4"/>
  <c r="L86" i="4"/>
  <c r="F51" i="4"/>
  <c r="F52" i="4"/>
  <c r="F53" i="4"/>
  <c r="F47" i="4"/>
  <c r="L176" i="4"/>
  <c r="F176" i="4"/>
  <c r="F48" i="4"/>
  <c r="F49" i="4"/>
  <c r="D125" i="4"/>
  <c r="L200" i="4"/>
  <c r="F200" i="4"/>
  <c r="F46" i="4"/>
  <c r="L185" i="4"/>
  <c r="F185" i="4"/>
  <c r="F55" i="4"/>
  <c r="F69" i="4"/>
  <c r="L220" i="4"/>
  <c r="L160" i="4"/>
  <c r="L103" i="4"/>
  <c r="L96" i="4"/>
  <c r="L20" i="4"/>
  <c r="L174" i="4"/>
  <c r="L173" i="4"/>
  <c r="L168" i="4"/>
  <c r="F227" i="4"/>
  <c r="L227" i="4"/>
  <c r="F220" i="4"/>
  <c r="L217" i="4"/>
  <c r="F217" i="4"/>
  <c r="L215" i="4"/>
  <c r="L214" i="4"/>
  <c r="L213" i="4"/>
  <c r="F215" i="4"/>
  <c r="F213" i="4"/>
  <c r="L186" i="4"/>
  <c r="L193" i="4"/>
  <c r="L199" i="4"/>
  <c r="F199" i="4"/>
  <c r="F193" i="4"/>
  <c r="F186" i="4"/>
  <c r="F174" i="4"/>
  <c r="F68" i="4"/>
  <c r="F66" i="4"/>
  <c r="L111" i="4"/>
  <c r="L109" i="4"/>
  <c r="F111" i="4"/>
  <c r="F109" i="4"/>
  <c r="F103" i="4"/>
  <c r="F96" i="4"/>
  <c r="F20" i="4"/>
  <c r="F45" i="4"/>
  <c r="L206" i="4"/>
  <c r="F206" i="4"/>
  <c r="L194" i="4"/>
  <c r="F194" i="4"/>
  <c r="L88" i="4"/>
  <c r="F88" i="4"/>
  <c r="F152" i="4"/>
  <c r="F168" i="4"/>
  <c r="F160" i="4"/>
  <c r="F30" i="4"/>
  <c r="F44" i="4"/>
  <c r="F173" i="4"/>
  <c r="G143" i="4"/>
  <c r="B143" i="4"/>
  <c r="A142" i="4"/>
  <c r="A139" i="4"/>
  <c r="K141" i="4"/>
  <c r="L229" i="4"/>
  <c r="F74" i="4"/>
  <c r="F72" i="4"/>
  <c r="F71" i="4"/>
  <c r="F70" i="4"/>
  <c r="F67" i="4"/>
  <c r="F61" i="4"/>
  <c r="F58" i="4"/>
  <c r="F57" i="4"/>
  <c r="F65" i="4"/>
  <c r="F56" i="4"/>
  <c r="F54" i="4"/>
  <c r="F43" i="4"/>
  <c r="F42" i="4"/>
  <c r="F41" i="4"/>
  <c r="F40" i="4"/>
  <c r="F39" i="4"/>
  <c r="F38" i="4"/>
  <c r="F37" i="4"/>
  <c r="F36" i="4"/>
  <c r="F35" i="4"/>
  <c r="F34" i="4"/>
  <c r="F32" i="4"/>
  <c r="F31" i="4"/>
  <c r="F29" i="4"/>
  <c r="F28" i="4"/>
  <c r="F27" i="4"/>
  <c r="F26" i="4"/>
  <c r="F25" i="4"/>
  <c r="F24" i="4"/>
  <c r="F23" i="4"/>
  <c r="F22" i="4"/>
  <c r="F21" i="4"/>
  <c r="F127" i="4"/>
  <c r="F126" i="4"/>
  <c r="F124" i="4"/>
  <c r="F123" i="4"/>
  <c r="F121" i="4"/>
  <c r="F120" i="4"/>
  <c r="F119" i="4"/>
  <c r="F107" i="4"/>
  <c r="F106" i="4"/>
  <c r="F105" i="4"/>
  <c r="F104" i="4"/>
  <c r="F100" i="4"/>
  <c r="F97" i="4"/>
  <c r="F95" i="4"/>
  <c r="F94" i="4"/>
  <c r="F93" i="4"/>
  <c r="F214" i="4"/>
  <c r="F211" i="4"/>
  <c r="F210" i="4"/>
  <c r="F209" i="4"/>
  <c r="F208" i="4"/>
  <c r="F207" i="4"/>
  <c r="F205" i="4"/>
  <c r="F203" i="4"/>
  <c r="F202" i="4"/>
  <c r="F201" i="4"/>
  <c r="F216" i="4"/>
  <c r="F197" i="4"/>
  <c r="F196" i="4"/>
  <c r="F195" i="4"/>
  <c r="F191" i="4"/>
  <c r="F232" i="4"/>
  <c r="F231" i="4"/>
  <c r="F229" i="4"/>
  <c r="F226" i="4"/>
  <c r="F223" i="4"/>
  <c r="F172" i="4"/>
  <c r="F171" i="4"/>
  <c r="F170" i="4"/>
  <c r="F169" i="4"/>
  <c r="F167" i="4"/>
  <c r="F165" i="4"/>
  <c r="F164" i="4"/>
  <c r="F163" i="4"/>
  <c r="F162" i="4"/>
  <c r="F161" i="4"/>
  <c r="F159" i="4"/>
  <c r="F158" i="4"/>
  <c r="F157" i="4"/>
  <c r="F156" i="4"/>
  <c r="F155" i="4"/>
  <c r="F154" i="4"/>
  <c r="F153" i="4"/>
  <c r="L172" i="4"/>
  <c r="L218" i="4"/>
  <c r="L216" i="4"/>
  <c r="L211" i="4"/>
  <c r="L210" i="4"/>
  <c r="L209" i="4"/>
  <c r="L208" i="4"/>
  <c r="L207" i="4"/>
  <c r="L205" i="4"/>
  <c r="L203" i="4"/>
  <c r="L202" i="4"/>
  <c r="L201" i="4"/>
  <c r="L197" i="4"/>
  <c r="L196" i="4"/>
  <c r="L195" i="4"/>
  <c r="L191" i="4"/>
  <c r="L171" i="4"/>
  <c r="L170" i="4"/>
  <c r="L169" i="4"/>
  <c r="L167" i="4"/>
  <c r="L165" i="4"/>
  <c r="L164" i="4"/>
  <c r="L163" i="4"/>
  <c r="L162" i="4"/>
  <c r="L161" i="4"/>
  <c r="L159" i="4"/>
  <c r="L158" i="4"/>
  <c r="L157" i="4"/>
  <c r="L156" i="4"/>
  <c r="L155" i="4"/>
  <c r="L154" i="4"/>
  <c r="L153" i="4"/>
  <c r="L152" i="4"/>
  <c r="L232" i="4"/>
  <c r="L231" i="4"/>
  <c r="L226" i="4"/>
  <c r="L224" i="4"/>
  <c r="L223" i="4"/>
  <c r="L112" i="4"/>
  <c r="L108" i="4"/>
  <c r="L107" i="4"/>
  <c r="L106" i="4"/>
  <c r="L105" i="4"/>
  <c r="L104" i="4"/>
  <c r="L100" i="4"/>
  <c r="L97" i="4"/>
  <c r="L95" i="4"/>
  <c r="L94" i="4"/>
  <c r="L93" i="4"/>
  <c r="L90" i="4"/>
  <c r="L89" i="4"/>
  <c r="L87" i="4"/>
  <c r="L84" i="4"/>
  <c r="L83" i="4"/>
  <c r="L75" i="4"/>
  <c r="L127" i="4"/>
  <c r="L126" i="4"/>
  <c r="L124" i="4"/>
  <c r="L123" i="4"/>
  <c r="L121" i="4"/>
  <c r="L120" i="4"/>
  <c r="L119" i="4"/>
  <c r="L117" i="4"/>
  <c r="L116" i="4"/>
  <c r="L115" i="4"/>
  <c r="L114" i="4"/>
  <c r="F112" i="4"/>
  <c r="F108" i="4"/>
  <c r="F90" i="4"/>
  <c r="F89" i="4"/>
  <c r="F87" i="4"/>
  <c r="F84" i="4"/>
  <c r="F83" i="4"/>
  <c r="F75" i="4"/>
  <c r="K125" i="4"/>
  <c r="J125" i="4"/>
  <c r="I125" i="4"/>
  <c r="H125" i="4"/>
  <c r="G125" i="4"/>
  <c r="C125" i="4"/>
  <c r="B125" i="4"/>
  <c r="K230" i="4"/>
  <c r="J230" i="4"/>
  <c r="I230" i="4"/>
  <c r="H230" i="4"/>
  <c r="G230" i="4"/>
  <c r="E230" i="4"/>
  <c r="D230" i="4"/>
  <c r="D149" i="4" s="1"/>
  <c r="C230" i="4"/>
  <c r="C149" i="4" s="1"/>
  <c r="B230" i="4"/>
  <c r="B149" i="4" s="1"/>
  <c r="B128" i="4" s="1"/>
  <c r="B122" i="4"/>
  <c r="C122" i="4"/>
  <c r="D122" i="4"/>
  <c r="E122" i="4"/>
  <c r="G122" i="4"/>
  <c r="H122" i="4"/>
  <c r="I122" i="4"/>
  <c r="J122" i="4"/>
  <c r="K122" i="4"/>
  <c r="D118" i="4"/>
  <c r="E118" i="4"/>
  <c r="E113" i="4"/>
  <c r="C118" i="4"/>
  <c r="C113" i="4"/>
  <c r="B118" i="4"/>
  <c r="G118" i="4"/>
  <c r="H118" i="4"/>
  <c r="I118" i="4"/>
  <c r="J118" i="4"/>
  <c r="K118" i="4"/>
  <c r="K113" i="4"/>
  <c r="J113" i="4"/>
  <c r="I113" i="4"/>
  <c r="H113" i="4"/>
  <c r="G113" i="4"/>
  <c r="D113" i="4"/>
  <c r="B113" i="4"/>
  <c r="M79" i="4" l="1"/>
  <c r="M60" i="4"/>
  <c r="E149" i="4"/>
  <c r="E128" i="4" s="1"/>
  <c r="F230" i="4"/>
  <c r="L230" i="4"/>
  <c r="M81" i="4"/>
  <c r="M47" i="4"/>
  <c r="M38" i="4"/>
  <c r="M71" i="4"/>
  <c r="M152" i="4"/>
  <c r="M157" i="4"/>
  <c r="M165" i="4"/>
  <c r="M153" i="4"/>
  <c r="M161" i="4"/>
  <c r="M171" i="4"/>
  <c r="M174" i="4"/>
  <c r="M103" i="4"/>
  <c r="M49" i="4"/>
  <c r="M220" i="4"/>
  <c r="M95" i="4"/>
  <c r="M168" i="4"/>
  <c r="L125" i="4"/>
  <c r="M226" i="4"/>
  <c r="M159" i="4"/>
  <c r="M170" i="4"/>
  <c r="C128" i="4"/>
  <c r="M155" i="4"/>
  <c r="M163" i="4"/>
  <c r="M201" i="4"/>
  <c r="M211" i="4"/>
  <c r="M227" i="4"/>
  <c r="M59" i="4"/>
  <c r="M167" i="4"/>
  <c r="M160" i="4"/>
  <c r="M194" i="4"/>
  <c r="M176" i="4"/>
  <c r="M175" i="4"/>
  <c r="M76" i="4"/>
  <c r="M44" i="4"/>
  <c r="G18" i="4"/>
  <c r="M208" i="4"/>
  <c r="M158" i="4"/>
  <c r="M169" i="4"/>
  <c r="M207" i="4"/>
  <c r="M209" i="4"/>
  <c r="M96" i="4"/>
  <c r="M67" i="4"/>
  <c r="M154" i="4"/>
  <c r="M162" i="4"/>
  <c r="M172" i="4"/>
  <c r="M210" i="4"/>
  <c r="F125" i="4"/>
  <c r="M36" i="4"/>
  <c r="M173" i="4"/>
  <c r="M215" i="4"/>
  <c r="M156" i="4"/>
  <c r="M164" i="4"/>
  <c r="M42" i="4"/>
  <c r="G149" i="4"/>
  <c r="G128" i="4" s="1"/>
  <c r="M29" i="4"/>
  <c r="M30" i="4"/>
  <c r="C18" i="4"/>
  <c r="M223" i="4"/>
  <c r="M94" i="4"/>
  <c r="M58" i="4"/>
  <c r="M31" i="4"/>
  <c r="M40" i="4"/>
  <c r="M52" i="4"/>
  <c r="M51" i="4"/>
  <c r="M35" i="4"/>
  <c r="M46" i="4"/>
  <c r="H149" i="4"/>
  <c r="H128" i="4" s="1"/>
  <c r="I149" i="4"/>
  <c r="I128" i="4" s="1"/>
  <c r="M115" i="4"/>
  <c r="H18" i="4"/>
  <c r="M56" i="4"/>
  <c r="M53" i="4"/>
  <c r="M116" i="4"/>
  <c r="M32" i="4"/>
  <c r="F122" i="4"/>
  <c r="B18" i="4"/>
  <c r="M88" i="4"/>
  <c r="M68" i="4"/>
  <c r="M39" i="4"/>
  <c r="M21" i="4"/>
  <c r="J149" i="4"/>
  <c r="J128" i="4" s="1"/>
  <c r="M217" i="4"/>
  <c r="M218" i="4"/>
  <c r="M202" i="4"/>
  <c r="M214" i="4"/>
  <c r="M213" i="4"/>
  <c r="M203" i="4"/>
  <c r="M206" i="4"/>
  <c r="M196" i="4"/>
  <c r="M197" i="4"/>
  <c r="L122" i="4"/>
  <c r="F118" i="4"/>
  <c r="M117" i="4"/>
  <c r="M114" i="4"/>
  <c r="M109" i="4"/>
  <c r="M104" i="4"/>
  <c r="M97" i="4"/>
  <c r="M106" i="4"/>
  <c r="M107" i="4"/>
  <c r="M90" i="4"/>
  <c r="M78" i="4"/>
  <c r="M84" i="4"/>
  <c r="M89" i="4"/>
  <c r="M72" i="4"/>
  <c r="M69" i="4"/>
  <c r="M61" i="4"/>
  <c r="M57" i="4"/>
  <c r="M70" i="4"/>
  <c r="M48" i="4"/>
  <c r="M25" i="4"/>
  <c r="M22" i="4"/>
  <c r="M228" i="4"/>
  <c r="M232" i="4"/>
  <c r="M229" i="4"/>
  <c r="M224" i="4"/>
  <c r="K149" i="4"/>
  <c r="K128" i="4" s="1"/>
  <c r="M199" i="4"/>
  <c r="M193" i="4"/>
  <c r="M127" i="4"/>
  <c r="M124" i="4"/>
  <c r="M120" i="4"/>
  <c r="L118" i="4"/>
  <c r="M111" i="4"/>
  <c r="M108" i="4"/>
  <c r="M105" i="4"/>
  <c r="M93" i="4"/>
  <c r="M80" i="4"/>
  <c r="M87" i="4"/>
  <c r="M82" i="4"/>
  <c r="M77" i="4"/>
  <c r="M75" i="4"/>
  <c r="M55" i="4"/>
  <c r="M54" i="4"/>
  <c r="M43" i="4"/>
  <c r="M45" i="4"/>
  <c r="M41" i="4"/>
  <c r="M231" i="4"/>
  <c r="M216" i="4"/>
  <c r="D128" i="4"/>
  <c r="M205" i="4"/>
  <c r="M186" i="4"/>
  <c r="M195" i="4"/>
  <c r="M200" i="4"/>
  <c r="M185" i="4"/>
  <c r="M191" i="4"/>
  <c r="M126" i="4"/>
  <c r="M123" i="4"/>
  <c r="M119" i="4"/>
  <c r="M121" i="4"/>
  <c r="L113" i="4"/>
  <c r="F113" i="4"/>
  <c r="M110" i="4"/>
  <c r="M112" i="4"/>
  <c r="I18" i="4"/>
  <c r="M100" i="4"/>
  <c r="D18" i="4"/>
  <c r="M86" i="4"/>
  <c r="M83" i="4"/>
  <c r="E18" i="4"/>
  <c r="K18" i="4"/>
  <c r="M65" i="4"/>
  <c r="M66" i="4"/>
  <c r="M74" i="4"/>
  <c r="M34" i="4"/>
  <c r="M20" i="4"/>
  <c r="M37" i="4"/>
  <c r="M28" i="4"/>
  <c r="M26" i="4"/>
  <c r="M27" i="4"/>
  <c r="M24" i="4"/>
  <c r="M23" i="4"/>
  <c r="K129" i="4" l="1"/>
  <c r="C129" i="4"/>
  <c r="D129" i="4"/>
  <c r="E129" i="4"/>
  <c r="B129" i="4"/>
  <c r="I129" i="4"/>
  <c r="G129" i="4"/>
  <c r="H129" i="4"/>
  <c r="M230" i="4"/>
  <c r="M225" i="4"/>
  <c r="M125" i="4"/>
  <c r="M122" i="4"/>
  <c r="L149" i="4"/>
  <c r="L128" i="4" s="1"/>
  <c r="M222" i="4"/>
  <c r="M118" i="4"/>
  <c r="M113" i="4"/>
  <c r="J18" i="4"/>
  <c r="F18" i="4"/>
  <c r="J129" i="4" l="1"/>
  <c r="L18" i="4"/>
  <c r="M150" i="4"/>
  <c r="F149" i="4"/>
  <c r="M19" i="4"/>
  <c r="L129" i="4" l="1"/>
  <c r="M149" i="4"/>
  <c r="M128" i="4" s="1"/>
  <c r="F128" i="4"/>
  <c r="F129" i="4" s="1"/>
  <c r="M18" i="4"/>
  <c r="M129" i="4" l="1"/>
</calcChain>
</file>

<file path=xl/sharedStrings.xml><?xml version="1.0" encoding="utf-8"?>
<sst xmlns="http://schemas.openxmlformats.org/spreadsheetml/2006/main" count="279" uniqueCount="169">
  <si>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</si>
  <si>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</si>
  <si>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</si>
  <si>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</si>
  <si>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</si>
  <si>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</si>
  <si>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</si>
  <si>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</si>
  <si>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</si>
  <si>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</si>
  <si>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</si>
  <si>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</si>
  <si>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</si>
  <si>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</si>
  <si>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</si>
  <si>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</si>
  <si>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</si>
  <si>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</si>
  <si>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</si>
  <si>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</si>
  <si>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</si>
  <si>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</si>
  <si>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</si>
  <si>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</si>
  <si>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</si>
  <si>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</si>
  <si>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</si>
  <si>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</si>
  <si>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</si>
  <si>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</si>
  <si>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</si>
  <si>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</si>
  <si>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</si>
  <si>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</si>
  <si>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</si>
  <si>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</si>
  <si>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</si>
  <si>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</si>
  <si>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</si>
  <si>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</si>
  <si>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</si>
  <si>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</si>
  <si>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</si>
  <si>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</si>
  <si>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</si>
  <si>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</si>
  <si>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</si>
  <si>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</si>
  <si>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</si>
  <si>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</si>
  <si>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</si>
  <si>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</si>
  <si>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</si>
  <si>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</si>
  <si>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</si>
  <si>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</si>
  <si>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</si>
  <si>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</si>
  <si>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</si>
  <si>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</si>
  <si>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</si>
  <si>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</si>
  <si>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</si>
  <si>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</si>
  <si>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</si>
  <si>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</si>
  <si>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</si>
  <si>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</si>
  <si>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</si>
  <si>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</si>
  <si>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</si>
  <si>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</si>
  <si>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</si>
  <si>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</si>
  <si>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</si>
  <si>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</si>
  <si>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</si>
  <si>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</si>
  <si>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</si>
  <si>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</si>
  <si>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</si>
  <si>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</si>
  <si>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</si>
  <si>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</si>
  <si>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</si>
  <si>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</si>
  <si>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</si>
  <si>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</si>
  <si>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</si>
  <si>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</si>
  <si>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</si>
  <si>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</si>
  <si>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</si>
  <si>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</si>
  <si>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</si>
  <si>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</si>
  <si>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</si>
  <si>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</si>
  <si>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</si>
  <si>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</si>
  <si>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</si>
  <si>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</si>
  <si>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</si>
  <si>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</si>
  <si>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</si>
  <si>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</si>
  <si>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</si>
  <si>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</si>
  <si>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</si>
  <si>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</si>
  <si>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</si>
  <si>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</si>
  <si>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</si>
  <si>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</si>
  <si>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</si>
  <si>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</si>
  <si>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</si>
  <si>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</si>
  <si>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</si>
  <si>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</si>
  <si>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</si>
  <si>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</si>
  <si>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</si>
  <si>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</si>
  <si>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</si>
  <si>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</si>
  <si>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</si>
  <si>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</si>
  <si>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</si>
  <si>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</si>
  <si>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</si>
  <si>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</si>
  <si>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</si>
  <si>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</si>
  <si>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</si>
  <si>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</si>
  <si>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</si>
  <si>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</si>
  <si>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</si>
  <si>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</si>
  <si>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</si>
  <si>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</si>
  <si>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</si>
  <si>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</si>
  <si>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</si>
  <si>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</si>
  <si>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</si>
  <si>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</si>
  <si>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</si>
  <si>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</si>
  <si>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</si>
  <si>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</si>
  <si>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</si>
  <si>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</si>
  <si>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</si>
  <si>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>Em 31 de dezembro                        de 2025</t>
  </si>
  <si>
    <t>Em 31 de dezembro de 2025</t>
  </si>
  <si>
    <t xml:space="preserve">        2 -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</si>
  <si>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 xml:space="preserve">      31610 - FUNDO ESTADUAL DE TRANSPORTES</t>
  </si>
  <si>
    <t xml:space="preserve">      40620 - FUNDO DE CIENCIAS DO EST. DO RIO DE JANEIRO</t>
  </si>
  <si>
    <t xml:space="preserve">      49610 - Fundo para Infância e Adolescência</t>
  </si>
  <si>
    <t xml:space="preserve">      49641 - Fundo para a Política de Integração da Pessoa Portadora de Deficiência</t>
  </si>
  <si>
    <t xml:space="preserve">      52610 - Fundo Especial da ACADEPOL</t>
  </si>
  <si>
    <t xml:space="preserve">      52620 - Fundo Especial da Polícia Civil</t>
  </si>
  <si>
    <t xml:space="preserve">      27410 - Fundação Instituto de Pesca do Estado do Rio de Janeiro</t>
  </si>
  <si>
    <t xml:space="preserve">      27530 - Empresa de Assistência Técnica e Extensão Rural do Estado do Rio de Janeiro</t>
  </si>
  <si>
    <t xml:space="preserve">      53720 - Companhia Estadual de Habitação do Estado do Rio de Janeiro</t>
  </si>
  <si>
    <t>JANEIRO A ABRIL 2026/BIMESTRE MARÇO - ABRIL</t>
  </si>
  <si>
    <t>Emissão: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</si>
</sst>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3" fillId="2" borderId="0" xfId="0" applyNumberFormat="1" applyFont="1" applyFill="1" applyAlignment="1">
      <alignment vertical="center"/>
    </xf>
    <xf numFmtId="166" fontId="2" fillId="0" borderId="0" xfId="0" applyNumberFormat="1" applyFont="1"/>
    <xf numFmtId="166" fontId="2" fillId="2" borderId="0" xfId="0" applyNumberFormat="1" applyFont="1" applyFill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7" fillId="0" borderId="8" xfId="0" applyFont="1" applyBorder="1" applyAlignment="1">
      <alignment horizontal="left" vertical="top" wrapText="1"/>
    </xf>
    <xf numFmtId="164" fontId="7" fillId="0" borderId="1" xfId="1" applyFont="1" applyFill="1" applyBorder="1" applyAlignment="1"/>
    <xf numFmtId="43" fontId="2" fillId="2" borderId="0" xfId="0" applyNumberFormat="1" applyFont="1" applyFill="1"/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right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2" fillId="2" borderId="0" xfId="1" applyFont="1" applyFill="1" applyAlignment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145677</xdr:colOff>
      <xdr:row>0</xdr:row>
      <xdr:rowOff>44823</xdr:rowOff>
    </xdr:from>
    <xdr:to>
      <xdr:col>5</xdr:col>
      <xdr:colOff>865256</xdr:colOff>
      <xdr:row>3</xdr:row>
      <xdr:rowOff>11205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9853" y="44823"/>
          <a:ext cx="719579" cy="63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67233</xdr:colOff>
      <xdr:row>130</xdr:row>
      <xdr:rowOff>113731</xdr:rowOff>
    </xdr:from>
    <xdr:to>
      <xdr:col>5</xdr:col>
      <xdr:colOff>869412</xdr:colOff>
      <xdr:row>133</xdr:row>
      <xdr:rowOff>184490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A8DDD-4676-4D85-9013-22C7AB9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1409" y="34078760"/>
          <a:ext cx="802179" cy="743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Y327"/>
  <sheetViews>
    <sheetView showGridLines="0" tabSelected="1" zoomScale="85" zoomScaleNormal="85" workbookViewId="0">
      <selection activeCell="O105" sqref="N105:R116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4" style="2" bestFit="1" customWidth="1"/>
    <col min="5" max="5" width="18.85546875" style="2" bestFit="1" customWidth="1"/>
    <col min="6" max="6" width="24" style="2" bestFit="1" customWidth="1"/>
    <col min="7" max="7" width="19.85546875" style="2" customWidth="1"/>
    <col min="8" max="8" width="22.5703125" style="2" customWidth="1"/>
    <col min="9" max="10" width="21.85546875" style="2" bestFit="1" customWidth="1"/>
    <col min="11" max="11" width="26.7109375" style="2" customWidth="1"/>
    <col min="12" max="13" width="23.42578125" style="2" customWidth="1"/>
    <col min="14" max="14" width="6.28515625" style="2" customWidth="1"/>
    <col min="15" max="15" width="18.28515625" style="5" customWidth="1"/>
    <col min="16" max="16" width="24.28515625" style="5" bestFit="1" customWidth="1"/>
    <col min="17" max="17" width="24.140625" style="5" customWidth="1"/>
    <col min="18" max="18" width="20.5703125" style="5" bestFit="1" customWidth="1"/>
    <col min="19" max="19" width="21.7109375" style="5" bestFit="1" customWidth="1"/>
    <col min="20" max="20" width="18.28515625" style="5" bestFit="1" customWidth="1"/>
    <col min="21" max="16384" width="9.140625" style="5"/>
  </cols>
  <sheetData>
    <row r="1" spans="1:14" ht="18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8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18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18" customHeight="1" x14ac:dyDescent="0.25">
      <c r="A4" s="123" t="s">
        <v>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4"/>
    </row>
    <row r="5" spans="1:14" ht="18" customHeight="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4"/>
    </row>
    <row r="6" spans="1:14" ht="18" customHeight="1" x14ac:dyDescent="0.25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6"/>
    </row>
    <row r="7" spans="1:14" ht="18" customHeight="1" x14ac:dyDescent="0.25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4"/>
    </row>
    <row r="8" spans="1:14" ht="18" customHeight="1" x14ac:dyDescent="0.25">
      <c r="A8" s="123" t="s">
        <v>167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4"/>
    </row>
    <row r="9" spans="1:14" ht="18" customHeight="1" x14ac:dyDescent="0.25">
      <c r="A9" s="21"/>
      <c r="B9" s="22"/>
      <c r="C9" s="21"/>
      <c r="D9" s="21"/>
      <c r="E9" s="21"/>
      <c r="F9" s="22"/>
      <c r="G9" s="21"/>
      <c r="H9" s="21"/>
      <c r="I9" s="21"/>
      <c r="J9" s="21"/>
      <c r="K9" s="23"/>
      <c r="L9" s="20"/>
      <c r="M9" s="20"/>
    </row>
    <row r="10" spans="1:14" ht="18" customHeight="1" x14ac:dyDescent="0.25">
      <c r="A10" s="20"/>
      <c r="B10" s="24"/>
      <c r="C10" s="24"/>
      <c r="D10" s="24"/>
      <c r="E10" s="25"/>
      <c r="F10" s="24"/>
      <c r="G10" s="24"/>
      <c r="H10" s="25"/>
      <c r="I10" s="25"/>
      <c r="J10" s="26"/>
      <c r="K10" s="108" t="s">
        <v>168</v>
      </c>
      <c r="L10" s="108"/>
      <c r="M10" s="108"/>
      <c r="N10" s="1"/>
    </row>
    <row r="11" spans="1:14" ht="18" customHeight="1" x14ac:dyDescent="0.25">
      <c r="A11" s="20" t="s">
        <v>4</v>
      </c>
      <c r="B11" s="25"/>
      <c r="C11" s="25"/>
      <c r="D11" s="25"/>
      <c r="E11" s="25"/>
      <c r="F11" s="25"/>
      <c r="G11" s="25"/>
      <c r="H11" s="25"/>
      <c r="I11" s="26"/>
      <c r="J11" s="26"/>
      <c r="K11" s="27"/>
      <c r="L11" s="27"/>
      <c r="M11" s="27">
        <v>1</v>
      </c>
      <c r="N11" s="3"/>
    </row>
    <row r="12" spans="1:14" x14ac:dyDescent="0.25">
      <c r="A12" s="93" t="s">
        <v>5</v>
      </c>
      <c r="B12" s="100" t="s">
        <v>6</v>
      </c>
      <c r="C12" s="101"/>
      <c r="D12" s="101"/>
      <c r="E12" s="101"/>
      <c r="F12" s="102"/>
      <c r="G12" s="109" t="s">
        <v>7</v>
      </c>
      <c r="H12" s="110"/>
      <c r="I12" s="110"/>
      <c r="J12" s="110"/>
      <c r="K12" s="110"/>
      <c r="L12" s="110"/>
      <c r="M12" s="109" t="s">
        <v>8</v>
      </c>
      <c r="N12" s="4"/>
    </row>
    <row r="13" spans="1:14" x14ac:dyDescent="0.25">
      <c r="A13" s="94"/>
      <c r="B13" s="103"/>
      <c r="C13" s="104"/>
      <c r="D13" s="104"/>
      <c r="E13" s="104"/>
      <c r="F13" s="105"/>
      <c r="G13" s="111"/>
      <c r="H13" s="112"/>
      <c r="I13" s="112"/>
      <c r="J13" s="112"/>
      <c r="K13" s="112"/>
      <c r="L13" s="112"/>
      <c r="M13" s="114"/>
      <c r="N13" s="4"/>
    </row>
    <row r="14" spans="1:14" ht="17.25" x14ac:dyDescent="0.25">
      <c r="A14" s="94"/>
      <c r="B14" s="115" t="s">
        <v>9</v>
      </c>
      <c r="C14" s="116"/>
      <c r="D14" s="97" t="s">
        <v>10</v>
      </c>
      <c r="E14" s="97" t="s">
        <v>11</v>
      </c>
      <c r="F14" s="121" t="s">
        <v>12</v>
      </c>
      <c r="G14" s="119" t="s">
        <v>9</v>
      </c>
      <c r="H14" s="120"/>
      <c r="I14" s="97" t="s">
        <v>13</v>
      </c>
      <c r="J14" s="97" t="s">
        <v>10</v>
      </c>
      <c r="K14" s="97" t="s">
        <v>11</v>
      </c>
      <c r="L14" s="109" t="s">
        <v>12</v>
      </c>
      <c r="M14" s="114"/>
      <c r="N14" s="4"/>
    </row>
    <row r="15" spans="1:14" ht="16.5" customHeight="1" x14ac:dyDescent="0.25">
      <c r="A15" s="95"/>
      <c r="B15" s="117" t="s">
        <v>14</v>
      </c>
      <c r="C15" s="106" t="s">
        <v>155</v>
      </c>
      <c r="D15" s="98"/>
      <c r="E15" s="98"/>
      <c r="F15" s="122"/>
      <c r="G15" s="117" t="s">
        <v>15</v>
      </c>
      <c r="H15" s="117" t="s">
        <v>156</v>
      </c>
      <c r="I15" s="98"/>
      <c r="J15" s="98"/>
      <c r="K15" s="98"/>
      <c r="L15" s="114"/>
      <c r="M15" s="114"/>
      <c r="N15" s="4"/>
    </row>
    <row r="16" spans="1:14" ht="36.75" customHeight="1" x14ac:dyDescent="0.25">
      <c r="A16" s="95"/>
      <c r="B16" s="118"/>
      <c r="C16" s="107"/>
      <c r="D16" s="98"/>
      <c r="E16" s="98"/>
      <c r="F16" s="30"/>
      <c r="G16" s="118"/>
      <c r="H16" s="118"/>
      <c r="I16" s="98"/>
      <c r="J16" s="98"/>
      <c r="K16" s="98"/>
      <c r="L16" s="114"/>
      <c r="M16" s="114"/>
      <c r="N16" s="4"/>
    </row>
    <row r="17" spans="1:25" ht="21.75" customHeight="1" x14ac:dyDescent="0.25">
      <c r="A17" s="96"/>
      <c r="B17" s="31" t="s">
        <v>16</v>
      </c>
      <c r="C17" s="28" t="s">
        <v>17</v>
      </c>
      <c r="D17" s="32" t="s">
        <v>18</v>
      </c>
      <c r="E17" s="32" t="s">
        <v>19</v>
      </c>
      <c r="F17" s="32" t="s">
        <v>20</v>
      </c>
      <c r="G17" s="32" t="s">
        <v>21</v>
      </c>
      <c r="H17" s="31" t="s">
        <v>22</v>
      </c>
      <c r="I17" s="32" t="s">
        <v>23</v>
      </c>
      <c r="J17" s="32" t="s">
        <v>24</v>
      </c>
      <c r="K17" s="32" t="s">
        <v>25</v>
      </c>
      <c r="L17" s="29" t="s">
        <v>26</v>
      </c>
      <c r="M17" s="29" t="s">
        <v>27</v>
      </c>
      <c r="N17" s="4"/>
      <c r="O17" s="130"/>
      <c r="P17" s="130"/>
      <c r="Q17" s="130"/>
      <c r="R17" s="130"/>
      <c r="S17" s="130"/>
    </row>
    <row r="18" spans="1:25" s="2" customFormat="1" ht="17.25" x14ac:dyDescent="0.25">
      <c r="A18" s="33" t="s">
        <v>28</v>
      </c>
      <c r="B18" s="34">
        <f t="shared" ref="B18:L18" si="0">B113+B118+B122+B125+B19</f>
        <v>614203608.61999989</v>
      </c>
      <c r="C18" s="34">
        <f t="shared" si="0"/>
        <v>1737025062.0399995</v>
      </c>
      <c r="D18" s="34">
        <f t="shared" si="0"/>
        <v>1621539229.7799997</v>
      </c>
      <c r="E18" s="34">
        <f t="shared" si="0"/>
        <v>22636904.890000008</v>
      </c>
      <c r="F18" s="34">
        <f t="shared" si="0"/>
        <v>707052535.98999953</v>
      </c>
      <c r="G18" s="34">
        <f t="shared" si="0"/>
        <v>1089887.6599999999</v>
      </c>
      <c r="H18" s="34">
        <f t="shared" si="0"/>
        <v>1523601809.3799999</v>
      </c>
      <c r="I18" s="34">
        <f t="shared" si="0"/>
        <v>972136658.33000016</v>
      </c>
      <c r="J18" s="34">
        <f t="shared" si="0"/>
        <v>916831864.1500001</v>
      </c>
      <c r="K18" s="34">
        <f t="shared" si="0"/>
        <v>202078322.75</v>
      </c>
      <c r="L18" s="34">
        <f t="shared" si="0"/>
        <v>405781510.13999981</v>
      </c>
      <c r="M18" s="35">
        <f>F18+L18</f>
        <v>1112834046.1299994</v>
      </c>
      <c r="N18" s="6"/>
      <c r="O18" s="131"/>
      <c r="P18" s="131"/>
      <c r="Q18" s="131"/>
      <c r="R18" s="131"/>
      <c r="S18" s="131"/>
      <c r="T18" s="5"/>
      <c r="U18" s="5"/>
      <c r="V18" s="5"/>
      <c r="W18" s="5"/>
      <c r="X18" s="5"/>
      <c r="Y18" s="5"/>
    </row>
    <row r="19" spans="1:25" s="2" customFormat="1" ht="17.25" x14ac:dyDescent="0.25">
      <c r="A19" s="36" t="s">
        <v>29</v>
      </c>
      <c r="B19" s="37">
        <f>SUM(B20:B112)</f>
        <v>610488170.40999985</v>
      </c>
      <c r="C19" s="37">
        <f>SUM(C20:C112)</f>
        <v>1613585612.8999994</v>
      </c>
      <c r="D19" s="37">
        <f>SUM(D20:D112)</f>
        <v>1507236071.2099998</v>
      </c>
      <c r="E19" s="37">
        <f>SUM(E20:E112)</f>
        <v>22615303.880000006</v>
      </c>
      <c r="F19" s="37">
        <f t="shared" ref="F19:F44" si="1">(B19+C19)-(D19+E19)</f>
        <v>694222408.21999955</v>
      </c>
      <c r="G19" s="37">
        <f>SUM(G20:G112)</f>
        <v>223439.92</v>
      </c>
      <c r="H19" s="37">
        <f>SUM(H20:H112)</f>
        <v>994672436.92999995</v>
      </c>
      <c r="I19" s="37">
        <f>SUM(I20:I112)</f>
        <v>613717629.88000011</v>
      </c>
      <c r="J19" s="37">
        <f>SUM(J20:J112)</f>
        <v>559865624.22000015</v>
      </c>
      <c r="K19" s="37">
        <f>SUM(K20:K112)</f>
        <v>171717425.53999999</v>
      </c>
      <c r="L19" s="37">
        <f>(G19+H19)-(J19+K19)</f>
        <v>263312827.08999979</v>
      </c>
      <c r="M19" s="38">
        <f>F19+L19</f>
        <v>957535235.30999935</v>
      </c>
      <c r="N19" s="7"/>
      <c r="O19" s="132"/>
      <c r="P19" s="133"/>
      <c r="Q19" s="133"/>
      <c r="R19" s="133"/>
      <c r="S19" s="133"/>
      <c r="T19" s="129"/>
      <c r="U19" s="5"/>
      <c r="V19" s="5"/>
      <c r="W19" s="5"/>
      <c r="X19" s="5"/>
      <c r="Y19" s="5"/>
    </row>
    <row r="20" spans="1:25" ht="17.25" x14ac:dyDescent="0.25">
      <c r="A20" s="39" t="s">
        <v>50</v>
      </c>
      <c r="B20" s="40">
        <v>0</v>
      </c>
      <c r="C20" s="40">
        <v>184893.1</v>
      </c>
      <c r="D20" s="40">
        <v>180358.28</v>
      </c>
      <c r="E20" s="40">
        <v>1369.52</v>
      </c>
      <c r="F20" s="40">
        <f t="shared" si="1"/>
        <v>3165.3000000000175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f>(G20+H20)-(J20+K20)</f>
        <v>0</v>
      </c>
      <c r="M20" s="41">
        <f>F20+L20</f>
        <v>3165.3000000000175</v>
      </c>
      <c r="N20" s="9"/>
      <c r="O20" s="132"/>
      <c r="P20" s="134"/>
      <c r="Q20" s="134"/>
      <c r="R20" s="134"/>
      <c r="S20" s="134"/>
      <c r="T20" s="12"/>
    </row>
    <row r="21" spans="1:25" ht="15.75" customHeight="1" x14ac:dyDescent="0.25">
      <c r="A21" s="42" t="s">
        <v>51</v>
      </c>
      <c r="B21" s="40">
        <v>524093.68</v>
      </c>
      <c r="C21" s="40">
        <v>0</v>
      </c>
      <c r="D21" s="40">
        <v>0</v>
      </c>
      <c r="E21" s="40">
        <v>0</v>
      </c>
      <c r="F21" s="40">
        <f t="shared" si="1"/>
        <v>524093.68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1">
        <f t="shared" ref="L21:L53" si="2">(G21+H21)-(J21+K21)</f>
        <v>0</v>
      </c>
      <c r="M21" s="41">
        <f t="shared" ref="M21:M53" si="3">F21+L21</f>
        <v>524093.68</v>
      </c>
      <c r="N21" s="9"/>
      <c r="O21" s="135"/>
      <c r="P21" s="136"/>
      <c r="Q21" s="136"/>
      <c r="R21" s="136"/>
      <c r="S21" s="136"/>
      <c r="T21" s="12"/>
    </row>
    <row r="22" spans="1:25" ht="18" customHeight="1" x14ac:dyDescent="0.25">
      <c r="A22" s="42" t="s">
        <v>52</v>
      </c>
      <c r="B22" s="40">
        <v>5124406.16</v>
      </c>
      <c r="C22" s="40">
        <v>177902.4</v>
      </c>
      <c r="D22" s="40">
        <v>177902.4</v>
      </c>
      <c r="E22" s="40">
        <v>0</v>
      </c>
      <c r="F22" s="40">
        <f t="shared" si="1"/>
        <v>5124406.16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1">
        <f t="shared" si="2"/>
        <v>0</v>
      </c>
      <c r="M22" s="41">
        <f t="shared" si="3"/>
        <v>5124406.16</v>
      </c>
      <c r="N22" s="9"/>
      <c r="O22" s="135"/>
      <c r="P22" s="136"/>
      <c r="Q22" s="136"/>
      <c r="R22" s="136"/>
      <c r="S22" s="136"/>
      <c r="T22" s="12"/>
    </row>
    <row r="23" spans="1:25" ht="18" customHeight="1" x14ac:dyDescent="0.25">
      <c r="A23" s="42" t="s">
        <v>53</v>
      </c>
      <c r="B23" s="40">
        <v>315637.71000000002</v>
      </c>
      <c r="C23" s="40">
        <v>20077913.809999999</v>
      </c>
      <c r="D23" s="40">
        <v>20041510.109999999</v>
      </c>
      <c r="E23" s="40">
        <v>28323.94</v>
      </c>
      <c r="F23" s="40">
        <f t="shared" si="1"/>
        <v>323717.46999999881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f t="shared" si="2"/>
        <v>0</v>
      </c>
      <c r="M23" s="41">
        <f t="shared" si="3"/>
        <v>323717.46999999881</v>
      </c>
      <c r="N23" s="9"/>
      <c r="O23" s="135"/>
      <c r="P23" s="136"/>
      <c r="Q23" s="136"/>
      <c r="R23" s="136"/>
      <c r="S23" s="136"/>
      <c r="T23" s="12"/>
    </row>
    <row r="24" spans="1:25" s="2" customFormat="1" ht="17.25" x14ac:dyDescent="0.25">
      <c r="A24" s="43" t="s">
        <v>54</v>
      </c>
      <c r="B24" s="40">
        <v>65792.05</v>
      </c>
      <c r="C24" s="40">
        <v>0</v>
      </c>
      <c r="D24" s="40">
        <v>0</v>
      </c>
      <c r="E24" s="40">
        <v>0</v>
      </c>
      <c r="F24" s="40">
        <f t="shared" si="1"/>
        <v>65792.05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1">
        <f t="shared" si="2"/>
        <v>0</v>
      </c>
      <c r="M24" s="41">
        <f t="shared" si="3"/>
        <v>65792.05</v>
      </c>
      <c r="N24" s="9"/>
      <c r="O24" s="135"/>
      <c r="P24" s="136"/>
      <c r="Q24" s="136"/>
      <c r="R24" s="136"/>
      <c r="S24" s="136"/>
      <c r="T24" s="12"/>
      <c r="U24" s="5"/>
      <c r="V24" s="5"/>
      <c r="W24" s="5"/>
      <c r="X24" s="5"/>
      <c r="Y24" s="5"/>
    </row>
    <row r="25" spans="1:25" ht="17.25" x14ac:dyDescent="0.25">
      <c r="A25" s="42" t="s">
        <v>55</v>
      </c>
      <c r="B25" s="40">
        <v>4724.3599999999997</v>
      </c>
      <c r="C25" s="40">
        <v>2282317.71</v>
      </c>
      <c r="D25" s="40">
        <v>2254132.15</v>
      </c>
      <c r="E25" s="40">
        <v>1482.29</v>
      </c>
      <c r="F25" s="40">
        <f t="shared" si="1"/>
        <v>31427.629999999888</v>
      </c>
      <c r="G25" s="40">
        <v>0</v>
      </c>
      <c r="H25" s="40">
        <v>55826281.329999998</v>
      </c>
      <c r="I25" s="40">
        <v>43219407.700000003</v>
      </c>
      <c r="J25" s="40">
        <v>43195147.700000003</v>
      </c>
      <c r="K25" s="40">
        <v>12606123.630000001</v>
      </c>
      <c r="L25" s="41">
        <f t="shared" si="2"/>
        <v>25009.999999992549</v>
      </c>
      <c r="M25" s="41">
        <f t="shared" si="3"/>
        <v>56437.629999992438</v>
      </c>
      <c r="N25" s="9"/>
      <c r="O25" s="135"/>
      <c r="P25" s="136"/>
      <c r="Q25" s="136"/>
      <c r="R25" s="136"/>
      <c r="S25" s="136"/>
      <c r="T25" s="12"/>
    </row>
    <row r="26" spans="1:25" ht="18" customHeight="1" x14ac:dyDescent="0.25">
      <c r="A26" s="42" t="s">
        <v>56</v>
      </c>
      <c r="B26" s="40">
        <v>336662.21</v>
      </c>
      <c r="C26" s="40">
        <v>4167672.74</v>
      </c>
      <c r="D26" s="40">
        <v>4166062.1</v>
      </c>
      <c r="E26" s="40">
        <v>1610.42</v>
      </c>
      <c r="F26" s="40">
        <f t="shared" si="1"/>
        <v>336662.43000000017</v>
      </c>
      <c r="G26" s="40">
        <v>223439.92</v>
      </c>
      <c r="H26" s="40">
        <v>9402008.1400000006</v>
      </c>
      <c r="I26" s="40">
        <v>6747982.4199999999</v>
      </c>
      <c r="J26" s="40">
        <v>6733209.04</v>
      </c>
      <c r="K26" s="40">
        <v>2403931.7599999998</v>
      </c>
      <c r="L26" s="41">
        <f t="shared" si="2"/>
        <v>488307.25999999978</v>
      </c>
      <c r="M26" s="41">
        <f t="shared" si="3"/>
        <v>824969.69</v>
      </c>
      <c r="N26" s="9"/>
      <c r="O26" s="132"/>
      <c r="P26" s="137"/>
      <c r="Q26" s="137"/>
      <c r="R26" s="137"/>
      <c r="S26" s="137"/>
      <c r="T26" s="12"/>
    </row>
    <row r="27" spans="1:25" ht="17.25" customHeight="1" x14ac:dyDescent="0.25">
      <c r="A27" s="44" t="s">
        <v>57</v>
      </c>
      <c r="B27" s="40">
        <v>870102.22</v>
      </c>
      <c r="C27" s="40">
        <v>2366713.21</v>
      </c>
      <c r="D27" s="40">
        <v>2320692.2000000002</v>
      </c>
      <c r="E27" s="40">
        <v>0.02</v>
      </c>
      <c r="F27" s="40">
        <f t="shared" si="1"/>
        <v>916123.2099999995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1">
        <f t="shared" si="2"/>
        <v>0</v>
      </c>
      <c r="M27" s="41">
        <f t="shared" si="3"/>
        <v>916123.2099999995</v>
      </c>
      <c r="N27" s="9"/>
      <c r="O27" s="132"/>
      <c r="P27" s="134"/>
      <c r="Q27" s="134"/>
      <c r="R27" s="134"/>
      <c r="S27" s="134"/>
      <c r="T27" s="12"/>
    </row>
    <row r="28" spans="1:25" ht="34.5" x14ac:dyDescent="0.25">
      <c r="A28" s="42" t="s">
        <v>58</v>
      </c>
      <c r="B28" s="40">
        <v>62704.97</v>
      </c>
      <c r="C28" s="40">
        <v>927385.43</v>
      </c>
      <c r="D28" s="40">
        <v>927382.66</v>
      </c>
      <c r="E28" s="40">
        <v>0</v>
      </c>
      <c r="F28" s="40">
        <f t="shared" si="1"/>
        <v>62707.739999999991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f t="shared" si="2"/>
        <v>0</v>
      </c>
      <c r="M28" s="41">
        <f t="shared" si="3"/>
        <v>62707.739999999991</v>
      </c>
      <c r="N28" s="9"/>
      <c r="O28" s="135"/>
      <c r="P28" s="136"/>
      <c r="Q28" s="136"/>
      <c r="R28" s="136"/>
      <c r="S28" s="136"/>
      <c r="T28" s="12"/>
    </row>
    <row r="29" spans="1:25" ht="15.75" customHeight="1" x14ac:dyDescent="0.25">
      <c r="A29" s="45" t="s">
        <v>59</v>
      </c>
      <c r="B29" s="40">
        <v>230</v>
      </c>
      <c r="C29" s="40">
        <v>232869.9</v>
      </c>
      <c r="D29" s="40">
        <v>113601.29</v>
      </c>
      <c r="E29" s="40">
        <v>0</v>
      </c>
      <c r="F29" s="40">
        <f t="shared" si="1"/>
        <v>119498.61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1">
        <f t="shared" si="2"/>
        <v>0</v>
      </c>
      <c r="M29" s="41">
        <f t="shared" si="3"/>
        <v>119498.61</v>
      </c>
      <c r="N29" s="9"/>
      <c r="O29" s="135"/>
      <c r="P29" s="136"/>
      <c r="Q29" s="136"/>
      <c r="R29" s="136"/>
      <c r="S29" s="136"/>
      <c r="T29" s="12"/>
    </row>
    <row r="30" spans="1:25" ht="18" customHeight="1" x14ac:dyDescent="0.25">
      <c r="A30" s="45" t="s">
        <v>60</v>
      </c>
      <c r="B30" s="40">
        <v>965409.03</v>
      </c>
      <c r="C30" s="40">
        <v>7981702.5599999996</v>
      </c>
      <c r="D30" s="40">
        <v>3774242.42</v>
      </c>
      <c r="E30" s="40">
        <v>0</v>
      </c>
      <c r="F30" s="40">
        <f t="shared" si="1"/>
        <v>5172869.17</v>
      </c>
      <c r="G30" s="40">
        <v>0</v>
      </c>
      <c r="H30" s="40">
        <v>23897</v>
      </c>
      <c r="I30" s="40">
        <v>23897</v>
      </c>
      <c r="J30" s="40">
        <v>0</v>
      </c>
      <c r="K30" s="40">
        <v>0</v>
      </c>
      <c r="L30" s="41">
        <f t="shared" si="2"/>
        <v>23897</v>
      </c>
      <c r="M30" s="41">
        <f t="shared" si="3"/>
        <v>5196766.17</v>
      </c>
      <c r="N30" s="9"/>
      <c r="O30" s="135"/>
      <c r="P30" s="136"/>
      <c r="Q30" s="136"/>
      <c r="R30" s="136"/>
      <c r="S30" s="136"/>
      <c r="T30" s="12"/>
    </row>
    <row r="31" spans="1:25" ht="17.25" x14ac:dyDescent="0.25">
      <c r="A31" s="42" t="s">
        <v>61</v>
      </c>
      <c r="B31" s="40">
        <v>1972909.64</v>
      </c>
      <c r="C31" s="40">
        <v>79951608.319999993</v>
      </c>
      <c r="D31" s="40">
        <v>76373504.790000007</v>
      </c>
      <c r="E31" s="40">
        <v>2000</v>
      </c>
      <c r="F31" s="40">
        <f t="shared" si="1"/>
        <v>5549013.1699999869</v>
      </c>
      <c r="G31" s="40">
        <v>0</v>
      </c>
      <c r="H31" s="40">
        <v>5055408.95</v>
      </c>
      <c r="I31" s="40">
        <v>574700.72</v>
      </c>
      <c r="J31" s="40">
        <v>574700.72</v>
      </c>
      <c r="K31" s="40">
        <v>4480708.2300000004</v>
      </c>
      <c r="L31" s="41">
        <f t="shared" si="2"/>
        <v>0</v>
      </c>
      <c r="M31" s="41">
        <f t="shared" si="3"/>
        <v>5549013.1699999869</v>
      </c>
      <c r="N31" s="9"/>
      <c r="O31" s="135"/>
      <c r="P31" s="136"/>
      <c r="Q31" s="136"/>
      <c r="R31" s="136"/>
      <c r="S31" s="136"/>
      <c r="T31" s="12"/>
    </row>
    <row r="32" spans="1:25" ht="17.25" x14ac:dyDescent="0.25">
      <c r="A32" s="42" t="s">
        <v>62</v>
      </c>
      <c r="B32" s="40">
        <v>956467.92</v>
      </c>
      <c r="C32" s="40">
        <v>44041852.219999999</v>
      </c>
      <c r="D32" s="40">
        <v>39304533.460000001</v>
      </c>
      <c r="E32" s="40">
        <v>0</v>
      </c>
      <c r="F32" s="40">
        <f t="shared" si="1"/>
        <v>5693786.6799999997</v>
      </c>
      <c r="G32" s="40">
        <v>0</v>
      </c>
      <c r="H32" s="40">
        <v>101765645.69</v>
      </c>
      <c r="I32" s="40">
        <v>82439840.780000001</v>
      </c>
      <c r="J32" s="40">
        <v>82375163.310000002</v>
      </c>
      <c r="K32" s="40">
        <v>19325804.91</v>
      </c>
      <c r="L32" s="41">
        <f t="shared" si="2"/>
        <v>64677.469999998808</v>
      </c>
      <c r="M32" s="41">
        <f t="shared" si="3"/>
        <v>5758464.1499999985</v>
      </c>
      <c r="N32" s="9"/>
      <c r="O32" s="135"/>
      <c r="P32" s="136"/>
      <c r="Q32" s="136"/>
      <c r="R32" s="136"/>
      <c r="S32" s="136"/>
      <c r="T32" s="12"/>
    </row>
    <row r="33" spans="1:25" ht="34.5" x14ac:dyDescent="0.25">
      <c r="A33" s="42" t="s">
        <v>63</v>
      </c>
      <c r="B33" s="40">
        <v>253288.38</v>
      </c>
      <c r="C33" s="40">
        <v>2520390.9900000002</v>
      </c>
      <c r="D33" s="40">
        <v>2495049.33</v>
      </c>
      <c r="E33" s="40">
        <v>0</v>
      </c>
      <c r="F33" s="40">
        <f t="shared" si="1"/>
        <v>278630.04000000004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f t="shared" si="2"/>
        <v>0</v>
      </c>
      <c r="M33" s="41">
        <f t="shared" si="3"/>
        <v>278630.04000000004</v>
      </c>
      <c r="N33" s="9"/>
      <c r="O33" s="138"/>
      <c r="P33" s="134"/>
      <c r="Q33" s="134"/>
      <c r="R33" s="134"/>
      <c r="S33" s="134"/>
      <c r="T33" s="12"/>
    </row>
    <row r="34" spans="1:25" s="2" customFormat="1" ht="17.25" x14ac:dyDescent="0.25">
      <c r="A34" s="42" t="s">
        <v>64</v>
      </c>
      <c r="B34" s="40">
        <v>109650.5</v>
      </c>
      <c r="C34" s="40">
        <v>9398487.7699999996</v>
      </c>
      <c r="D34" s="40">
        <v>432673.9</v>
      </c>
      <c r="E34" s="40">
        <v>0</v>
      </c>
      <c r="F34" s="40">
        <f t="shared" si="1"/>
        <v>9075464.3699999992</v>
      </c>
      <c r="G34" s="40">
        <v>0</v>
      </c>
      <c r="H34" s="40">
        <v>2995284.08</v>
      </c>
      <c r="I34" s="40">
        <v>750634.53</v>
      </c>
      <c r="J34" s="40">
        <v>681126.53</v>
      </c>
      <c r="K34" s="40">
        <v>466636.87</v>
      </c>
      <c r="L34" s="41">
        <f t="shared" si="2"/>
        <v>1847520.6800000002</v>
      </c>
      <c r="M34" s="41">
        <f t="shared" si="3"/>
        <v>10922985.049999999</v>
      </c>
      <c r="N34" s="9"/>
      <c r="O34" s="139"/>
      <c r="P34" s="139"/>
      <c r="Q34" s="139"/>
      <c r="R34" s="139"/>
      <c r="S34" s="139"/>
      <c r="T34" s="5"/>
      <c r="U34" s="5"/>
      <c r="V34" s="5"/>
      <c r="W34" s="5"/>
      <c r="X34" s="5"/>
      <c r="Y34" s="5"/>
    </row>
    <row r="35" spans="1:25" s="2" customFormat="1" ht="34.5" x14ac:dyDescent="0.25">
      <c r="A35" s="42" t="s">
        <v>65</v>
      </c>
      <c r="B35" s="40">
        <v>516049.1</v>
      </c>
      <c r="C35" s="40">
        <v>3078008.42</v>
      </c>
      <c r="D35" s="40">
        <v>3077820.93</v>
      </c>
      <c r="E35" s="46">
        <v>0</v>
      </c>
      <c r="F35" s="40">
        <f t="shared" si="1"/>
        <v>516236.58999999985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1">
        <f t="shared" si="2"/>
        <v>0</v>
      </c>
      <c r="M35" s="41">
        <f t="shared" si="3"/>
        <v>516236.58999999985</v>
      </c>
      <c r="N35" s="9"/>
      <c r="O35" s="10"/>
      <c r="P35" s="10"/>
      <c r="Q35" s="10"/>
      <c r="R35" s="10"/>
      <c r="S35" s="10"/>
      <c r="T35" s="5"/>
      <c r="U35" s="5"/>
      <c r="V35" s="5"/>
      <c r="W35" s="5"/>
      <c r="X35" s="5"/>
      <c r="Y35" s="5"/>
    </row>
    <row r="36" spans="1:25" ht="15.75" customHeight="1" x14ac:dyDescent="0.25">
      <c r="A36" s="42" t="s">
        <v>66</v>
      </c>
      <c r="B36" s="40">
        <v>20933.87</v>
      </c>
      <c r="C36" s="40">
        <v>288748.76</v>
      </c>
      <c r="D36" s="40">
        <v>306319.17</v>
      </c>
      <c r="E36" s="40">
        <v>0</v>
      </c>
      <c r="F36" s="40">
        <f t="shared" si="1"/>
        <v>3363.460000000021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1">
        <f t="shared" si="2"/>
        <v>0</v>
      </c>
      <c r="M36" s="41">
        <f t="shared" si="3"/>
        <v>3363.460000000021</v>
      </c>
      <c r="N36" s="9"/>
      <c r="O36" s="11"/>
      <c r="P36" s="2"/>
      <c r="Q36" s="2"/>
      <c r="R36" s="2"/>
      <c r="S36" s="2"/>
    </row>
    <row r="37" spans="1:25" ht="17.25" x14ac:dyDescent="0.25">
      <c r="A37" s="42" t="s">
        <v>67</v>
      </c>
      <c r="B37" s="40">
        <v>232.56</v>
      </c>
      <c r="C37" s="40">
        <v>46530.45</v>
      </c>
      <c r="D37" s="40">
        <v>30541.119999999999</v>
      </c>
      <c r="E37" s="40">
        <v>0</v>
      </c>
      <c r="F37" s="40">
        <f t="shared" si="1"/>
        <v>16221.889999999996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1">
        <f t="shared" si="2"/>
        <v>0</v>
      </c>
      <c r="M37" s="41">
        <f t="shared" si="3"/>
        <v>16221.889999999996</v>
      </c>
      <c r="N37" s="9"/>
    </row>
    <row r="38" spans="1:25" ht="15.75" customHeight="1" x14ac:dyDescent="0.25">
      <c r="A38" s="42" t="s">
        <v>68</v>
      </c>
      <c r="B38" s="40">
        <v>3313748.06</v>
      </c>
      <c r="C38" s="40">
        <v>11489480.23</v>
      </c>
      <c r="D38" s="40">
        <v>11454480.23</v>
      </c>
      <c r="E38" s="40">
        <v>0</v>
      </c>
      <c r="F38" s="40">
        <f t="shared" si="1"/>
        <v>3348748.0600000005</v>
      </c>
      <c r="G38" s="40">
        <v>0</v>
      </c>
      <c r="H38" s="40">
        <v>15374534.34</v>
      </c>
      <c r="I38" s="40">
        <v>14088000</v>
      </c>
      <c r="J38" s="40">
        <v>13948000</v>
      </c>
      <c r="K38" s="40">
        <v>1286534.3400000001</v>
      </c>
      <c r="L38" s="41">
        <f t="shared" si="2"/>
        <v>140000</v>
      </c>
      <c r="M38" s="41">
        <f t="shared" si="3"/>
        <v>3488748.0600000005</v>
      </c>
      <c r="N38" s="9"/>
      <c r="O38" s="12"/>
    </row>
    <row r="39" spans="1:25" s="2" customFormat="1" ht="34.5" x14ac:dyDescent="0.25">
      <c r="A39" s="42" t="s">
        <v>69</v>
      </c>
      <c r="B39" s="40">
        <v>74013.320000000007</v>
      </c>
      <c r="C39" s="40">
        <v>10917703.859999999</v>
      </c>
      <c r="D39" s="40">
        <v>10912905.779999999</v>
      </c>
      <c r="E39" s="40">
        <v>4798.08</v>
      </c>
      <c r="F39" s="40">
        <f t="shared" si="1"/>
        <v>74013.320000000298</v>
      </c>
      <c r="G39" s="40">
        <v>0</v>
      </c>
      <c r="H39" s="40">
        <v>5396036.8399999999</v>
      </c>
      <c r="I39" s="40">
        <v>1753701.59</v>
      </c>
      <c r="J39" s="40">
        <v>630201.59</v>
      </c>
      <c r="K39" s="40">
        <v>19999.59</v>
      </c>
      <c r="L39" s="41">
        <f t="shared" si="2"/>
        <v>4745835.66</v>
      </c>
      <c r="M39" s="41">
        <f t="shared" si="3"/>
        <v>4819848.9800000004</v>
      </c>
      <c r="N39" s="9"/>
      <c r="O39" s="12"/>
      <c r="P39" s="92"/>
      <c r="Q39" s="92"/>
      <c r="R39" s="92"/>
      <c r="S39" s="92"/>
    </row>
    <row r="40" spans="1:25" s="2" customFormat="1" ht="17.25" x14ac:dyDescent="0.25">
      <c r="A40" s="42" t="s">
        <v>70</v>
      </c>
      <c r="B40" s="40">
        <v>394027.28</v>
      </c>
      <c r="C40" s="40">
        <v>5816115.3200000003</v>
      </c>
      <c r="D40" s="40">
        <v>5753773.3200000003</v>
      </c>
      <c r="E40" s="40">
        <v>0</v>
      </c>
      <c r="F40" s="40">
        <f t="shared" si="1"/>
        <v>456369.28000000026</v>
      </c>
      <c r="G40" s="40">
        <v>0</v>
      </c>
      <c r="H40" s="40">
        <v>146188013.21000001</v>
      </c>
      <c r="I40" s="40">
        <v>76030702.829999998</v>
      </c>
      <c r="J40" s="40">
        <v>75325836.939999998</v>
      </c>
      <c r="K40" s="40">
        <v>1756053.89</v>
      </c>
      <c r="L40" s="41">
        <f t="shared" si="2"/>
        <v>69106122.38000001</v>
      </c>
      <c r="M40" s="41">
        <f t="shared" si="3"/>
        <v>69562491.660000011</v>
      </c>
      <c r="N40" s="9"/>
      <c r="O40" s="12"/>
      <c r="P40" s="5"/>
      <c r="Q40" s="5"/>
      <c r="R40" s="5"/>
      <c r="S40" s="5"/>
    </row>
    <row r="41" spans="1:25" s="2" customFormat="1" ht="17.25" x14ac:dyDescent="0.25">
      <c r="A41" s="42" t="s">
        <v>71</v>
      </c>
      <c r="B41" s="40">
        <v>12931.19</v>
      </c>
      <c r="C41" s="40">
        <v>4107082.65</v>
      </c>
      <c r="D41" s="40">
        <v>3035848.19</v>
      </c>
      <c r="E41" s="40">
        <v>164915.59</v>
      </c>
      <c r="F41" s="40">
        <f t="shared" si="1"/>
        <v>919250.06</v>
      </c>
      <c r="G41" s="40">
        <v>0</v>
      </c>
      <c r="H41" s="40">
        <v>2031881.92</v>
      </c>
      <c r="I41" s="40">
        <v>228329</v>
      </c>
      <c r="J41" s="40">
        <v>168329</v>
      </c>
      <c r="K41" s="40">
        <v>0</v>
      </c>
      <c r="L41" s="41">
        <f t="shared" si="2"/>
        <v>1863552.92</v>
      </c>
      <c r="M41" s="41">
        <f t="shared" si="3"/>
        <v>2782802.98</v>
      </c>
      <c r="N41" s="9"/>
      <c r="O41" s="11"/>
    </row>
    <row r="42" spans="1:25" s="2" customFormat="1" ht="34.5" x14ac:dyDescent="0.25">
      <c r="A42" s="42" t="s">
        <v>72</v>
      </c>
      <c r="B42" s="40">
        <v>347885.95</v>
      </c>
      <c r="C42" s="40">
        <v>240581.07</v>
      </c>
      <c r="D42" s="40">
        <v>239058.89</v>
      </c>
      <c r="E42" s="40">
        <v>1522.18</v>
      </c>
      <c r="F42" s="40">
        <f t="shared" si="1"/>
        <v>347885.95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1">
        <f t="shared" si="2"/>
        <v>0</v>
      </c>
      <c r="M42" s="41">
        <f t="shared" si="3"/>
        <v>347885.95</v>
      </c>
      <c r="N42" s="9"/>
      <c r="O42" s="11"/>
    </row>
    <row r="43" spans="1:25" s="2" customFormat="1" ht="17.25" x14ac:dyDescent="0.25">
      <c r="A43" s="42" t="s">
        <v>73</v>
      </c>
      <c r="B43" s="40">
        <v>43189280.579999998</v>
      </c>
      <c r="C43" s="40">
        <v>69669808.030000001</v>
      </c>
      <c r="D43" s="40">
        <v>69257513.25</v>
      </c>
      <c r="E43" s="40">
        <v>0</v>
      </c>
      <c r="F43" s="40">
        <f t="shared" si="1"/>
        <v>43601575.359999999</v>
      </c>
      <c r="G43" s="40">
        <v>0</v>
      </c>
      <c r="H43" s="40">
        <v>92172356.450000003</v>
      </c>
      <c r="I43" s="40">
        <v>81850625.939999998</v>
      </c>
      <c r="J43" s="40">
        <v>80746259.090000004</v>
      </c>
      <c r="K43" s="40">
        <v>9291524.2100000009</v>
      </c>
      <c r="L43" s="41">
        <f t="shared" si="2"/>
        <v>2134573.1499999911</v>
      </c>
      <c r="M43" s="41">
        <f t="shared" si="3"/>
        <v>45736148.50999999</v>
      </c>
      <c r="N43" s="9"/>
      <c r="O43" s="11"/>
    </row>
    <row r="44" spans="1:25" s="2" customFormat="1" ht="17.25" x14ac:dyDescent="0.25">
      <c r="A44" s="42" t="s">
        <v>74</v>
      </c>
      <c r="B44" s="40">
        <v>153931002.19</v>
      </c>
      <c r="C44" s="40">
        <v>6844527.3700000001</v>
      </c>
      <c r="D44" s="40">
        <v>6844527.3700000001</v>
      </c>
      <c r="E44" s="40">
        <v>0</v>
      </c>
      <c r="F44" s="40">
        <f t="shared" si="1"/>
        <v>153931002.19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1">
        <f t="shared" si="2"/>
        <v>0</v>
      </c>
      <c r="M44" s="41">
        <f t="shared" si="3"/>
        <v>153931002.19</v>
      </c>
      <c r="N44" s="9"/>
      <c r="O44" s="11"/>
    </row>
    <row r="45" spans="1:25" s="2" customFormat="1" ht="34.5" x14ac:dyDescent="0.25">
      <c r="A45" s="42" t="s">
        <v>75</v>
      </c>
      <c r="B45" s="40">
        <v>223615063.61000001</v>
      </c>
      <c r="C45" s="40">
        <v>71085103.189999998</v>
      </c>
      <c r="D45" s="40">
        <v>11696149.91</v>
      </c>
      <c r="E45" s="40">
        <v>0</v>
      </c>
      <c r="F45" s="40">
        <f t="shared" ref="F45:F67" si="4">(B45+C45)-(D45+E45)</f>
        <v>283004016.88999999</v>
      </c>
      <c r="G45" s="40">
        <v>0</v>
      </c>
      <c r="H45" s="40">
        <v>1450611.26</v>
      </c>
      <c r="I45" s="40">
        <v>0</v>
      </c>
      <c r="J45" s="40">
        <v>0</v>
      </c>
      <c r="K45" s="40">
        <v>1450611.26</v>
      </c>
      <c r="L45" s="41">
        <f t="shared" si="2"/>
        <v>0</v>
      </c>
      <c r="M45" s="41">
        <f t="shared" si="3"/>
        <v>283004016.88999999</v>
      </c>
      <c r="N45" s="9"/>
      <c r="O45" s="11"/>
    </row>
    <row r="46" spans="1:25" s="2" customFormat="1" ht="17.25" x14ac:dyDescent="0.25">
      <c r="A46" s="42" t="s">
        <v>76</v>
      </c>
      <c r="B46" s="40">
        <v>450805.31</v>
      </c>
      <c r="C46" s="40">
        <v>353652.46</v>
      </c>
      <c r="D46" s="40">
        <v>28310.63</v>
      </c>
      <c r="E46" s="40">
        <v>0</v>
      </c>
      <c r="F46" s="40">
        <f t="shared" si="4"/>
        <v>776147.14</v>
      </c>
      <c r="G46" s="40">
        <v>0</v>
      </c>
      <c r="H46" s="40">
        <v>3830027.66</v>
      </c>
      <c r="I46" s="40">
        <v>1356715.37</v>
      </c>
      <c r="J46" s="40">
        <v>1356715.37</v>
      </c>
      <c r="K46" s="40">
        <v>2473312.29</v>
      </c>
      <c r="L46" s="41">
        <f t="shared" si="2"/>
        <v>0</v>
      </c>
      <c r="M46" s="41">
        <f t="shared" si="3"/>
        <v>776147.14</v>
      </c>
      <c r="N46" s="9"/>
      <c r="O46" s="11"/>
    </row>
    <row r="47" spans="1:25" s="2" customFormat="1" ht="34.5" x14ac:dyDescent="0.25">
      <c r="A47" s="42" t="s">
        <v>77</v>
      </c>
      <c r="B47" s="40">
        <v>12250517.58</v>
      </c>
      <c r="C47" s="40">
        <v>6075017.0599999996</v>
      </c>
      <c r="D47" s="40">
        <v>3211280.3</v>
      </c>
      <c r="E47" s="40">
        <v>0</v>
      </c>
      <c r="F47" s="40">
        <f t="shared" si="4"/>
        <v>15114254.34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1">
        <f t="shared" si="2"/>
        <v>0</v>
      </c>
      <c r="M47" s="41">
        <f t="shared" si="3"/>
        <v>15114254.34</v>
      </c>
      <c r="N47" s="9"/>
      <c r="O47" s="11"/>
    </row>
    <row r="48" spans="1:25" s="2" customFormat="1" ht="34.5" x14ac:dyDescent="0.25">
      <c r="A48" s="42" t="s">
        <v>78</v>
      </c>
      <c r="B48" s="40">
        <v>525662.87</v>
      </c>
      <c r="C48" s="40">
        <v>3886562.14</v>
      </c>
      <c r="D48" s="40">
        <v>3557457.88</v>
      </c>
      <c r="E48" s="40">
        <v>0</v>
      </c>
      <c r="F48" s="40">
        <f t="shared" si="4"/>
        <v>854767.12999999989</v>
      </c>
      <c r="G48" s="40">
        <v>0</v>
      </c>
      <c r="H48" s="40">
        <v>41152655.259999998</v>
      </c>
      <c r="I48" s="40">
        <v>13435066.970000001</v>
      </c>
      <c r="J48" s="40">
        <v>13435066.970000001</v>
      </c>
      <c r="K48" s="40">
        <v>27717588.289999999</v>
      </c>
      <c r="L48" s="41">
        <f t="shared" si="2"/>
        <v>0</v>
      </c>
      <c r="M48" s="41">
        <f t="shared" si="3"/>
        <v>854767.12999999989</v>
      </c>
      <c r="N48" s="9"/>
      <c r="O48" s="11"/>
    </row>
    <row r="49" spans="1:15" s="2" customFormat="1" ht="34.5" x14ac:dyDescent="0.25">
      <c r="A49" s="42" t="s">
        <v>79</v>
      </c>
      <c r="B49" s="40">
        <v>0</v>
      </c>
      <c r="C49" s="40">
        <v>4897687.08</v>
      </c>
      <c r="D49" s="40">
        <v>4897687.08</v>
      </c>
      <c r="E49" s="40">
        <v>0</v>
      </c>
      <c r="F49" s="40">
        <f t="shared" si="4"/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1">
        <f t="shared" si="2"/>
        <v>0</v>
      </c>
      <c r="M49" s="41">
        <f t="shared" si="3"/>
        <v>0</v>
      </c>
      <c r="N49" s="9"/>
      <c r="O49" s="11"/>
    </row>
    <row r="50" spans="1:15" s="2" customFormat="1" ht="17.25" x14ac:dyDescent="0.25">
      <c r="A50" s="42" t="s">
        <v>80</v>
      </c>
      <c r="B50" s="40">
        <v>209684.86</v>
      </c>
      <c r="C50" s="40">
        <v>826658.56</v>
      </c>
      <c r="D50" s="40">
        <v>826658.56</v>
      </c>
      <c r="E50" s="40">
        <v>0</v>
      </c>
      <c r="F50" s="40">
        <f t="shared" si="4"/>
        <v>209684.86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1"/>
      <c r="M50" s="41">
        <f t="shared" si="3"/>
        <v>209684.86</v>
      </c>
      <c r="N50" s="9"/>
      <c r="O50" s="11"/>
    </row>
    <row r="51" spans="1:15" s="2" customFormat="1" ht="17.25" x14ac:dyDescent="0.25">
      <c r="A51" s="42" t="s">
        <v>81</v>
      </c>
      <c r="B51" s="40">
        <v>0</v>
      </c>
      <c r="C51" s="40">
        <v>540467.78</v>
      </c>
      <c r="D51" s="40">
        <v>118715.37</v>
      </c>
      <c r="E51" s="40">
        <v>0</v>
      </c>
      <c r="F51" s="40">
        <f t="shared" si="4"/>
        <v>421752.41000000003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1">
        <f t="shared" si="2"/>
        <v>0</v>
      </c>
      <c r="M51" s="41">
        <f t="shared" si="3"/>
        <v>421752.41000000003</v>
      </c>
      <c r="N51" s="9"/>
      <c r="O51" s="11"/>
    </row>
    <row r="52" spans="1:15" s="2" customFormat="1" ht="34.5" x14ac:dyDescent="0.25">
      <c r="A52" s="42" t="s">
        <v>82</v>
      </c>
      <c r="B52" s="40">
        <v>0</v>
      </c>
      <c r="C52" s="40">
        <v>7357.99</v>
      </c>
      <c r="D52" s="40">
        <v>6344.13</v>
      </c>
      <c r="E52" s="40">
        <v>0</v>
      </c>
      <c r="F52" s="40">
        <f t="shared" si="4"/>
        <v>1013.8599999999997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1">
        <f t="shared" si="2"/>
        <v>0</v>
      </c>
      <c r="M52" s="41">
        <f t="shared" si="3"/>
        <v>1013.8599999999997</v>
      </c>
      <c r="N52" s="9"/>
      <c r="O52" s="11"/>
    </row>
    <row r="53" spans="1:15" s="2" customFormat="1" ht="34.5" x14ac:dyDescent="0.25">
      <c r="A53" s="42" t="s">
        <v>83</v>
      </c>
      <c r="B53" s="40">
        <v>105210.27</v>
      </c>
      <c r="C53" s="40">
        <v>3180095.52</v>
      </c>
      <c r="D53" s="40">
        <v>3160615.89</v>
      </c>
      <c r="E53" s="40">
        <v>0</v>
      </c>
      <c r="F53" s="40">
        <f t="shared" si="4"/>
        <v>124689.89999999991</v>
      </c>
      <c r="G53" s="40">
        <v>0</v>
      </c>
      <c r="H53" s="40">
        <v>7815671.0599999996</v>
      </c>
      <c r="I53" s="40">
        <v>5441909.4100000001</v>
      </c>
      <c r="J53" s="40">
        <v>3715146.17</v>
      </c>
      <c r="K53" s="40">
        <v>2373761.65</v>
      </c>
      <c r="L53" s="41">
        <f t="shared" si="2"/>
        <v>1726763.2399999993</v>
      </c>
      <c r="M53" s="41">
        <f t="shared" si="3"/>
        <v>1851453.1399999992</v>
      </c>
      <c r="N53" s="9"/>
      <c r="O53" s="11"/>
    </row>
    <row r="54" spans="1:15" s="2" customFormat="1" ht="34.5" x14ac:dyDescent="0.25">
      <c r="A54" s="42" t="s">
        <v>84</v>
      </c>
      <c r="B54" s="40">
        <v>5115.59</v>
      </c>
      <c r="C54" s="40">
        <v>5361309.84</v>
      </c>
      <c r="D54" s="40">
        <v>5361309.83</v>
      </c>
      <c r="E54" s="40">
        <v>0</v>
      </c>
      <c r="F54" s="40">
        <f t="shared" si="4"/>
        <v>5115.5999999996275</v>
      </c>
      <c r="G54" s="40">
        <v>0</v>
      </c>
      <c r="H54" s="40">
        <v>11000248.720000001</v>
      </c>
      <c r="I54" s="40">
        <v>9164535.6999999993</v>
      </c>
      <c r="J54" s="40">
        <v>9164535.6999999993</v>
      </c>
      <c r="K54" s="40">
        <v>1835713.02</v>
      </c>
      <c r="L54" s="41">
        <f t="shared" ref="L54:L74" si="5">(G54+H54)-(J54+K54)</f>
        <v>0</v>
      </c>
      <c r="M54" s="41">
        <f t="shared" ref="M54:M74" si="6">F54+L54</f>
        <v>5115.5999999996275</v>
      </c>
      <c r="N54"/>
      <c r="O54" s="11"/>
    </row>
    <row r="55" spans="1:15" s="2" customFormat="1" ht="34.5" x14ac:dyDescent="0.25">
      <c r="A55" s="42" t="s">
        <v>85</v>
      </c>
      <c r="B55" s="40">
        <v>32952.49</v>
      </c>
      <c r="C55" s="40">
        <v>1801987.91</v>
      </c>
      <c r="D55" s="40">
        <v>1801987.91</v>
      </c>
      <c r="E55" s="40">
        <v>29810.400000000001</v>
      </c>
      <c r="F55" s="40">
        <f t="shared" si="4"/>
        <v>3142.0900000000838</v>
      </c>
      <c r="G55" s="40">
        <v>0</v>
      </c>
      <c r="H55" s="40">
        <v>1102</v>
      </c>
      <c r="I55" s="40">
        <v>1102</v>
      </c>
      <c r="J55" s="40">
        <v>1102</v>
      </c>
      <c r="K55" s="40">
        <v>0</v>
      </c>
      <c r="L55" s="41">
        <f t="shared" si="5"/>
        <v>0</v>
      </c>
      <c r="M55" s="41">
        <f t="shared" si="6"/>
        <v>3142.0900000000838</v>
      </c>
      <c r="N55"/>
      <c r="O55" s="11"/>
    </row>
    <row r="56" spans="1:15" s="2" customFormat="1" ht="17.25" x14ac:dyDescent="0.25">
      <c r="A56" s="42" t="s">
        <v>86</v>
      </c>
      <c r="B56" s="40">
        <v>567315.28</v>
      </c>
      <c r="C56" s="40">
        <v>1259066.46</v>
      </c>
      <c r="D56" s="40">
        <v>1259066.46</v>
      </c>
      <c r="E56" s="40">
        <v>0</v>
      </c>
      <c r="F56" s="40">
        <f t="shared" si="4"/>
        <v>567315.28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1">
        <f t="shared" si="5"/>
        <v>0</v>
      </c>
      <c r="M56" s="41">
        <f t="shared" si="6"/>
        <v>567315.28</v>
      </c>
      <c r="N56"/>
      <c r="O56" s="11"/>
    </row>
    <row r="57" spans="1:15" s="2" customFormat="1" ht="20.100000000000001" customHeight="1" x14ac:dyDescent="0.25">
      <c r="A57" s="47" t="s">
        <v>87</v>
      </c>
      <c r="B57" s="40">
        <v>72342.27</v>
      </c>
      <c r="C57" s="40">
        <v>44951149.770000003</v>
      </c>
      <c r="D57" s="40">
        <v>43449580.07</v>
      </c>
      <c r="E57" s="40">
        <v>0</v>
      </c>
      <c r="F57" s="40">
        <f t="shared" si="4"/>
        <v>1573911.9700000063</v>
      </c>
      <c r="G57" s="40">
        <v>0</v>
      </c>
      <c r="H57" s="40">
        <v>9517886.5099999998</v>
      </c>
      <c r="I57" s="40">
        <v>8417220.4800000004</v>
      </c>
      <c r="J57" s="40">
        <v>8417220.4800000004</v>
      </c>
      <c r="K57" s="40">
        <v>1080894.42</v>
      </c>
      <c r="L57" s="41">
        <f t="shared" si="5"/>
        <v>19771.609999999404</v>
      </c>
      <c r="M57" s="41">
        <f t="shared" si="6"/>
        <v>1593683.5800000057</v>
      </c>
      <c r="N57"/>
      <c r="O57" s="11"/>
    </row>
    <row r="58" spans="1:15" s="2" customFormat="1" ht="15.75" customHeight="1" x14ac:dyDescent="0.25">
      <c r="A58" s="42" t="s">
        <v>88</v>
      </c>
      <c r="B58" s="40">
        <v>0</v>
      </c>
      <c r="C58" s="40">
        <v>680324.93</v>
      </c>
      <c r="D58" s="40">
        <v>680324.93</v>
      </c>
      <c r="E58" s="40">
        <v>0</v>
      </c>
      <c r="F58" s="40">
        <f t="shared" si="4"/>
        <v>0</v>
      </c>
      <c r="G58" s="40">
        <v>0</v>
      </c>
      <c r="H58" s="40">
        <v>544048.49</v>
      </c>
      <c r="I58" s="40">
        <v>223607.93</v>
      </c>
      <c r="J58" s="40">
        <v>223607.93</v>
      </c>
      <c r="K58" s="40">
        <v>320440.56</v>
      </c>
      <c r="L58" s="41">
        <f t="shared" si="5"/>
        <v>0</v>
      </c>
      <c r="M58" s="41">
        <f t="shared" si="6"/>
        <v>0</v>
      </c>
      <c r="N58"/>
      <c r="O58" s="11"/>
    </row>
    <row r="59" spans="1:15" s="2" customFormat="1" ht="15.75" customHeight="1" x14ac:dyDescent="0.25">
      <c r="A59" s="42" t="s">
        <v>89</v>
      </c>
      <c r="B59" s="40">
        <v>24732262.809999999</v>
      </c>
      <c r="C59" s="40">
        <v>9623411.6600000001</v>
      </c>
      <c r="D59" s="40">
        <v>9258952.6899999995</v>
      </c>
      <c r="E59" s="40">
        <v>20461728.100000001</v>
      </c>
      <c r="F59" s="40">
        <f t="shared" si="4"/>
        <v>4634993.68</v>
      </c>
      <c r="G59" s="40">
        <v>0</v>
      </c>
      <c r="H59" s="40">
        <v>51428588.670000002</v>
      </c>
      <c r="I59" s="40">
        <v>44274208.100000001</v>
      </c>
      <c r="J59" s="40">
        <v>22547658.300000001</v>
      </c>
      <c r="K59" s="40">
        <v>575971.65</v>
      </c>
      <c r="L59" s="41">
        <f t="shared" si="5"/>
        <v>28304958.720000003</v>
      </c>
      <c r="M59" s="41">
        <f t="shared" si="6"/>
        <v>32939952.400000002</v>
      </c>
      <c r="N59"/>
      <c r="O59" s="11"/>
    </row>
    <row r="60" spans="1:15" s="2" customFormat="1" ht="15.75" customHeight="1" x14ac:dyDescent="0.25">
      <c r="A60" s="42" t="s">
        <v>90</v>
      </c>
      <c r="B60" s="40">
        <v>0</v>
      </c>
      <c r="C60" s="40">
        <v>0</v>
      </c>
      <c r="D60" s="40">
        <v>0</v>
      </c>
      <c r="E60" s="40">
        <v>0</v>
      </c>
      <c r="F60" s="40">
        <f t="shared" si="4"/>
        <v>0</v>
      </c>
      <c r="G60" s="40">
        <v>0</v>
      </c>
      <c r="H60" s="40">
        <v>408368.14</v>
      </c>
      <c r="I60" s="40">
        <v>408262.93</v>
      </c>
      <c r="J60" s="40">
        <v>408262.93</v>
      </c>
      <c r="K60" s="40">
        <v>105.21</v>
      </c>
      <c r="L60" s="41">
        <f t="shared" si="5"/>
        <v>0</v>
      </c>
      <c r="M60" s="41">
        <f t="shared" si="6"/>
        <v>0</v>
      </c>
      <c r="N60"/>
      <c r="O60" s="11"/>
    </row>
    <row r="61" spans="1:15" s="2" customFormat="1" ht="17.25" x14ac:dyDescent="0.25">
      <c r="A61" s="42" t="s">
        <v>91</v>
      </c>
      <c r="B61" s="40">
        <v>0</v>
      </c>
      <c r="C61" s="40">
        <v>900499.94</v>
      </c>
      <c r="D61" s="40">
        <v>900499.94</v>
      </c>
      <c r="E61" s="40">
        <v>0</v>
      </c>
      <c r="F61" s="40">
        <f t="shared" si="4"/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1">
        <f t="shared" si="5"/>
        <v>0</v>
      </c>
      <c r="M61" s="41">
        <f t="shared" si="6"/>
        <v>0</v>
      </c>
      <c r="N61"/>
      <c r="O61" s="11"/>
    </row>
    <row r="62" spans="1:15" s="2" customFormat="1" ht="18" customHeight="1" x14ac:dyDescent="0.25">
      <c r="A62" s="42" t="s">
        <v>164</v>
      </c>
      <c r="B62" s="40">
        <v>65899.97</v>
      </c>
      <c r="C62" s="40">
        <v>68547.649999999994</v>
      </c>
      <c r="D62" s="40">
        <v>68547.649999999994</v>
      </c>
      <c r="E62" s="40">
        <v>0</v>
      </c>
      <c r="F62" s="40">
        <f t="shared" si="4"/>
        <v>65899.97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1">
        <f>(G62+H62)-(J62+K62)</f>
        <v>0</v>
      </c>
      <c r="M62" s="41">
        <f>F62+L62</f>
        <v>65899.97</v>
      </c>
      <c r="N62"/>
      <c r="O62" s="11"/>
    </row>
    <row r="63" spans="1:15" s="2" customFormat="1" ht="37.5" customHeight="1" x14ac:dyDescent="0.25">
      <c r="A63" s="42" t="s">
        <v>165</v>
      </c>
      <c r="B63" s="40">
        <v>35839.120000000003</v>
      </c>
      <c r="C63" s="40">
        <v>705708.98</v>
      </c>
      <c r="D63" s="40">
        <v>568129.01</v>
      </c>
      <c r="E63" s="40">
        <v>0</v>
      </c>
      <c r="F63" s="40">
        <f t="shared" si="4"/>
        <v>173419.08999999997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f>(G63+H63)-(J63+K63)</f>
        <v>0</v>
      </c>
      <c r="M63" s="41">
        <f>F63+L63</f>
        <v>173419.08999999997</v>
      </c>
      <c r="N63"/>
      <c r="O63" s="11"/>
    </row>
    <row r="64" spans="1:15" s="2" customFormat="1" ht="17.25" x14ac:dyDescent="0.25">
      <c r="A64" s="42" t="s">
        <v>92</v>
      </c>
      <c r="B64" s="40">
        <v>0</v>
      </c>
      <c r="C64" s="40">
        <v>987323.7</v>
      </c>
      <c r="D64" s="40">
        <v>597388.24</v>
      </c>
      <c r="E64" s="40">
        <v>389935.46</v>
      </c>
      <c r="F64" s="40">
        <f t="shared" si="4"/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1">
        <f t="shared" si="5"/>
        <v>0</v>
      </c>
      <c r="M64" s="41">
        <f t="shared" si="6"/>
        <v>0</v>
      </c>
      <c r="N64"/>
      <c r="O64" s="11"/>
    </row>
    <row r="65" spans="1:19" s="2" customFormat="1" ht="34.5" x14ac:dyDescent="0.25">
      <c r="A65" s="42" t="s">
        <v>93</v>
      </c>
      <c r="B65" s="40">
        <v>705721.72</v>
      </c>
      <c r="C65" s="40">
        <v>201794.79</v>
      </c>
      <c r="D65" s="40">
        <v>201794.79</v>
      </c>
      <c r="E65" s="40">
        <v>0</v>
      </c>
      <c r="F65" s="40">
        <f t="shared" si="4"/>
        <v>705721.72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1">
        <f t="shared" si="5"/>
        <v>0</v>
      </c>
      <c r="M65" s="41">
        <f t="shared" si="6"/>
        <v>705721.72</v>
      </c>
      <c r="N65"/>
      <c r="O65" s="11"/>
    </row>
    <row r="66" spans="1:19" s="2" customFormat="1" ht="34.5" x14ac:dyDescent="0.25">
      <c r="A66" s="42" t="s">
        <v>94</v>
      </c>
      <c r="B66" s="40">
        <v>1237311.3600000001</v>
      </c>
      <c r="C66" s="40">
        <v>84387504.730000004</v>
      </c>
      <c r="D66" s="40">
        <v>84387504.730000004</v>
      </c>
      <c r="E66" s="40">
        <v>0</v>
      </c>
      <c r="F66" s="40">
        <f t="shared" si="4"/>
        <v>1237311.3599999994</v>
      </c>
      <c r="G66" s="40">
        <v>0</v>
      </c>
      <c r="H66" s="40">
        <v>167916926.88999999</v>
      </c>
      <c r="I66" s="40">
        <v>119179345.27</v>
      </c>
      <c r="J66" s="40">
        <v>113103145.28</v>
      </c>
      <c r="K66" s="40">
        <v>48737581.619999997</v>
      </c>
      <c r="L66" s="41">
        <f t="shared" si="5"/>
        <v>6076199.9899999797</v>
      </c>
      <c r="M66" s="41">
        <f t="shared" si="6"/>
        <v>7313511.3499999791</v>
      </c>
      <c r="N66"/>
      <c r="O66" s="11"/>
    </row>
    <row r="67" spans="1:19" ht="17.25" x14ac:dyDescent="0.25">
      <c r="A67" s="42" t="s">
        <v>95</v>
      </c>
      <c r="B67" s="40">
        <v>24622902.420000002</v>
      </c>
      <c r="C67" s="40">
        <v>400977360.20999998</v>
      </c>
      <c r="D67" s="40">
        <v>400084933.41000003</v>
      </c>
      <c r="E67" s="40">
        <v>33491.64</v>
      </c>
      <c r="F67" s="40">
        <f t="shared" si="4"/>
        <v>25481837.579999983</v>
      </c>
      <c r="G67" s="40">
        <v>0</v>
      </c>
      <c r="H67" s="40">
        <v>13026562.09</v>
      </c>
      <c r="I67" s="40">
        <v>3801307.07</v>
      </c>
      <c r="J67" s="40">
        <v>3783517.54</v>
      </c>
      <c r="K67" s="40">
        <v>0</v>
      </c>
      <c r="L67" s="41">
        <f t="shared" si="5"/>
        <v>9243044.5500000007</v>
      </c>
      <c r="M67" s="41">
        <f t="shared" si="6"/>
        <v>34724882.12999998</v>
      </c>
      <c r="N67"/>
      <c r="O67" s="11"/>
      <c r="P67" s="2"/>
      <c r="Q67" s="2"/>
      <c r="R67" s="2"/>
      <c r="S67" s="2"/>
    </row>
    <row r="68" spans="1:19" ht="17.25" x14ac:dyDescent="0.25">
      <c r="A68" s="42" t="s">
        <v>96</v>
      </c>
      <c r="B68" s="40">
        <v>0</v>
      </c>
      <c r="C68" s="40">
        <v>8594044.5099999998</v>
      </c>
      <c r="D68" s="40">
        <v>8594044.5099999998</v>
      </c>
      <c r="E68" s="40">
        <v>0</v>
      </c>
      <c r="F68" s="40">
        <f t="shared" ref="F68:F74" si="7">(B68+C68)-(D68+E68)</f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1">
        <f t="shared" si="5"/>
        <v>0</v>
      </c>
      <c r="M68" s="41">
        <f t="shared" si="6"/>
        <v>0</v>
      </c>
      <c r="N68"/>
      <c r="O68" s="11"/>
      <c r="P68" s="2"/>
      <c r="Q68" s="2"/>
      <c r="R68" s="2"/>
      <c r="S68" s="2"/>
    </row>
    <row r="69" spans="1:19" ht="17.25" x14ac:dyDescent="0.25">
      <c r="A69" s="42" t="s">
        <v>97</v>
      </c>
      <c r="B69" s="40">
        <v>350894.75</v>
      </c>
      <c r="C69" s="40">
        <v>677469.54</v>
      </c>
      <c r="D69" s="40">
        <v>668545.43999999994</v>
      </c>
      <c r="E69" s="40">
        <v>0</v>
      </c>
      <c r="F69" s="40">
        <f t="shared" si="7"/>
        <v>359818.85000000009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1">
        <f t="shared" si="5"/>
        <v>0</v>
      </c>
      <c r="M69" s="41">
        <f t="shared" si="6"/>
        <v>359818.85000000009</v>
      </c>
      <c r="N69" s="99"/>
      <c r="O69" s="99"/>
      <c r="P69" s="99"/>
      <c r="Q69" s="2"/>
      <c r="R69" s="2"/>
      <c r="S69" s="2"/>
    </row>
    <row r="70" spans="1:19" ht="17.25" x14ac:dyDescent="0.25">
      <c r="A70" s="42" t="s">
        <v>98</v>
      </c>
      <c r="B70" s="40">
        <v>33681.699999999997</v>
      </c>
      <c r="C70" s="40">
        <v>1608712.3</v>
      </c>
      <c r="D70" s="40">
        <v>1607346.7</v>
      </c>
      <c r="E70" s="40">
        <v>1365.6</v>
      </c>
      <c r="F70" s="40">
        <f t="shared" si="7"/>
        <v>33681.699999999953</v>
      </c>
      <c r="G70" s="40">
        <v>0</v>
      </c>
      <c r="H70" s="40">
        <v>38904</v>
      </c>
      <c r="I70" s="40">
        <v>0</v>
      </c>
      <c r="J70" s="40">
        <v>0</v>
      </c>
      <c r="K70" s="40">
        <v>0</v>
      </c>
      <c r="L70" s="41">
        <f t="shared" si="5"/>
        <v>38904</v>
      </c>
      <c r="M70" s="41">
        <f t="shared" si="6"/>
        <v>72585.699999999953</v>
      </c>
      <c r="N70"/>
      <c r="O70" s="12"/>
    </row>
    <row r="71" spans="1:19" ht="17.25" x14ac:dyDescent="0.25">
      <c r="A71" s="42" t="s">
        <v>99</v>
      </c>
      <c r="B71" s="40">
        <v>751610.76</v>
      </c>
      <c r="C71" s="40">
        <v>64151131.289999999</v>
      </c>
      <c r="D71" s="40">
        <v>63989495.990000002</v>
      </c>
      <c r="E71" s="40">
        <v>0</v>
      </c>
      <c r="F71" s="40">
        <f t="shared" si="7"/>
        <v>913246.05999999493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1">
        <f t="shared" si="5"/>
        <v>0</v>
      </c>
      <c r="M71" s="41">
        <f t="shared" si="6"/>
        <v>913246.05999999493</v>
      </c>
      <c r="N71"/>
      <c r="O71" s="12"/>
    </row>
    <row r="72" spans="1:19" s="2" customFormat="1" ht="17.25" x14ac:dyDescent="0.25">
      <c r="A72" s="48" t="s">
        <v>100</v>
      </c>
      <c r="B72" s="40">
        <v>42118.69</v>
      </c>
      <c r="C72" s="40">
        <v>190396.29</v>
      </c>
      <c r="D72" s="40">
        <v>112279.26</v>
      </c>
      <c r="E72" s="40">
        <v>0</v>
      </c>
      <c r="F72" s="40">
        <f t="shared" si="7"/>
        <v>120235.72000000002</v>
      </c>
      <c r="G72" s="40">
        <v>0</v>
      </c>
      <c r="H72" s="40">
        <v>671796.26</v>
      </c>
      <c r="I72" s="40">
        <v>498663.57</v>
      </c>
      <c r="J72" s="40">
        <v>373068.07</v>
      </c>
      <c r="K72" s="40">
        <v>173132.69</v>
      </c>
      <c r="L72" s="41">
        <f t="shared" si="5"/>
        <v>125595.5</v>
      </c>
      <c r="M72" s="41">
        <f t="shared" si="6"/>
        <v>245831.22000000003</v>
      </c>
      <c r="N72"/>
      <c r="O72" s="11"/>
    </row>
    <row r="73" spans="1:19" s="2" customFormat="1" ht="17.25" x14ac:dyDescent="0.25">
      <c r="A73" s="44" t="s">
        <v>158</v>
      </c>
      <c r="B73" s="50">
        <v>0</v>
      </c>
      <c r="C73" s="40">
        <v>151763370.30000001</v>
      </c>
      <c r="D73" s="40">
        <v>151763370.30000001</v>
      </c>
      <c r="E73" s="40">
        <v>0</v>
      </c>
      <c r="F73" s="40">
        <f t="shared" si="7"/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1">
        <f t="shared" si="5"/>
        <v>0</v>
      </c>
      <c r="M73" s="41">
        <f t="shared" si="6"/>
        <v>0</v>
      </c>
      <c r="N73"/>
      <c r="O73" s="11"/>
    </row>
    <row r="74" spans="1:19" s="2" customFormat="1" ht="15" customHeight="1" x14ac:dyDescent="0.25">
      <c r="A74" s="51" t="s">
        <v>101</v>
      </c>
      <c r="B74" s="40">
        <v>35609.32</v>
      </c>
      <c r="C74" s="40">
        <v>1292096.01</v>
      </c>
      <c r="D74" s="40">
        <v>1180873.07</v>
      </c>
      <c r="E74" s="40">
        <v>0</v>
      </c>
      <c r="F74" s="40">
        <f t="shared" si="7"/>
        <v>146832.26</v>
      </c>
      <c r="G74" s="40">
        <v>0</v>
      </c>
      <c r="H74" s="40">
        <v>148109.35999999999</v>
      </c>
      <c r="I74" s="40">
        <v>102363.23</v>
      </c>
      <c r="J74" s="40">
        <v>102363.23</v>
      </c>
      <c r="K74" s="40">
        <v>45746.13</v>
      </c>
      <c r="L74" s="41">
        <f t="shared" si="5"/>
        <v>0</v>
      </c>
      <c r="M74" s="41">
        <f t="shared" si="6"/>
        <v>146832.26</v>
      </c>
      <c r="N74"/>
      <c r="O74" s="11"/>
    </row>
    <row r="75" spans="1:19" s="2" customFormat="1" ht="33.75" customHeight="1" x14ac:dyDescent="0.25">
      <c r="A75" s="43" t="s">
        <v>102</v>
      </c>
      <c r="B75" s="40">
        <v>3124.84</v>
      </c>
      <c r="C75" s="40">
        <v>925735.73</v>
      </c>
      <c r="D75" s="40">
        <v>898108.07</v>
      </c>
      <c r="E75" s="40">
        <v>0</v>
      </c>
      <c r="F75" s="40">
        <f t="shared" ref="F75:F92" si="8">(B75+C75)-(D75+E75)</f>
        <v>30752.5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1">
        <f t="shared" ref="L75:L92" si="9">(G75+H75)-(J75+K75)</f>
        <v>0</v>
      </c>
      <c r="M75" s="41">
        <f t="shared" ref="M75:M95" si="10">F75+L75</f>
        <v>30752.5</v>
      </c>
      <c r="N75"/>
      <c r="O75" s="11"/>
    </row>
    <row r="76" spans="1:19" s="2" customFormat="1" ht="15.75" customHeight="1" x14ac:dyDescent="0.25">
      <c r="A76" s="43" t="s">
        <v>103</v>
      </c>
      <c r="B76" s="40">
        <v>132336.72</v>
      </c>
      <c r="C76" s="40">
        <v>1047625.69</v>
      </c>
      <c r="D76" s="40">
        <v>935062.37</v>
      </c>
      <c r="E76" s="40">
        <v>0</v>
      </c>
      <c r="F76" s="40">
        <f t="shared" si="8"/>
        <v>244900.03999999992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1">
        <f t="shared" si="9"/>
        <v>0</v>
      </c>
      <c r="M76" s="41">
        <f t="shared" si="10"/>
        <v>244900.03999999992</v>
      </c>
      <c r="N76"/>
      <c r="O76" s="11"/>
    </row>
    <row r="77" spans="1:19" s="2" customFormat="1" ht="15.75" customHeight="1" x14ac:dyDescent="0.25">
      <c r="A77" s="43" t="s">
        <v>104</v>
      </c>
      <c r="B77" s="40">
        <v>31094690.93</v>
      </c>
      <c r="C77" s="40">
        <v>94319676.290000007</v>
      </c>
      <c r="D77" s="40">
        <v>106460087.58</v>
      </c>
      <c r="E77" s="40">
        <v>0</v>
      </c>
      <c r="F77" s="40">
        <f t="shared" si="8"/>
        <v>18954279.640000001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1">
        <f>(G77+H77)-(J77+K77)</f>
        <v>0</v>
      </c>
      <c r="M77" s="41">
        <f t="shared" si="10"/>
        <v>18954279.640000001</v>
      </c>
      <c r="N77"/>
      <c r="O77" s="11"/>
    </row>
    <row r="78" spans="1:19" s="2" customFormat="1" ht="15.75" customHeight="1" x14ac:dyDescent="0.25">
      <c r="A78" s="43" t="s">
        <v>105</v>
      </c>
      <c r="B78" s="40">
        <v>200725.39</v>
      </c>
      <c r="C78" s="40">
        <v>118382.42</v>
      </c>
      <c r="D78" s="40">
        <v>118382.42</v>
      </c>
      <c r="E78" s="40">
        <v>0</v>
      </c>
      <c r="F78" s="40">
        <f t="shared" si="8"/>
        <v>200725.39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1">
        <f t="shared" si="9"/>
        <v>0</v>
      </c>
      <c r="M78" s="41">
        <f t="shared" si="10"/>
        <v>200725.39</v>
      </c>
      <c r="N78"/>
      <c r="O78" s="11"/>
    </row>
    <row r="79" spans="1:19" s="2" customFormat="1" ht="15.75" customHeight="1" x14ac:dyDescent="0.25">
      <c r="A79" s="43" t="s">
        <v>106</v>
      </c>
      <c r="B79" s="40">
        <v>0</v>
      </c>
      <c r="C79" s="40">
        <v>0</v>
      </c>
      <c r="D79" s="40">
        <v>0</v>
      </c>
      <c r="E79" s="40">
        <v>0</v>
      </c>
      <c r="F79" s="40">
        <f t="shared" si="8"/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1">
        <f t="shared" si="9"/>
        <v>0</v>
      </c>
      <c r="M79" s="41">
        <f t="shared" si="10"/>
        <v>0</v>
      </c>
      <c r="N79"/>
      <c r="O79" s="11"/>
    </row>
    <row r="80" spans="1:19" s="2" customFormat="1" ht="15.75" customHeight="1" x14ac:dyDescent="0.25">
      <c r="A80" s="43" t="s">
        <v>107</v>
      </c>
      <c r="B80" s="40">
        <v>0</v>
      </c>
      <c r="C80" s="40">
        <v>0</v>
      </c>
      <c r="D80" s="40">
        <v>0</v>
      </c>
      <c r="E80" s="40">
        <v>0</v>
      </c>
      <c r="F80" s="40">
        <f t="shared" si="8"/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1">
        <f t="shared" si="9"/>
        <v>0</v>
      </c>
      <c r="M80" s="41">
        <f t="shared" si="10"/>
        <v>0</v>
      </c>
      <c r="N80"/>
      <c r="O80" s="11"/>
    </row>
    <row r="81" spans="1:16" s="2" customFormat="1" ht="15.75" customHeight="1" x14ac:dyDescent="0.25">
      <c r="A81" s="43" t="s">
        <v>108</v>
      </c>
      <c r="B81" s="40">
        <v>4018344.11</v>
      </c>
      <c r="C81" s="40">
        <v>40946294.859999999</v>
      </c>
      <c r="D81" s="40">
        <v>38424016.549999997</v>
      </c>
      <c r="E81" s="40">
        <v>186785.9</v>
      </c>
      <c r="F81" s="40">
        <f t="shared" si="8"/>
        <v>6353836.5200000033</v>
      </c>
      <c r="G81" s="40">
        <v>0</v>
      </c>
      <c r="H81" s="40">
        <v>14242077.74</v>
      </c>
      <c r="I81" s="40">
        <v>12351493.43</v>
      </c>
      <c r="J81" s="40">
        <v>10172925.51</v>
      </c>
      <c r="K81" s="40">
        <v>1765261.08</v>
      </c>
      <c r="L81" s="41">
        <f t="shared" si="9"/>
        <v>2303891.1500000004</v>
      </c>
      <c r="M81" s="41">
        <f t="shared" si="10"/>
        <v>8657727.6700000037</v>
      </c>
      <c r="N81"/>
      <c r="O81" s="11"/>
    </row>
    <row r="82" spans="1:16" s="2" customFormat="1" ht="15.75" customHeight="1" x14ac:dyDescent="0.25">
      <c r="A82" s="42" t="s">
        <v>109</v>
      </c>
      <c r="B82" s="40">
        <v>4619573.0199999996</v>
      </c>
      <c r="C82" s="40">
        <v>5453627.25</v>
      </c>
      <c r="D82" s="40">
        <v>5070847.87</v>
      </c>
      <c r="E82" s="40">
        <v>7082.77</v>
      </c>
      <c r="F82" s="40">
        <f t="shared" si="8"/>
        <v>4995269.63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1">
        <f t="shared" si="9"/>
        <v>0</v>
      </c>
      <c r="M82" s="41">
        <f t="shared" si="10"/>
        <v>4995269.63</v>
      </c>
      <c r="N82"/>
      <c r="O82" s="11"/>
    </row>
    <row r="83" spans="1:16" s="2" customFormat="1" ht="34.5" x14ac:dyDescent="0.25">
      <c r="A83" s="42" t="s">
        <v>110</v>
      </c>
      <c r="B83" s="40">
        <v>0</v>
      </c>
      <c r="C83" s="40">
        <v>822196.05</v>
      </c>
      <c r="D83" s="40">
        <v>143553.59</v>
      </c>
      <c r="E83" s="40">
        <v>76714.720000000001</v>
      </c>
      <c r="F83" s="40">
        <f t="shared" si="8"/>
        <v>601927.74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1">
        <f t="shared" si="9"/>
        <v>0</v>
      </c>
      <c r="M83" s="41">
        <f t="shared" si="10"/>
        <v>601927.74</v>
      </c>
      <c r="N83"/>
      <c r="O83" s="11"/>
    </row>
    <row r="84" spans="1:16" s="2" customFormat="1" ht="15.75" customHeight="1" x14ac:dyDescent="0.25">
      <c r="A84" s="42" t="s">
        <v>111</v>
      </c>
      <c r="B84" s="40">
        <v>76783.41</v>
      </c>
      <c r="C84" s="40">
        <v>1225056.71</v>
      </c>
      <c r="D84" s="40">
        <v>1224286.71</v>
      </c>
      <c r="E84" s="40">
        <v>0</v>
      </c>
      <c r="F84" s="40">
        <f t="shared" si="8"/>
        <v>77553.409999999916</v>
      </c>
      <c r="G84" s="40">
        <v>0</v>
      </c>
      <c r="H84" s="40">
        <v>400000</v>
      </c>
      <c r="I84" s="40">
        <v>0</v>
      </c>
      <c r="J84" s="40">
        <v>0</v>
      </c>
      <c r="K84" s="40">
        <v>0</v>
      </c>
      <c r="L84" s="41">
        <f t="shared" si="9"/>
        <v>400000</v>
      </c>
      <c r="M84" s="41">
        <f t="shared" si="10"/>
        <v>477553.40999999992</v>
      </c>
      <c r="N84"/>
      <c r="O84" s="11"/>
    </row>
    <row r="85" spans="1:16" s="2" customFormat="1" ht="15.75" customHeight="1" x14ac:dyDescent="0.25">
      <c r="A85" s="42" t="s">
        <v>159</v>
      </c>
      <c r="B85" s="40">
        <v>0</v>
      </c>
      <c r="C85" s="40">
        <v>0</v>
      </c>
      <c r="D85" s="40">
        <v>0</v>
      </c>
      <c r="E85" s="40">
        <v>0</v>
      </c>
      <c r="F85" s="40">
        <f t="shared" si="8"/>
        <v>0</v>
      </c>
      <c r="G85" s="40">
        <v>0</v>
      </c>
      <c r="H85" s="40">
        <v>65000</v>
      </c>
      <c r="I85" s="40">
        <v>0</v>
      </c>
      <c r="J85" s="40">
        <v>0</v>
      </c>
      <c r="K85" s="40">
        <v>0</v>
      </c>
      <c r="L85" s="41">
        <f t="shared" si="9"/>
        <v>65000</v>
      </c>
      <c r="M85" s="41">
        <f t="shared" si="10"/>
        <v>65000</v>
      </c>
      <c r="N85"/>
      <c r="O85" s="11"/>
    </row>
    <row r="86" spans="1:16" s="2" customFormat="1" ht="15.75" customHeight="1" x14ac:dyDescent="0.25">
      <c r="A86" s="42" t="s">
        <v>112</v>
      </c>
      <c r="B86" s="40">
        <v>388933.47</v>
      </c>
      <c r="C86" s="40">
        <v>23001025.219999999</v>
      </c>
      <c r="D86" s="40">
        <v>22988231.079999998</v>
      </c>
      <c r="E86" s="40">
        <v>0</v>
      </c>
      <c r="F86" s="40">
        <f t="shared" si="8"/>
        <v>401727.6099999994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1">
        <f t="shared" si="9"/>
        <v>0</v>
      </c>
      <c r="M86" s="41">
        <f t="shared" si="10"/>
        <v>401727.6099999994</v>
      </c>
      <c r="N86"/>
      <c r="O86" s="11"/>
    </row>
    <row r="87" spans="1:16" s="2" customFormat="1" ht="17.25" x14ac:dyDescent="0.25">
      <c r="A87" s="45" t="s">
        <v>113</v>
      </c>
      <c r="B87" s="40">
        <v>745026.42</v>
      </c>
      <c r="C87" s="40">
        <v>619.08000000000004</v>
      </c>
      <c r="D87" s="40">
        <v>619.08000000000004</v>
      </c>
      <c r="E87" s="40">
        <v>0</v>
      </c>
      <c r="F87" s="40">
        <f t="shared" si="8"/>
        <v>745026.42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1">
        <f t="shared" si="9"/>
        <v>0</v>
      </c>
      <c r="M87" s="41">
        <f t="shared" si="10"/>
        <v>745026.42</v>
      </c>
      <c r="N87"/>
      <c r="O87" s="11"/>
    </row>
    <row r="88" spans="1:16" s="2" customFormat="1" ht="34.5" x14ac:dyDescent="0.25">
      <c r="A88" s="45" t="s">
        <v>114</v>
      </c>
      <c r="B88" s="40">
        <v>2047967.43</v>
      </c>
      <c r="C88" s="40">
        <v>15727660.01</v>
      </c>
      <c r="D88" s="40">
        <v>14886149.279999999</v>
      </c>
      <c r="E88" s="40">
        <v>0</v>
      </c>
      <c r="F88" s="40">
        <f t="shared" si="8"/>
        <v>2889478.160000002</v>
      </c>
      <c r="G88" s="40">
        <v>0</v>
      </c>
      <c r="H88" s="40">
        <v>930000</v>
      </c>
      <c r="I88" s="40">
        <v>765000</v>
      </c>
      <c r="J88" s="40">
        <v>0</v>
      </c>
      <c r="K88" s="40">
        <v>0</v>
      </c>
      <c r="L88" s="41">
        <f t="shared" si="9"/>
        <v>930000</v>
      </c>
      <c r="M88" s="41">
        <f t="shared" si="10"/>
        <v>3819478.160000002</v>
      </c>
      <c r="N88" s="99"/>
      <c r="O88" s="99"/>
      <c r="P88" s="99"/>
    </row>
    <row r="89" spans="1:16" s="2" customFormat="1" ht="17.25" x14ac:dyDescent="0.25">
      <c r="A89" s="42" t="s">
        <v>115</v>
      </c>
      <c r="B89" s="40">
        <v>33260.89</v>
      </c>
      <c r="C89" s="40">
        <v>7543596.2400000002</v>
      </c>
      <c r="D89" s="40">
        <v>1852207.62</v>
      </c>
      <c r="E89" s="40">
        <v>0</v>
      </c>
      <c r="F89" s="40">
        <f t="shared" si="8"/>
        <v>5724649.5099999998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1">
        <f t="shared" si="9"/>
        <v>0</v>
      </c>
      <c r="M89" s="41">
        <f t="shared" si="10"/>
        <v>5724649.5099999998</v>
      </c>
      <c r="N89"/>
      <c r="O89" s="11"/>
    </row>
    <row r="90" spans="1:16" s="2" customFormat="1" ht="17.25" x14ac:dyDescent="0.25">
      <c r="A90" s="42" t="s">
        <v>116</v>
      </c>
      <c r="B90" s="40">
        <v>2568791.5499999998</v>
      </c>
      <c r="C90" s="40">
        <v>606873.66</v>
      </c>
      <c r="D90" s="40">
        <v>330770.08</v>
      </c>
      <c r="E90" s="40">
        <v>0</v>
      </c>
      <c r="F90" s="40">
        <f t="shared" si="8"/>
        <v>2844895.13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1">
        <f t="shared" si="9"/>
        <v>0</v>
      </c>
      <c r="M90" s="41">
        <f t="shared" si="10"/>
        <v>2844895.13</v>
      </c>
      <c r="N90"/>
      <c r="O90" s="11"/>
    </row>
    <row r="91" spans="1:16" s="2" customFormat="1" ht="17.25" x14ac:dyDescent="0.25">
      <c r="A91" s="49" t="s">
        <v>160</v>
      </c>
      <c r="B91" s="40">
        <v>0</v>
      </c>
      <c r="C91" s="40">
        <v>0</v>
      </c>
      <c r="D91" s="40">
        <v>0</v>
      </c>
      <c r="E91" s="40">
        <v>0</v>
      </c>
      <c r="F91" s="40">
        <f t="shared" si="8"/>
        <v>0</v>
      </c>
      <c r="G91" s="40">
        <v>0</v>
      </c>
      <c r="H91" s="40">
        <v>200000</v>
      </c>
      <c r="I91" s="40">
        <v>0</v>
      </c>
      <c r="J91" s="40">
        <v>0</v>
      </c>
      <c r="K91" s="40">
        <v>0</v>
      </c>
      <c r="L91" s="41">
        <f t="shared" si="9"/>
        <v>200000</v>
      </c>
      <c r="M91" s="41">
        <f t="shared" si="10"/>
        <v>200000</v>
      </c>
      <c r="N91"/>
      <c r="O91" s="11"/>
    </row>
    <row r="92" spans="1:16" s="2" customFormat="1" ht="34.5" x14ac:dyDescent="0.25">
      <c r="A92" s="49" t="s">
        <v>161</v>
      </c>
      <c r="B92" s="40">
        <v>0</v>
      </c>
      <c r="C92" s="40">
        <v>0</v>
      </c>
      <c r="D92" s="40">
        <v>0</v>
      </c>
      <c r="E92" s="40">
        <v>0</v>
      </c>
      <c r="F92" s="40">
        <f t="shared" si="8"/>
        <v>0</v>
      </c>
      <c r="G92" s="40">
        <v>0</v>
      </c>
      <c r="H92" s="40">
        <v>1159802</v>
      </c>
      <c r="I92" s="40">
        <v>1159802</v>
      </c>
      <c r="J92" s="40">
        <v>1159802</v>
      </c>
      <c r="K92" s="40">
        <v>0</v>
      </c>
      <c r="L92" s="41">
        <f t="shared" si="9"/>
        <v>0</v>
      </c>
      <c r="M92" s="41">
        <f t="shared" si="10"/>
        <v>0</v>
      </c>
      <c r="N92"/>
      <c r="O92" s="11"/>
    </row>
    <row r="93" spans="1:16" s="2" customFormat="1" ht="17.25" x14ac:dyDescent="0.25">
      <c r="A93" s="49" t="s">
        <v>117</v>
      </c>
      <c r="B93" s="40">
        <v>143294.96</v>
      </c>
      <c r="C93" s="40">
        <v>9435092.7799999993</v>
      </c>
      <c r="D93" s="40">
        <v>6910682.4400000004</v>
      </c>
      <c r="E93" s="40">
        <v>0</v>
      </c>
      <c r="F93" s="40">
        <f>(B93+C93)-(D93+E93)</f>
        <v>2667705.2999999998</v>
      </c>
      <c r="G93" s="40">
        <v>0</v>
      </c>
      <c r="H93" s="40">
        <v>250000</v>
      </c>
      <c r="I93" s="40">
        <v>250000</v>
      </c>
      <c r="J93" s="40">
        <v>0</v>
      </c>
      <c r="K93" s="40">
        <v>0</v>
      </c>
      <c r="L93" s="41">
        <f>(G93+H93)-(J93+K93)</f>
        <v>250000</v>
      </c>
      <c r="M93" s="41">
        <f t="shared" si="10"/>
        <v>2917705.3</v>
      </c>
      <c r="N93"/>
      <c r="O93" s="11"/>
    </row>
    <row r="94" spans="1:16" s="2" customFormat="1" ht="17.25" x14ac:dyDescent="0.25">
      <c r="A94" s="42" t="s">
        <v>118</v>
      </c>
      <c r="B94" s="50">
        <v>9574.2000000000007</v>
      </c>
      <c r="C94" s="40">
        <v>140071.01</v>
      </c>
      <c r="D94" s="40">
        <v>140071.01</v>
      </c>
      <c r="E94" s="40">
        <v>0</v>
      </c>
      <c r="F94" s="40">
        <f>(B94+C94)-(D94+E94)</f>
        <v>9574.2000000000116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1">
        <f>(G94+H94)-(J94+K94)</f>
        <v>0</v>
      </c>
      <c r="M94" s="41">
        <f t="shared" si="10"/>
        <v>9574.2000000000116</v>
      </c>
      <c r="N94"/>
      <c r="O94" s="11"/>
    </row>
    <row r="95" spans="1:16" s="2" customFormat="1" ht="17.25" x14ac:dyDescent="0.25">
      <c r="A95" s="51" t="s">
        <v>120</v>
      </c>
      <c r="B95" s="50">
        <v>2075974.02</v>
      </c>
      <c r="C95" s="40">
        <v>89409173.189999998</v>
      </c>
      <c r="D95" s="40">
        <v>86753439.950000003</v>
      </c>
      <c r="E95" s="40">
        <v>0</v>
      </c>
      <c r="F95" s="40">
        <f>(B95+C95)-(D95+E95)</f>
        <v>4731707.2599999905</v>
      </c>
      <c r="G95" s="40">
        <v>0</v>
      </c>
      <c r="H95" s="40">
        <v>74798801.530000001</v>
      </c>
      <c r="I95" s="40">
        <v>27746501.460000001</v>
      </c>
      <c r="J95" s="40">
        <v>18687828.91</v>
      </c>
      <c r="K95" s="40">
        <v>0</v>
      </c>
      <c r="L95" s="41">
        <f>(G95+H95)-(J95+K95)</f>
        <v>56110972.620000005</v>
      </c>
      <c r="M95" s="41">
        <f t="shared" si="10"/>
        <v>60842679.879999995</v>
      </c>
      <c r="N95"/>
      <c r="O95" s="11"/>
    </row>
    <row r="96" spans="1:16" s="2" customFormat="1" ht="17.25" x14ac:dyDescent="0.25">
      <c r="A96" s="52" t="s">
        <v>121</v>
      </c>
      <c r="B96" s="40">
        <v>718995.4</v>
      </c>
      <c r="C96" s="40">
        <v>15665156.24</v>
      </c>
      <c r="D96" s="40">
        <v>14707696.689999999</v>
      </c>
      <c r="E96" s="40">
        <v>505928.59</v>
      </c>
      <c r="F96" s="40">
        <f t="shared" ref="F96:F107" si="11">(B96+C96)-(D96+E96)</f>
        <v>1170526.3600000013</v>
      </c>
      <c r="G96" s="37">
        <v>0</v>
      </c>
      <c r="H96" s="40">
        <v>56681803.789999999</v>
      </c>
      <c r="I96" s="40">
        <v>25465570.260000002</v>
      </c>
      <c r="J96" s="40">
        <v>25250552.66</v>
      </c>
      <c r="K96" s="40">
        <v>30920856.260000002</v>
      </c>
      <c r="L96" s="38">
        <f t="shared" ref="L96:L107" si="12">(G96+H96)-(J96+K96)</f>
        <v>510394.86999999732</v>
      </c>
      <c r="M96" s="41">
        <f t="shared" ref="M96:M112" si="13">F96+L96</f>
        <v>1680921.2299999986</v>
      </c>
      <c r="N96"/>
      <c r="O96" s="11"/>
    </row>
    <row r="97" spans="1:18" s="2" customFormat="1" ht="17.25" x14ac:dyDescent="0.25">
      <c r="A97" s="42" t="s">
        <v>122</v>
      </c>
      <c r="B97" s="40">
        <v>3577705.35</v>
      </c>
      <c r="C97" s="40">
        <v>21811155.07</v>
      </c>
      <c r="D97" s="40">
        <v>16304045.58</v>
      </c>
      <c r="E97" s="40">
        <v>679367.6</v>
      </c>
      <c r="F97" s="40">
        <f t="shared" si="11"/>
        <v>8405447.2400000021</v>
      </c>
      <c r="G97" s="40">
        <v>0</v>
      </c>
      <c r="H97" s="40">
        <v>100749997.55</v>
      </c>
      <c r="I97" s="40">
        <v>31967132.190000001</v>
      </c>
      <c r="J97" s="40">
        <v>23585131.25</v>
      </c>
      <c r="K97" s="40">
        <v>597031.98</v>
      </c>
      <c r="L97" s="41">
        <f t="shared" si="12"/>
        <v>76567834.319999993</v>
      </c>
      <c r="M97" s="41">
        <f t="shared" si="13"/>
        <v>84973281.560000002</v>
      </c>
      <c r="N97"/>
      <c r="O97" s="11"/>
    </row>
    <row r="98" spans="1:18" s="2" customFormat="1" ht="17.25" x14ac:dyDescent="0.25">
      <c r="A98" s="42" t="s">
        <v>162</v>
      </c>
      <c r="B98" s="40">
        <v>0</v>
      </c>
      <c r="C98" s="40">
        <v>104862.14</v>
      </c>
      <c r="D98" s="40">
        <v>104862.14</v>
      </c>
      <c r="E98" s="40">
        <v>0</v>
      </c>
      <c r="F98" s="40">
        <f t="shared" si="11"/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1"/>
      <c r="M98" s="41"/>
      <c r="N98"/>
      <c r="O98" s="11"/>
    </row>
    <row r="99" spans="1:18" s="2" customFormat="1" ht="17.25" x14ac:dyDescent="0.25">
      <c r="A99" s="42" t="s">
        <v>163</v>
      </c>
      <c r="B99" s="40">
        <v>0</v>
      </c>
      <c r="C99" s="40">
        <v>1367.57</v>
      </c>
      <c r="D99" s="40">
        <v>0</v>
      </c>
      <c r="E99" s="40">
        <v>0</v>
      </c>
      <c r="F99" s="40">
        <f t="shared" si="11"/>
        <v>1367.57</v>
      </c>
      <c r="G99" s="40">
        <v>0</v>
      </c>
      <c r="H99" s="40">
        <v>12100</v>
      </c>
      <c r="I99" s="40">
        <v>0</v>
      </c>
      <c r="J99" s="40">
        <v>0</v>
      </c>
      <c r="K99" s="40">
        <v>12100</v>
      </c>
      <c r="L99" s="41"/>
      <c r="M99" s="41"/>
      <c r="N99"/>
      <c r="O99" s="11"/>
    </row>
    <row r="100" spans="1:18" s="2" customFormat="1" ht="17.25" x14ac:dyDescent="0.25">
      <c r="A100" s="42" t="s">
        <v>123</v>
      </c>
      <c r="B100" s="40">
        <v>52917285.990000002</v>
      </c>
      <c r="C100" s="40">
        <v>32327343.48</v>
      </c>
      <c r="D100" s="40">
        <v>32097663.940000001</v>
      </c>
      <c r="E100" s="40">
        <v>0</v>
      </c>
      <c r="F100" s="40">
        <f t="shared" si="11"/>
        <v>53146965.530000001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1">
        <f t="shared" si="12"/>
        <v>0</v>
      </c>
      <c r="M100" s="41">
        <f t="shared" si="13"/>
        <v>53146965.530000001</v>
      </c>
      <c r="N100"/>
      <c r="O100" s="11"/>
    </row>
    <row r="101" spans="1:18" s="2" customFormat="1" ht="17.25" x14ac:dyDescent="0.25">
      <c r="A101" s="42" t="s">
        <v>124</v>
      </c>
      <c r="B101" s="40">
        <v>759639</v>
      </c>
      <c r="C101" s="40">
        <v>19599298.079999998</v>
      </c>
      <c r="D101" s="40">
        <v>19481689.84</v>
      </c>
      <c r="E101" s="40">
        <v>0.01</v>
      </c>
      <c r="F101" s="40">
        <f t="shared" si="11"/>
        <v>877247.22999999672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1">
        <f t="shared" si="12"/>
        <v>0</v>
      </c>
      <c r="M101" s="41">
        <f t="shared" si="13"/>
        <v>877247.22999999672</v>
      </c>
      <c r="N101"/>
      <c r="O101" s="11"/>
    </row>
    <row r="102" spans="1:18" s="2" customFormat="1" ht="18" customHeight="1" x14ac:dyDescent="0.25">
      <c r="A102" s="42" t="s">
        <v>166</v>
      </c>
      <c r="B102" s="40">
        <v>471908.47</v>
      </c>
      <c r="C102" s="40">
        <v>2690183.05</v>
      </c>
      <c r="D102" s="40">
        <v>2643155.9500000002</v>
      </c>
      <c r="E102" s="40">
        <v>0</v>
      </c>
      <c r="F102" s="40">
        <f t="shared" si="11"/>
        <v>518935.56999999937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1">
        <f t="shared" ref="L102" si="14">(G102+H102)-(J102+K102)</f>
        <v>0</v>
      </c>
      <c r="M102" s="41">
        <f t="shared" ref="M102" si="15">F102+L102</f>
        <v>518935.56999999937</v>
      </c>
      <c r="N102"/>
      <c r="O102" s="11"/>
    </row>
    <row r="103" spans="1:18" s="2" customFormat="1" ht="15.75" customHeight="1" x14ac:dyDescent="0.25">
      <c r="A103" s="42" t="s">
        <v>125</v>
      </c>
      <c r="B103" s="40">
        <v>72955.06</v>
      </c>
      <c r="C103" s="40">
        <v>324160.24</v>
      </c>
      <c r="D103" s="40">
        <v>207403.43</v>
      </c>
      <c r="E103" s="40">
        <v>0</v>
      </c>
      <c r="F103" s="40">
        <f t="shared" si="11"/>
        <v>189711.87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1">
        <f t="shared" si="12"/>
        <v>0</v>
      </c>
      <c r="M103" s="41">
        <f t="shared" si="13"/>
        <v>189711.87</v>
      </c>
      <c r="N103"/>
      <c r="O103" s="11"/>
    </row>
    <row r="104" spans="1:18" s="2" customFormat="1" ht="17.25" x14ac:dyDescent="0.25">
      <c r="A104" s="42" t="s">
        <v>126</v>
      </c>
      <c r="B104" s="40">
        <v>0</v>
      </c>
      <c r="C104" s="40">
        <v>42223786.68</v>
      </c>
      <c r="D104" s="40">
        <v>42223786.68</v>
      </c>
      <c r="E104" s="40">
        <v>0</v>
      </c>
      <c r="F104" s="40">
        <f t="shared" si="11"/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1">
        <f t="shared" si="12"/>
        <v>0</v>
      </c>
      <c r="M104" s="41">
        <f t="shared" si="13"/>
        <v>0</v>
      </c>
      <c r="N104"/>
      <c r="O104" s="11"/>
    </row>
    <row r="105" spans="1:18" s="2" customFormat="1" ht="15" customHeight="1" x14ac:dyDescent="0.25">
      <c r="A105" s="42" t="s">
        <v>127</v>
      </c>
      <c r="B105" s="40">
        <v>0</v>
      </c>
      <c r="C105" s="40">
        <v>1190195.78</v>
      </c>
      <c r="D105" s="40">
        <v>1190195.78</v>
      </c>
      <c r="E105" s="40">
        <v>0</v>
      </c>
      <c r="F105" s="40">
        <f t="shared" si="11"/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1">
        <f t="shared" si="12"/>
        <v>0</v>
      </c>
      <c r="M105" s="41">
        <f t="shared" si="13"/>
        <v>0</v>
      </c>
      <c r="N105" s="140"/>
      <c r="O105" s="12"/>
      <c r="P105" s="5"/>
      <c r="Q105" s="5"/>
      <c r="R105" s="5"/>
    </row>
    <row r="106" spans="1:18" s="2" customFormat="1" ht="15.75" customHeight="1" x14ac:dyDescent="0.25">
      <c r="A106" s="42" t="s">
        <v>128</v>
      </c>
      <c r="B106" s="40">
        <v>46</v>
      </c>
      <c r="C106" s="40">
        <v>240703.91</v>
      </c>
      <c r="D106" s="40">
        <v>207914.32</v>
      </c>
      <c r="E106" s="40">
        <v>0</v>
      </c>
      <c r="F106" s="40">
        <f t="shared" si="11"/>
        <v>32835.589999999997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1">
        <f t="shared" si="12"/>
        <v>0</v>
      </c>
      <c r="M106" s="41">
        <f t="shared" si="13"/>
        <v>32835.589999999997</v>
      </c>
      <c r="N106" s="140"/>
      <c r="O106" s="12"/>
      <c r="P106" s="5"/>
      <c r="Q106" s="5"/>
      <c r="R106" s="5"/>
    </row>
    <row r="107" spans="1:18" s="2" customFormat="1" ht="15.75" customHeight="1" x14ac:dyDescent="0.25">
      <c r="A107" s="42" t="s">
        <v>129</v>
      </c>
      <c r="B107" s="40">
        <v>0</v>
      </c>
      <c r="C107" s="40">
        <v>10074028.800000001</v>
      </c>
      <c r="D107" s="40">
        <v>10074028.800000001</v>
      </c>
      <c r="E107" s="40">
        <v>0</v>
      </c>
      <c r="F107" s="40">
        <f t="shared" si="11"/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1">
        <f t="shared" si="12"/>
        <v>0</v>
      </c>
      <c r="M107" s="41">
        <f t="shared" si="13"/>
        <v>0</v>
      </c>
      <c r="N107" s="140"/>
      <c r="O107" s="12"/>
      <c r="P107" s="5"/>
      <c r="Q107" s="5"/>
      <c r="R107" s="5"/>
    </row>
    <row r="108" spans="1:18" s="2" customFormat="1" ht="15.75" customHeight="1" x14ac:dyDescent="0.25">
      <c r="A108" s="42" t="s">
        <v>130</v>
      </c>
      <c r="B108" s="40">
        <v>0</v>
      </c>
      <c r="C108" s="40">
        <v>161891.35</v>
      </c>
      <c r="D108" s="40">
        <v>161891.35</v>
      </c>
      <c r="E108" s="40">
        <v>0</v>
      </c>
      <c r="F108" s="40">
        <f t="shared" ref="F108:F112" si="16">(B108+C108)-(D108+E108)</f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1">
        <f t="shared" ref="L108:L112" si="17">(G108+H108)-(J108+K108)</f>
        <v>0</v>
      </c>
      <c r="M108" s="41">
        <f t="shared" si="13"/>
        <v>0</v>
      </c>
      <c r="N108" s="140"/>
      <c r="O108" s="12"/>
      <c r="P108" s="5"/>
      <c r="Q108" s="5"/>
      <c r="R108" s="5"/>
    </row>
    <row r="109" spans="1:18" s="2" customFormat="1" ht="15.75" customHeight="1" x14ac:dyDescent="0.25">
      <c r="A109" s="42" t="s">
        <v>131</v>
      </c>
      <c r="B109" s="40">
        <v>528.1</v>
      </c>
      <c r="C109" s="40">
        <v>274966.21999999997</v>
      </c>
      <c r="D109" s="40">
        <v>273940.92</v>
      </c>
      <c r="E109" s="40">
        <v>0</v>
      </c>
      <c r="F109" s="40">
        <f t="shared" si="16"/>
        <v>1553.3999999999651</v>
      </c>
      <c r="G109" s="40">
        <v>0</v>
      </c>
      <c r="H109" s="40">
        <v>0</v>
      </c>
      <c r="I109" s="40">
        <v>0</v>
      </c>
      <c r="J109" s="40">
        <v>0</v>
      </c>
      <c r="K109" s="40">
        <v>0</v>
      </c>
      <c r="L109" s="41">
        <f t="shared" si="17"/>
        <v>0</v>
      </c>
      <c r="M109" s="41">
        <f t="shared" si="13"/>
        <v>1553.3999999999651</v>
      </c>
      <c r="N109" s="141"/>
      <c r="O109" s="141"/>
      <c r="P109" s="141"/>
      <c r="Q109" s="141"/>
      <c r="R109" s="141"/>
    </row>
    <row r="110" spans="1:18" s="2" customFormat="1" ht="15.75" customHeight="1" x14ac:dyDescent="0.25">
      <c r="A110" s="42" t="s">
        <v>132</v>
      </c>
      <c r="B110" s="40">
        <v>0</v>
      </c>
      <c r="C110" s="40">
        <v>0</v>
      </c>
      <c r="D110" s="40">
        <v>0</v>
      </c>
      <c r="E110" s="40">
        <v>0</v>
      </c>
      <c r="F110" s="40">
        <f t="shared" si="16"/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1">
        <f t="shared" si="17"/>
        <v>0</v>
      </c>
      <c r="M110" s="41">
        <f t="shared" si="13"/>
        <v>0</v>
      </c>
      <c r="N110" s="142"/>
      <c r="O110" s="142"/>
      <c r="P110" s="142"/>
      <c r="Q110" s="142"/>
      <c r="R110" s="142"/>
    </row>
    <row r="111" spans="1:18" s="2" customFormat="1" ht="15.75" customHeight="1" x14ac:dyDescent="0.25">
      <c r="A111" s="42" t="s">
        <v>133</v>
      </c>
      <c r="B111" s="40">
        <v>0</v>
      </c>
      <c r="C111" s="40">
        <v>12800773.859999999</v>
      </c>
      <c r="D111" s="40">
        <v>12663702.810000001</v>
      </c>
      <c r="E111" s="40">
        <v>37071.050000000003</v>
      </c>
      <c r="F111" s="40">
        <f t="shared" si="16"/>
        <v>99999.999999998137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1">
        <f t="shared" si="17"/>
        <v>0</v>
      </c>
      <c r="M111" s="41">
        <f t="shared" si="13"/>
        <v>99999.999999998137</v>
      </c>
      <c r="N111" s="140"/>
      <c r="O111" s="12"/>
      <c r="P111" s="5"/>
      <c r="Q111" s="5"/>
      <c r="R111" s="5"/>
    </row>
    <row r="112" spans="1:18" s="2" customFormat="1" ht="15.75" customHeight="1" x14ac:dyDescent="0.25">
      <c r="A112" s="42" t="s">
        <v>134</v>
      </c>
      <c r="B112" s="40">
        <v>0</v>
      </c>
      <c r="C112" s="40">
        <v>5526925.3300000001</v>
      </c>
      <c r="D112" s="40">
        <v>243949.26</v>
      </c>
      <c r="E112" s="40">
        <v>0</v>
      </c>
      <c r="F112" s="40">
        <f t="shared" si="16"/>
        <v>5282976.07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1">
        <f t="shared" si="17"/>
        <v>0</v>
      </c>
      <c r="M112" s="41">
        <f t="shared" si="13"/>
        <v>5282976.07</v>
      </c>
      <c r="N112" s="140"/>
      <c r="O112" s="12"/>
      <c r="P112" s="5"/>
      <c r="Q112" s="5"/>
      <c r="R112" s="5"/>
    </row>
    <row r="113" spans="1:19" s="2" customFormat="1" ht="15.75" customHeight="1" x14ac:dyDescent="0.25">
      <c r="A113" s="53" t="s">
        <v>30</v>
      </c>
      <c r="B113" s="34">
        <f t="shared" ref="B113:L113" si="18">SUM(B114:B117)</f>
        <v>3208621.77</v>
      </c>
      <c r="C113" s="37">
        <f>SUM(C114:C117)</f>
        <v>51779555.619999997</v>
      </c>
      <c r="D113" s="37">
        <f t="shared" si="18"/>
        <v>43949372.979999997</v>
      </c>
      <c r="E113" s="37">
        <f t="shared" si="18"/>
        <v>16418.939999999999</v>
      </c>
      <c r="F113" s="37">
        <f t="shared" si="18"/>
        <v>11022385.469999989</v>
      </c>
      <c r="G113" s="37">
        <f t="shared" si="18"/>
        <v>646724.26</v>
      </c>
      <c r="H113" s="37">
        <f t="shared" si="18"/>
        <v>61780922.969999991</v>
      </c>
      <c r="I113" s="37">
        <f t="shared" si="18"/>
        <v>21385084.560000002</v>
      </c>
      <c r="J113" s="37">
        <f t="shared" si="18"/>
        <v>21064483.120000001</v>
      </c>
      <c r="K113" s="37">
        <f t="shared" si="18"/>
        <v>1977055.0299999998</v>
      </c>
      <c r="L113" s="38">
        <f t="shared" si="18"/>
        <v>39386109.079999998</v>
      </c>
      <c r="M113" s="38">
        <f t="shared" ref="M113:M127" si="19">F113+L113</f>
        <v>50408494.54999999</v>
      </c>
      <c r="N113" s="140"/>
      <c r="O113" s="12"/>
      <c r="P113" s="5"/>
      <c r="Q113" s="5"/>
      <c r="R113" s="5"/>
    </row>
    <row r="114" spans="1:19" s="2" customFormat="1" ht="15.75" customHeight="1" x14ac:dyDescent="0.25">
      <c r="A114" s="54" t="s">
        <v>135</v>
      </c>
      <c r="B114" s="55">
        <v>495781.16</v>
      </c>
      <c r="C114" s="55">
        <v>40746255.009999998</v>
      </c>
      <c r="D114" s="55">
        <v>32972755.510000002</v>
      </c>
      <c r="E114" s="55">
        <v>16418.939999999999</v>
      </c>
      <c r="F114" s="40">
        <f>(B114+C114)-(D114+E114)</f>
        <v>8252861.7199999914</v>
      </c>
      <c r="G114" s="40">
        <v>641415.87</v>
      </c>
      <c r="H114" s="40">
        <v>23104467.309999999</v>
      </c>
      <c r="I114" s="40">
        <v>12972565.630000001</v>
      </c>
      <c r="J114" s="40">
        <v>12653304.35</v>
      </c>
      <c r="K114" s="40">
        <v>1066717.19</v>
      </c>
      <c r="L114" s="41">
        <f>(G114+H114)-(J114+K114)</f>
        <v>10025861.640000001</v>
      </c>
      <c r="M114" s="41">
        <f t="shared" si="19"/>
        <v>18278723.359999992</v>
      </c>
      <c r="N114" s="140"/>
      <c r="O114" s="12"/>
      <c r="P114" s="5"/>
      <c r="Q114" s="5"/>
      <c r="R114" s="5"/>
    </row>
    <row r="115" spans="1:19" ht="34.5" x14ac:dyDescent="0.25">
      <c r="A115" s="54" t="s">
        <v>136</v>
      </c>
      <c r="B115" s="55">
        <v>0</v>
      </c>
      <c r="C115" s="55">
        <v>0</v>
      </c>
      <c r="D115" s="55">
        <v>0</v>
      </c>
      <c r="E115" s="55">
        <v>0</v>
      </c>
      <c r="F115" s="40">
        <f>(B115+C115)-(D115+E115)</f>
        <v>0</v>
      </c>
      <c r="G115" s="40">
        <v>0</v>
      </c>
      <c r="H115" s="40">
        <v>7000000</v>
      </c>
      <c r="I115" s="40">
        <v>0</v>
      </c>
      <c r="J115" s="40">
        <v>0</v>
      </c>
      <c r="K115" s="40">
        <v>0</v>
      </c>
      <c r="L115" s="41">
        <f>(G115+H115)-(J115+K115)</f>
        <v>7000000</v>
      </c>
      <c r="M115" s="41">
        <f t="shared" si="19"/>
        <v>7000000</v>
      </c>
      <c r="N115" s="140"/>
      <c r="O115" s="12"/>
      <c r="S115" s="2"/>
    </row>
    <row r="116" spans="1:19" s="2" customFormat="1" ht="17.25" x14ac:dyDescent="0.25">
      <c r="A116" s="54" t="s">
        <v>137</v>
      </c>
      <c r="B116" s="55">
        <v>2712220.61</v>
      </c>
      <c r="C116" s="55">
        <v>8500686.6899999995</v>
      </c>
      <c r="D116" s="55">
        <v>8451888.8200000003</v>
      </c>
      <c r="E116" s="55">
        <v>0</v>
      </c>
      <c r="F116" s="40">
        <f>(B116+C116)-(D116+E116)</f>
        <v>2761018.4799999986</v>
      </c>
      <c r="G116" s="40">
        <v>0</v>
      </c>
      <c r="H116" s="40">
        <v>26873619.399999999</v>
      </c>
      <c r="I116" s="40">
        <v>7936838.6500000004</v>
      </c>
      <c r="J116" s="40">
        <v>7936698.4900000002</v>
      </c>
      <c r="K116" s="40">
        <v>566806.93999999994</v>
      </c>
      <c r="L116" s="41">
        <f>(G116+H116)-(J116+K116)</f>
        <v>18370113.969999999</v>
      </c>
      <c r="M116" s="41">
        <f t="shared" si="19"/>
        <v>21131132.449999996</v>
      </c>
      <c r="N116" s="140"/>
      <c r="O116" s="12"/>
      <c r="P116" s="5"/>
      <c r="Q116" s="5"/>
      <c r="R116" s="5"/>
      <c r="S116" s="5"/>
    </row>
    <row r="117" spans="1:19" s="2" customFormat="1" ht="30.75" customHeight="1" x14ac:dyDescent="0.25">
      <c r="A117" s="54" t="s">
        <v>138</v>
      </c>
      <c r="B117" s="55">
        <v>620</v>
      </c>
      <c r="C117" s="55">
        <v>2532613.92</v>
      </c>
      <c r="D117" s="55">
        <v>2524728.65</v>
      </c>
      <c r="E117" s="55">
        <v>0</v>
      </c>
      <c r="F117" s="40">
        <f>(B117+C117)-(D117+E117)</f>
        <v>8505.2700000000186</v>
      </c>
      <c r="G117" s="40">
        <v>5308.39</v>
      </c>
      <c r="H117" s="40">
        <v>4802836.26</v>
      </c>
      <c r="I117" s="40">
        <v>475680.28</v>
      </c>
      <c r="J117" s="40">
        <v>474480.28</v>
      </c>
      <c r="K117" s="40">
        <v>343530.9</v>
      </c>
      <c r="L117" s="41">
        <f>(G117+H117)-(J117+K117)</f>
        <v>3990133.4699999993</v>
      </c>
      <c r="M117" s="41">
        <f t="shared" si="19"/>
        <v>3998638.7399999993</v>
      </c>
      <c r="N117"/>
      <c r="O117" s="11"/>
    </row>
    <row r="118" spans="1:19" s="2" customFormat="1" ht="15.75" customHeight="1" x14ac:dyDescent="0.25">
      <c r="A118" s="53" t="s">
        <v>31</v>
      </c>
      <c r="B118" s="37">
        <f t="shared" ref="B118:L118" si="20">SUM(B119:B121)</f>
        <v>318667</v>
      </c>
      <c r="C118" s="37">
        <f t="shared" si="20"/>
        <v>41965594.149999999</v>
      </c>
      <c r="D118" s="37">
        <f t="shared" si="20"/>
        <v>40686390.339999996</v>
      </c>
      <c r="E118" s="37">
        <f t="shared" si="20"/>
        <v>5182.07</v>
      </c>
      <c r="F118" s="37">
        <f t="shared" si="20"/>
        <v>1592688.7400000019</v>
      </c>
      <c r="G118" s="37">
        <f t="shared" si="20"/>
        <v>0</v>
      </c>
      <c r="H118" s="37">
        <f t="shared" si="20"/>
        <v>277567191.43000001</v>
      </c>
      <c r="I118" s="37">
        <f t="shared" si="20"/>
        <v>220592678.25999999</v>
      </c>
      <c r="J118" s="37">
        <f t="shared" si="20"/>
        <v>220407155.15000001</v>
      </c>
      <c r="K118" s="37">
        <f t="shared" si="20"/>
        <v>27157376.990000002</v>
      </c>
      <c r="L118" s="37">
        <f t="shared" si="20"/>
        <v>30002659.290000007</v>
      </c>
      <c r="M118" s="38">
        <f t="shared" si="19"/>
        <v>31595348.030000009</v>
      </c>
      <c r="N118"/>
      <c r="O118" s="11"/>
    </row>
    <row r="119" spans="1:19" s="2" customFormat="1" ht="15.75" customHeight="1" x14ac:dyDescent="0.25">
      <c r="A119" s="56" t="s">
        <v>139</v>
      </c>
      <c r="B119" s="57">
        <v>0</v>
      </c>
      <c r="C119" s="57">
        <v>2045086.18</v>
      </c>
      <c r="D119" s="58">
        <v>2045086.18</v>
      </c>
      <c r="E119" s="59">
        <v>0</v>
      </c>
      <c r="F119" s="58">
        <f>(B119+C119)-(D119+E119)</f>
        <v>0</v>
      </c>
      <c r="G119" s="58">
        <v>0</v>
      </c>
      <c r="H119" s="40">
        <v>0</v>
      </c>
      <c r="I119" s="40">
        <v>0</v>
      </c>
      <c r="J119" s="40">
        <v>0</v>
      </c>
      <c r="K119" s="40">
        <v>0</v>
      </c>
      <c r="L119" s="41">
        <f>(G119+H119)-(J119+K119)</f>
        <v>0</v>
      </c>
      <c r="M119" s="41">
        <f t="shared" si="19"/>
        <v>0</v>
      </c>
      <c r="N119"/>
      <c r="O119" s="11"/>
    </row>
    <row r="120" spans="1:19" s="2" customFormat="1" ht="15" customHeight="1" x14ac:dyDescent="0.25">
      <c r="A120" s="60" t="s">
        <v>140</v>
      </c>
      <c r="B120" s="40">
        <v>318667</v>
      </c>
      <c r="C120" s="40">
        <v>39920212.68</v>
      </c>
      <c r="D120" s="40">
        <v>38641008.939999998</v>
      </c>
      <c r="E120" s="61">
        <v>5182.07</v>
      </c>
      <c r="F120" s="40">
        <f>(B120+C120)-(D120+E120)</f>
        <v>1592688.6700000018</v>
      </c>
      <c r="G120" s="40">
        <v>0</v>
      </c>
      <c r="H120" s="40">
        <v>275635018.37</v>
      </c>
      <c r="I120" s="40">
        <v>219748574.09</v>
      </c>
      <c r="J120" s="40">
        <v>219569529.12</v>
      </c>
      <c r="K120" s="40">
        <v>26069308.100000001</v>
      </c>
      <c r="L120" s="41">
        <f>(G120+H120)-(J120+K120)</f>
        <v>29996181.150000006</v>
      </c>
      <c r="M120" s="41">
        <f t="shared" si="19"/>
        <v>31588869.820000008</v>
      </c>
      <c r="N120"/>
      <c r="O120" s="11"/>
    </row>
    <row r="121" spans="1:19" s="2" customFormat="1" ht="34.5" x14ac:dyDescent="0.25">
      <c r="A121" s="60" t="s">
        <v>141</v>
      </c>
      <c r="B121" s="40">
        <v>0</v>
      </c>
      <c r="C121" s="40">
        <v>295.29000000000002</v>
      </c>
      <c r="D121" s="40">
        <v>295.22000000000003</v>
      </c>
      <c r="E121" s="61">
        <v>0</v>
      </c>
      <c r="F121" s="40">
        <f>(B121+C121)-(D121+E121)</f>
        <v>6.9999999999993179E-2</v>
      </c>
      <c r="G121" s="40">
        <v>0</v>
      </c>
      <c r="H121" s="40">
        <v>1932173.06</v>
      </c>
      <c r="I121" s="40">
        <v>844104.17</v>
      </c>
      <c r="J121" s="40">
        <v>837626.03</v>
      </c>
      <c r="K121" s="40">
        <v>1088068.8899999999</v>
      </c>
      <c r="L121" s="41">
        <f>(G121+H121)-(J121+K121)</f>
        <v>6478.1400000001304</v>
      </c>
      <c r="M121" s="41">
        <f t="shared" si="19"/>
        <v>6478.2100000001301</v>
      </c>
      <c r="N121"/>
      <c r="O121" s="11"/>
    </row>
    <row r="122" spans="1:19" s="2" customFormat="1" ht="17.25" x14ac:dyDescent="0.25">
      <c r="A122" s="62" t="s">
        <v>32</v>
      </c>
      <c r="B122" s="63">
        <f>SUM(B123:B124)</f>
        <v>187579.93</v>
      </c>
      <c r="C122" s="37">
        <f>SUM(C123:C124)</f>
        <v>20698954.880000003</v>
      </c>
      <c r="D122" s="37">
        <f t="shared" ref="D122:L122" si="21">SUM(D123:D124)</f>
        <v>20689294.309999999</v>
      </c>
      <c r="E122" s="37">
        <f t="shared" si="21"/>
        <v>0</v>
      </c>
      <c r="F122" s="37">
        <f t="shared" si="21"/>
        <v>197240.50000000253</v>
      </c>
      <c r="G122" s="37">
        <f t="shared" si="21"/>
        <v>5045.7</v>
      </c>
      <c r="H122" s="37">
        <f t="shared" si="21"/>
        <v>176335838.75</v>
      </c>
      <c r="I122" s="37">
        <f t="shared" si="21"/>
        <v>105065311.08000001</v>
      </c>
      <c r="J122" s="37">
        <f t="shared" si="21"/>
        <v>104118647.11</v>
      </c>
      <c r="K122" s="37">
        <f t="shared" si="21"/>
        <v>1091968</v>
      </c>
      <c r="L122" s="37">
        <f t="shared" si="21"/>
        <v>71130269.340000004</v>
      </c>
      <c r="M122" s="38">
        <f t="shared" si="19"/>
        <v>71327509.840000004</v>
      </c>
      <c r="N122"/>
      <c r="O122" s="11"/>
    </row>
    <row r="123" spans="1:19" s="2" customFormat="1" ht="17.25" x14ac:dyDescent="0.25">
      <c r="A123" s="42" t="s">
        <v>142</v>
      </c>
      <c r="B123" s="50">
        <v>187579.93</v>
      </c>
      <c r="C123" s="40">
        <v>20612911.600000001</v>
      </c>
      <c r="D123" s="40">
        <v>20607838.309999999</v>
      </c>
      <c r="E123" s="40">
        <v>0</v>
      </c>
      <c r="F123" s="40">
        <f>(B123+C123)-(D123+E123)</f>
        <v>192653.22000000253</v>
      </c>
      <c r="G123" s="40">
        <v>5045.7</v>
      </c>
      <c r="H123" s="40">
        <v>62718845.43</v>
      </c>
      <c r="I123" s="40">
        <v>43942665.490000002</v>
      </c>
      <c r="J123" s="40">
        <v>43740485.729999997</v>
      </c>
      <c r="K123" s="40">
        <v>133926.41</v>
      </c>
      <c r="L123" s="40">
        <f>(G123+H123)-(J123+K123)</f>
        <v>18849478.99000001</v>
      </c>
      <c r="M123" s="41">
        <f t="shared" si="19"/>
        <v>19042132.210000012</v>
      </c>
      <c r="N123"/>
      <c r="O123" s="11"/>
    </row>
    <row r="124" spans="1:19" s="2" customFormat="1" ht="34.5" x14ac:dyDescent="0.25">
      <c r="A124" s="42" t="s">
        <v>143</v>
      </c>
      <c r="B124" s="50">
        <v>0</v>
      </c>
      <c r="C124" s="40">
        <v>86043.28</v>
      </c>
      <c r="D124" s="40">
        <v>81456</v>
      </c>
      <c r="E124" s="40">
        <v>0</v>
      </c>
      <c r="F124" s="40">
        <f>(B124+C124)-(D124+E124)</f>
        <v>4587.2799999999988</v>
      </c>
      <c r="G124" s="40">
        <v>0</v>
      </c>
      <c r="H124" s="40">
        <v>113616993.31999999</v>
      </c>
      <c r="I124" s="40">
        <v>61122645.590000004</v>
      </c>
      <c r="J124" s="40">
        <v>60378161.380000003</v>
      </c>
      <c r="K124" s="40">
        <v>958041.59</v>
      </c>
      <c r="L124" s="40">
        <f>(G124+H124)-(J124+K124)</f>
        <v>52280790.349999987</v>
      </c>
      <c r="M124" s="41">
        <f t="shared" si="19"/>
        <v>52285377.629999988</v>
      </c>
      <c r="N124"/>
      <c r="O124" s="11"/>
    </row>
    <row r="125" spans="1:19" s="2" customFormat="1" ht="17.25" x14ac:dyDescent="0.25">
      <c r="A125" s="64" t="s">
        <v>33</v>
      </c>
      <c r="B125" s="63">
        <f>SUM(B126:B127)</f>
        <v>569.51</v>
      </c>
      <c r="C125" s="37">
        <f t="shared" ref="C125:L125" si="22">SUM(C126:C127)</f>
        <v>8995344.4899999984</v>
      </c>
      <c r="D125" s="37">
        <f>D126+D127</f>
        <v>8978100.9399999995</v>
      </c>
      <c r="E125" s="37">
        <v>0</v>
      </c>
      <c r="F125" s="37">
        <f t="shared" si="22"/>
        <v>17813.059999998884</v>
      </c>
      <c r="G125" s="37">
        <f t="shared" si="22"/>
        <v>214677.78</v>
      </c>
      <c r="H125" s="37">
        <f t="shared" si="22"/>
        <v>13245419.299999999</v>
      </c>
      <c r="I125" s="37">
        <f t="shared" si="22"/>
        <v>11375954.550000001</v>
      </c>
      <c r="J125" s="37">
        <f t="shared" si="22"/>
        <v>11375954.550000001</v>
      </c>
      <c r="K125" s="37">
        <f t="shared" si="22"/>
        <v>134497.19</v>
      </c>
      <c r="L125" s="38">
        <f t="shared" si="22"/>
        <v>1949645.3399999992</v>
      </c>
      <c r="M125" s="38">
        <f t="shared" si="19"/>
        <v>1967458.399999998</v>
      </c>
      <c r="N125"/>
      <c r="O125" s="11"/>
    </row>
    <row r="126" spans="1:19" s="2" customFormat="1" ht="17.25" x14ac:dyDescent="0.25">
      <c r="A126" s="60" t="s">
        <v>144</v>
      </c>
      <c r="B126" s="40">
        <v>569.51</v>
      </c>
      <c r="C126" s="40">
        <v>8980727.4499999993</v>
      </c>
      <c r="D126" s="40">
        <v>8963675.1600000001</v>
      </c>
      <c r="E126" s="40">
        <v>0</v>
      </c>
      <c r="F126" s="40">
        <f>(B126+C126)-(D126+E126)</f>
        <v>17621.799999998882</v>
      </c>
      <c r="G126" s="40">
        <v>184317.24</v>
      </c>
      <c r="H126" s="40">
        <v>12945167.789999999</v>
      </c>
      <c r="I126" s="40">
        <v>11166701.82</v>
      </c>
      <c r="J126" s="40">
        <v>11166701.82</v>
      </c>
      <c r="K126" s="40">
        <v>134497.09</v>
      </c>
      <c r="L126" s="41">
        <f>(G126+H126)-(J126+K126)</f>
        <v>1828286.1199999992</v>
      </c>
      <c r="M126" s="41">
        <f t="shared" si="19"/>
        <v>1845907.9199999981</v>
      </c>
      <c r="N126"/>
      <c r="O126" s="11"/>
    </row>
    <row r="127" spans="1:19" s="2" customFormat="1" ht="34.5" x14ac:dyDescent="0.25">
      <c r="A127" s="60" t="s">
        <v>145</v>
      </c>
      <c r="B127" s="40">
        <v>0</v>
      </c>
      <c r="C127" s="40">
        <v>14617.04</v>
      </c>
      <c r="D127" s="40">
        <v>14425.78</v>
      </c>
      <c r="E127" s="40">
        <v>0</v>
      </c>
      <c r="F127" s="40">
        <f>(B127+C127)-(D127+E127)</f>
        <v>191.26000000000022</v>
      </c>
      <c r="G127" s="40">
        <v>30360.54</v>
      </c>
      <c r="H127" s="40">
        <v>300251.51</v>
      </c>
      <c r="I127" s="40">
        <v>209252.73</v>
      </c>
      <c r="J127" s="40">
        <v>209252.73</v>
      </c>
      <c r="K127" s="40">
        <v>0.1</v>
      </c>
      <c r="L127" s="41">
        <f>(G127+H127)-(J127+K127)</f>
        <v>121359.21999999997</v>
      </c>
      <c r="M127" s="41">
        <f t="shared" si="19"/>
        <v>121550.47999999997</v>
      </c>
      <c r="N127"/>
      <c r="O127" s="11"/>
    </row>
    <row r="128" spans="1:19" s="2" customFormat="1" ht="17.25" x14ac:dyDescent="0.25">
      <c r="A128" s="64" t="s">
        <v>146</v>
      </c>
      <c r="B128" s="63">
        <f>B149</f>
        <v>43623929.210000008</v>
      </c>
      <c r="C128" s="63">
        <f t="shared" ref="C128:M128" si="23">C149</f>
        <v>391247591.91000003</v>
      </c>
      <c r="D128" s="63">
        <f t="shared" si="23"/>
        <v>391299566.51999998</v>
      </c>
      <c r="E128" s="63">
        <f t="shared" si="23"/>
        <v>0</v>
      </c>
      <c r="F128" s="63">
        <f t="shared" si="23"/>
        <v>43571954.600000024</v>
      </c>
      <c r="G128" s="63">
        <f t="shared" si="23"/>
        <v>56756.459999999992</v>
      </c>
      <c r="H128" s="63">
        <f t="shared" si="23"/>
        <v>37633486.310000002</v>
      </c>
      <c r="I128" s="63">
        <f t="shared" si="23"/>
        <v>19203182.710000001</v>
      </c>
      <c r="J128" s="63">
        <f t="shared" si="23"/>
        <v>18316651.620000001</v>
      </c>
      <c r="K128" s="63">
        <f t="shared" si="23"/>
        <v>3851105.8400000003</v>
      </c>
      <c r="L128" s="63">
        <f t="shared" si="23"/>
        <v>15522485.309999999</v>
      </c>
      <c r="M128" s="65">
        <f t="shared" si="23"/>
        <v>59094439.910000026</v>
      </c>
      <c r="N128"/>
      <c r="O128" s="11"/>
    </row>
    <row r="129" spans="1:15" s="2" customFormat="1" ht="17.25" x14ac:dyDescent="0.25">
      <c r="A129" s="64" t="s">
        <v>36</v>
      </c>
      <c r="B129" s="63">
        <f t="shared" ref="B129:M129" si="24">B18+B128</f>
        <v>657827537.82999992</v>
      </c>
      <c r="C129" s="63">
        <f t="shared" si="24"/>
        <v>2128272653.9499996</v>
      </c>
      <c r="D129" s="63">
        <f t="shared" si="24"/>
        <v>2012838796.2999997</v>
      </c>
      <c r="E129" s="63">
        <f t="shared" si="24"/>
        <v>22636904.890000008</v>
      </c>
      <c r="F129" s="63">
        <f t="shared" si="24"/>
        <v>750624490.58999956</v>
      </c>
      <c r="G129" s="63">
        <f t="shared" si="24"/>
        <v>1146644.1199999999</v>
      </c>
      <c r="H129" s="63">
        <f t="shared" si="24"/>
        <v>1561235295.6899998</v>
      </c>
      <c r="I129" s="63">
        <f t="shared" si="24"/>
        <v>991339841.0400002</v>
      </c>
      <c r="J129" s="63">
        <f t="shared" si="24"/>
        <v>935148515.7700001</v>
      </c>
      <c r="K129" s="63">
        <f t="shared" si="24"/>
        <v>205929428.59</v>
      </c>
      <c r="L129" s="63">
        <f t="shared" si="24"/>
        <v>421303995.44999981</v>
      </c>
      <c r="M129" s="38">
        <f t="shared" si="24"/>
        <v>1171928486.0399995</v>
      </c>
      <c r="N129"/>
      <c r="O129" s="11"/>
    </row>
    <row r="130" spans="1:15" s="2" customFormat="1" ht="17.25" x14ac:dyDescent="0.25">
      <c r="A130" s="5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7" t="s">
        <v>154</v>
      </c>
      <c r="N130"/>
      <c r="O130" s="11"/>
    </row>
    <row r="131" spans="1:15" s="2" customFormat="1" ht="17.25" x14ac:dyDescent="0.25">
      <c r="A131" s="5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/>
      <c r="O131" s="11"/>
    </row>
    <row r="132" spans="1:15" s="2" customFormat="1" ht="17.25" x14ac:dyDescent="0.25">
      <c r="A132" s="5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/>
      <c r="O132" s="11"/>
    </row>
    <row r="133" spans="1:15" s="2" customFormat="1" ht="17.25" x14ac:dyDescent="0.25">
      <c r="A133" s="5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7" t="s">
        <v>34</v>
      </c>
      <c r="N133"/>
      <c r="O133" s="11"/>
    </row>
    <row r="134" spans="1:15" s="2" customFormat="1" ht="17.25" x14ac:dyDescent="0.25">
      <c r="A134" s="5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7"/>
      <c r="N134"/>
      <c r="O134" s="11"/>
    </row>
    <row r="135" spans="1:15" s="2" customFormat="1" ht="17.25" x14ac:dyDescent="0.25">
      <c r="A135" s="113" t="s">
        <v>0</v>
      </c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/>
      <c r="O135" s="11"/>
    </row>
    <row r="136" spans="1:15" s="2" customFormat="1" ht="17.25" x14ac:dyDescent="0.25">
      <c r="A136" s="113" t="s">
        <v>1</v>
      </c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/>
      <c r="O136" s="11"/>
    </row>
    <row r="137" spans="1:15" s="2" customFormat="1" ht="17.25" x14ac:dyDescent="0.25">
      <c r="A137" s="127" t="s">
        <v>2</v>
      </c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/>
      <c r="O137" s="11"/>
    </row>
    <row r="138" spans="1:15" s="2" customFormat="1" ht="17.25" x14ac:dyDescent="0.25">
      <c r="A138" s="113" t="s">
        <v>3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/>
      <c r="O138" s="11"/>
    </row>
    <row r="139" spans="1:15" s="2" customFormat="1" ht="17.25" x14ac:dyDescent="0.25">
      <c r="A139" s="113" t="str">
        <f>A8</f>
        <v>JANEIRO A ABRIL 2026/BIMESTRE MARÇO - ABRIL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/>
      <c r="O139" s="11"/>
    </row>
    <row r="140" spans="1:15" s="2" customFormat="1" ht="17.25" x14ac:dyDescent="0.25">
      <c r="A140" s="5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/>
      <c r="O140" s="11"/>
    </row>
    <row r="141" spans="1:15" s="2" customFormat="1" ht="17.25" x14ac:dyDescent="0.25">
      <c r="A141" s="48"/>
      <c r="B141" s="69"/>
      <c r="C141" s="69"/>
      <c r="D141" s="69"/>
      <c r="E141" s="70"/>
      <c r="F141" s="69"/>
      <c r="G141" s="69"/>
      <c r="H141" s="70"/>
      <c r="I141" s="70"/>
      <c r="J141" s="70"/>
      <c r="K141" s="108" t="str">
        <f>K10</f>
        <v>Emissão: 20/05/2026</v>
      </c>
      <c r="L141" s="108"/>
      <c r="M141" s="108"/>
      <c r="N141"/>
      <c r="O141" s="11"/>
    </row>
    <row r="142" spans="1:15" s="2" customFormat="1" ht="17.25" x14ac:dyDescent="0.25">
      <c r="A142" s="48" t="str">
        <f>A11</f>
        <v>RREO - Anexo 7 (LRF, art. 53, inciso V)</v>
      </c>
      <c r="B142" s="70"/>
      <c r="C142" s="70"/>
      <c r="D142" s="70"/>
      <c r="E142" s="70"/>
      <c r="F142" s="84"/>
      <c r="G142" s="70"/>
      <c r="H142" s="70"/>
      <c r="I142" s="70"/>
      <c r="J142" s="70"/>
      <c r="K142" s="71"/>
      <c r="L142" s="71"/>
      <c r="M142" s="71">
        <v>1</v>
      </c>
      <c r="N142"/>
      <c r="O142" s="11"/>
    </row>
    <row r="143" spans="1:15" s="2" customFormat="1" ht="16.5" customHeight="1" x14ac:dyDescent="0.25">
      <c r="A143" s="93" t="s">
        <v>5</v>
      </c>
      <c r="B143" s="100" t="str">
        <f>B12</f>
        <v>RESTOS A PAGAR PROCESSADOS</v>
      </c>
      <c r="C143" s="101"/>
      <c r="D143" s="101"/>
      <c r="E143" s="101"/>
      <c r="F143" s="102"/>
      <c r="G143" s="109" t="str">
        <f>G12</f>
        <v>RESTOS A PAGAR NÃO PROCESSADOS</v>
      </c>
      <c r="H143" s="110"/>
      <c r="I143" s="110"/>
      <c r="J143" s="110"/>
      <c r="K143" s="110"/>
      <c r="L143" s="110"/>
      <c r="M143" s="109" t="s">
        <v>8</v>
      </c>
      <c r="N143"/>
      <c r="O143" s="11"/>
    </row>
    <row r="144" spans="1:15" s="2" customFormat="1" ht="16.5" customHeight="1" x14ac:dyDescent="0.25">
      <c r="A144" s="94"/>
      <c r="B144" s="103"/>
      <c r="C144" s="104"/>
      <c r="D144" s="104"/>
      <c r="E144" s="104"/>
      <c r="F144" s="105"/>
      <c r="G144" s="111"/>
      <c r="H144" s="112"/>
      <c r="I144" s="112"/>
      <c r="J144" s="112"/>
      <c r="K144" s="112"/>
      <c r="L144" s="112"/>
      <c r="M144" s="114"/>
      <c r="N144"/>
      <c r="O144" s="11"/>
    </row>
    <row r="145" spans="1:15" s="2" customFormat="1" ht="16.5" customHeight="1" x14ac:dyDescent="0.25">
      <c r="A145" s="94"/>
      <c r="B145" s="115" t="s">
        <v>9</v>
      </c>
      <c r="C145" s="116"/>
      <c r="D145" s="97" t="s">
        <v>10</v>
      </c>
      <c r="E145" s="97" t="s">
        <v>11</v>
      </c>
      <c r="F145" s="121" t="s">
        <v>12</v>
      </c>
      <c r="G145" s="119" t="s">
        <v>9</v>
      </c>
      <c r="H145" s="120"/>
      <c r="I145" s="97" t="s">
        <v>13</v>
      </c>
      <c r="J145" s="97" t="s">
        <v>10</v>
      </c>
      <c r="K145" s="97" t="s">
        <v>11</v>
      </c>
      <c r="L145" s="109" t="s">
        <v>12</v>
      </c>
      <c r="M145" s="114"/>
      <c r="N145"/>
      <c r="O145" s="11"/>
    </row>
    <row r="146" spans="1:15" s="2" customFormat="1" ht="16.5" customHeight="1" x14ac:dyDescent="0.25">
      <c r="A146" s="95"/>
      <c r="B146" s="117" t="s">
        <v>14</v>
      </c>
      <c r="C146" s="106" t="s">
        <v>155</v>
      </c>
      <c r="D146" s="98"/>
      <c r="E146" s="98"/>
      <c r="F146" s="122"/>
      <c r="G146" s="117" t="s">
        <v>15</v>
      </c>
      <c r="H146" s="117" t="s">
        <v>156</v>
      </c>
      <c r="I146" s="98"/>
      <c r="J146" s="98"/>
      <c r="K146" s="98"/>
      <c r="L146" s="114"/>
      <c r="M146" s="114"/>
      <c r="N146"/>
      <c r="O146" s="11"/>
    </row>
    <row r="147" spans="1:15" s="2" customFormat="1" ht="36" customHeight="1" x14ac:dyDescent="0.25">
      <c r="A147" s="95"/>
      <c r="B147" s="118"/>
      <c r="C147" s="107"/>
      <c r="D147" s="98"/>
      <c r="E147" s="98"/>
      <c r="F147" s="30"/>
      <c r="G147" s="118"/>
      <c r="H147" s="118"/>
      <c r="I147" s="98"/>
      <c r="J147" s="98"/>
      <c r="K147" s="98"/>
      <c r="L147" s="114"/>
      <c r="M147" s="114"/>
      <c r="N147"/>
      <c r="O147" s="11"/>
    </row>
    <row r="148" spans="1:15" s="2" customFormat="1" ht="21" customHeight="1" x14ac:dyDescent="0.25">
      <c r="A148" s="96"/>
      <c r="B148" s="31" t="s">
        <v>16</v>
      </c>
      <c r="C148" s="28" t="s">
        <v>17</v>
      </c>
      <c r="D148" s="32" t="s">
        <v>18</v>
      </c>
      <c r="E148" s="32" t="s">
        <v>19</v>
      </c>
      <c r="F148" s="32" t="s">
        <v>20</v>
      </c>
      <c r="G148" s="32" t="s">
        <v>21</v>
      </c>
      <c r="H148" s="31" t="s">
        <v>22</v>
      </c>
      <c r="I148" s="32" t="s">
        <v>23</v>
      </c>
      <c r="J148" s="32" t="s">
        <v>24</v>
      </c>
      <c r="K148" s="32" t="s">
        <v>25</v>
      </c>
      <c r="L148" s="29" t="s">
        <v>26</v>
      </c>
      <c r="M148" s="29" t="s">
        <v>27</v>
      </c>
      <c r="N148"/>
      <c r="O148" s="11"/>
    </row>
    <row r="149" spans="1:15" s="2" customFormat="1" ht="17.25" x14ac:dyDescent="0.25">
      <c r="A149" s="72" t="s">
        <v>35</v>
      </c>
      <c r="B149" s="34">
        <f>B150+B222+B225+B228+B230</f>
        <v>43623929.210000008</v>
      </c>
      <c r="C149" s="34">
        <f>C150+C222+C225+C228+C230</f>
        <v>391247591.91000003</v>
      </c>
      <c r="D149" s="34">
        <f>D150+D222+D225+D228+D230</f>
        <v>391299566.51999998</v>
      </c>
      <c r="E149" s="34">
        <f>E150+E222+E225+E228+E230</f>
        <v>0</v>
      </c>
      <c r="F149" s="34">
        <f t="shared" ref="F149:L149" si="25">F222+F225+F228+F230+F150</f>
        <v>43571954.600000024</v>
      </c>
      <c r="G149" s="34">
        <f t="shared" si="25"/>
        <v>56756.459999999992</v>
      </c>
      <c r="H149" s="34">
        <f t="shared" si="25"/>
        <v>37633486.310000002</v>
      </c>
      <c r="I149" s="34">
        <f t="shared" si="25"/>
        <v>19203182.710000001</v>
      </c>
      <c r="J149" s="34">
        <f t="shared" si="25"/>
        <v>18316651.620000001</v>
      </c>
      <c r="K149" s="34">
        <f t="shared" si="25"/>
        <v>3851105.8400000003</v>
      </c>
      <c r="L149" s="34">
        <f t="shared" si="25"/>
        <v>15522485.309999999</v>
      </c>
      <c r="M149" s="73">
        <f t="shared" ref="M149:M200" si="26">F149+L149</f>
        <v>59094439.910000026</v>
      </c>
      <c r="N149"/>
      <c r="O149" s="11"/>
    </row>
    <row r="150" spans="1:15" s="2" customFormat="1" ht="17.25" x14ac:dyDescent="0.25">
      <c r="A150" s="36" t="s">
        <v>29</v>
      </c>
      <c r="B150" s="37">
        <f>SUM(B151:B221)</f>
        <v>43623412.870000005</v>
      </c>
      <c r="C150" s="37">
        <f>SUM(C151:C221)</f>
        <v>249802989.78000003</v>
      </c>
      <c r="D150" s="37">
        <f>SUM(D151:D221)</f>
        <v>249854448.05000001</v>
      </c>
      <c r="E150" s="37">
        <f>SUM(E151:E221)</f>
        <v>0</v>
      </c>
      <c r="F150" s="37">
        <f t="shared" ref="F150:F182" si="27">(B150+C150)-(D150+E150)</f>
        <v>43571954.600000024</v>
      </c>
      <c r="G150" s="37">
        <f>SUM(G151:G221)</f>
        <v>0</v>
      </c>
      <c r="H150" s="37">
        <f>SUM(H151:H221)</f>
        <v>10999416.279999999</v>
      </c>
      <c r="I150" s="37">
        <f>SUM(I151:I221)</f>
        <v>7163038.9500000002</v>
      </c>
      <c r="J150" s="37">
        <f>SUM(J151:J221)</f>
        <v>7019966.7000000002</v>
      </c>
      <c r="K150" s="37">
        <f>SUM(K151:K221)</f>
        <v>3826426.3300000005</v>
      </c>
      <c r="L150" s="37">
        <f t="shared" ref="L150:L171" si="28">(G150+H150)-(J150+K150)</f>
        <v>153023.24999999814</v>
      </c>
      <c r="M150" s="38">
        <f t="shared" si="26"/>
        <v>43724977.850000024</v>
      </c>
      <c r="N150"/>
      <c r="O150" s="11"/>
    </row>
    <row r="151" spans="1:15" s="2" customFormat="1" ht="17.25" x14ac:dyDescent="0.25">
      <c r="A151" s="39" t="s">
        <v>50</v>
      </c>
      <c r="B151" s="40">
        <v>0</v>
      </c>
      <c r="C151" s="40">
        <v>5472.92</v>
      </c>
      <c r="D151" s="40">
        <v>5472.92</v>
      </c>
      <c r="E151" s="40">
        <v>0</v>
      </c>
      <c r="F151" s="40">
        <f t="shared" si="27"/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1">
        <f t="shared" si="28"/>
        <v>0</v>
      </c>
      <c r="M151" s="41">
        <f t="shared" si="26"/>
        <v>0</v>
      </c>
      <c r="N151"/>
      <c r="O151" s="11"/>
    </row>
    <row r="152" spans="1:15" s="2" customFormat="1" ht="15.75" customHeight="1" x14ac:dyDescent="0.25">
      <c r="A152" s="42" t="s">
        <v>51</v>
      </c>
      <c r="B152" s="40">
        <v>34605.14</v>
      </c>
      <c r="C152" s="40">
        <v>0</v>
      </c>
      <c r="D152" s="40">
        <v>0</v>
      </c>
      <c r="E152" s="40">
        <v>0</v>
      </c>
      <c r="F152" s="40">
        <f t="shared" si="27"/>
        <v>34605.14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1">
        <f t="shared" si="28"/>
        <v>0</v>
      </c>
      <c r="M152" s="41">
        <f t="shared" si="26"/>
        <v>34605.14</v>
      </c>
      <c r="N152"/>
      <c r="O152" s="11"/>
    </row>
    <row r="153" spans="1:15" s="2" customFormat="1" ht="34.5" x14ac:dyDescent="0.25">
      <c r="A153" s="60" t="s">
        <v>52</v>
      </c>
      <c r="B153" s="40">
        <v>0</v>
      </c>
      <c r="C153" s="40">
        <v>229855.3</v>
      </c>
      <c r="D153" s="40">
        <v>229855.3</v>
      </c>
      <c r="E153" s="40">
        <v>0</v>
      </c>
      <c r="F153" s="40">
        <f t="shared" si="27"/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1">
        <f t="shared" si="28"/>
        <v>0</v>
      </c>
      <c r="M153" s="41">
        <f t="shared" si="26"/>
        <v>0</v>
      </c>
      <c r="N153"/>
      <c r="O153" s="11"/>
    </row>
    <row r="154" spans="1:15" s="2" customFormat="1" ht="34.5" x14ac:dyDescent="0.25">
      <c r="A154" s="60" t="s">
        <v>53</v>
      </c>
      <c r="B154" s="40">
        <v>4989.33</v>
      </c>
      <c r="C154" s="40">
        <v>0</v>
      </c>
      <c r="D154" s="40">
        <v>0</v>
      </c>
      <c r="E154" s="40">
        <v>0</v>
      </c>
      <c r="F154" s="40">
        <f t="shared" si="27"/>
        <v>4989.33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1">
        <f t="shared" si="28"/>
        <v>0</v>
      </c>
      <c r="M154" s="41">
        <f t="shared" si="26"/>
        <v>4989.33</v>
      </c>
      <c r="N154"/>
      <c r="O154" s="11"/>
    </row>
    <row r="155" spans="1:15" s="2" customFormat="1" ht="17.25" x14ac:dyDescent="0.25">
      <c r="A155" s="60" t="s">
        <v>55</v>
      </c>
      <c r="B155" s="40">
        <v>0</v>
      </c>
      <c r="C155" s="40">
        <v>5212712.0599999996</v>
      </c>
      <c r="D155" s="40">
        <v>5212712.0599999996</v>
      </c>
      <c r="E155" s="40">
        <v>0</v>
      </c>
      <c r="F155" s="40">
        <f t="shared" si="27"/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0</v>
      </c>
      <c r="L155" s="41">
        <f t="shared" si="28"/>
        <v>0</v>
      </c>
      <c r="M155" s="41">
        <f t="shared" si="26"/>
        <v>0</v>
      </c>
      <c r="N155"/>
      <c r="O155" s="11"/>
    </row>
    <row r="156" spans="1:15" s="2" customFormat="1" ht="34.5" x14ac:dyDescent="0.25">
      <c r="A156" s="42" t="s">
        <v>56</v>
      </c>
      <c r="B156" s="40">
        <v>0</v>
      </c>
      <c r="C156" s="40">
        <v>0</v>
      </c>
      <c r="D156" s="40">
        <v>0</v>
      </c>
      <c r="E156" s="40">
        <v>0</v>
      </c>
      <c r="F156" s="40">
        <f t="shared" si="27"/>
        <v>0</v>
      </c>
      <c r="G156" s="40">
        <v>0</v>
      </c>
      <c r="H156" s="40">
        <v>458640.85</v>
      </c>
      <c r="I156" s="40">
        <v>401829.57</v>
      </c>
      <c r="J156" s="40">
        <v>401829.57</v>
      </c>
      <c r="K156" s="40">
        <v>56811.28</v>
      </c>
      <c r="L156" s="41">
        <f t="shared" si="28"/>
        <v>0</v>
      </c>
      <c r="M156" s="41">
        <f t="shared" si="26"/>
        <v>0</v>
      </c>
      <c r="N156"/>
      <c r="O156" s="11"/>
    </row>
    <row r="157" spans="1:15" s="2" customFormat="1" ht="34.5" x14ac:dyDescent="0.25">
      <c r="A157" s="42" t="s">
        <v>57</v>
      </c>
      <c r="B157" s="40">
        <v>126911.52</v>
      </c>
      <c r="C157" s="40">
        <v>279714.09000000003</v>
      </c>
      <c r="D157" s="40">
        <v>406625.61</v>
      </c>
      <c r="E157" s="40">
        <v>0</v>
      </c>
      <c r="F157" s="40">
        <f t="shared" si="27"/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1">
        <f t="shared" si="28"/>
        <v>0</v>
      </c>
      <c r="M157" s="41">
        <f t="shared" si="26"/>
        <v>0</v>
      </c>
      <c r="N157"/>
      <c r="O157" s="11"/>
    </row>
    <row r="158" spans="1:15" s="2" customFormat="1" ht="34.5" x14ac:dyDescent="0.25">
      <c r="A158" s="45" t="s">
        <v>58</v>
      </c>
      <c r="B158" s="40">
        <v>0</v>
      </c>
      <c r="C158" s="40">
        <v>0</v>
      </c>
      <c r="D158" s="40">
        <v>0</v>
      </c>
      <c r="E158" s="40">
        <v>0</v>
      </c>
      <c r="F158" s="40">
        <f t="shared" si="27"/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1">
        <f t="shared" si="28"/>
        <v>0</v>
      </c>
      <c r="M158" s="41">
        <f t="shared" si="26"/>
        <v>0</v>
      </c>
      <c r="N158"/>
      <c r="O158" s="11"/>
    </row>
    <row r="159" spans="1:15" s="2" customFormat="1" ht="34.5" x14ac:dyDescent="0.25">
      <c r="A159" s="42" t="s">
        <v>60</v>
      </c>
      <c r="B159" s="40">
        <v>0</v>
      </c>
      <c r="C159" s="40">
        <v>6611.64</v>
      </c>
      <c r="D159" s="40">
        <v>6611.64</v>
      </c>
      <c r="E159" s="40">
        <v>0</v>
      </c>
      <c r="F159" s="40">
        <f t="shared" si="27"/>
        <v>0</v>
      </c>
      <c r="G159" s="40">
        <v>0</v>
      </c>
      <c r="H159" s="40">
        <v>1702</v>
      </c>
      <c r="I159" s="40">
        <v>0</v>
      </c>
      <c r="J159" s="40">
        <v>0</v>
      </c>
      <c r="K159" s="40">
        <v>1702</v>
      </c>
      <c r="L159" s="41">
        <f t="shared" si="28"/>
        <v>0</v>
      </c>
      <c r="M159" s="41">
        <f t="shared" si="26"/>
        <v>0</v>
      </c>
      <c r="N159"/>
      <c r="O159" s="11"/>
    </row>
    <row r="160" spans="1:15" s="2" customFormat="1" ht="17.25" x14ac:dyDescent="0.25">
      <c r="A160" s="42" t="s">
        <v>61</v>
      </c>
      <c r="B160" s="40">
        <v>28100.97</v>
      </c>
      <c r="C160" s="40">
        <v>641933.53</v>
      </c>
      <c r="D160" s="40">
        <v>641933.53</v>
      </c>
      <c r="E160" s="40">
        <v>0</v>
      </c>
      <c r="F160" s="40">
        <f t="shared" si="27"/>
        <v>28100.969999999972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1">
        <f t="shared" si="28"/>
        <v>0</v>
      </c>
      <c r="M160" s="41">
        <f t="shared" si="26"/>
        <v>28100.969999999972</v>
      </c>
      <c r="N160"/>
      <c r="O160" s="11"/>
    </row>
    <row r="161" spans="1:15" s="2" customFormat="1" ht="17.25" x14ac:dyDescent="0.25">
      <c r="A161" s="42" t="s">
        <v>62</v>
      </c>
      <c r="B161" s="40">
        <v>27833.119999999999</v>
      </c>
      <c r="C161" s="40">
        <v>3287738.74</v>
      </c>
      <c r="D161" s="40">
        <v>3287738.74</v>
      </c>
      <c r="E161" s="40">
        <v>0</v>
      </c>
      <c r="F161" s="40">
        <f t="shared" si="27"/>
        <v>27833.120000000112</v>
      </c>
      <c r="G161" s="40">
        <v>0</v>
      </c>
      <c r="H161" s="40">
        <v>9639820.7599999998</v>
      </c>
      <c r="I161" s="40">
        <v>6414007.3700000001</v>
      </c>
      <c r="J161" s="40">
        <v>6414007.3700000001</v>
      </c>
      <c r="K161" s="40">
        <v>3225813.39</v>
      </c>
      <c r="L161" s="41">
        <f t="shared" si="28"/>
        <v>0</v>
      </c>
      <c r="M161" s="41">
        <f t="shared" si="26"/>
        <v>27833.120000000112</v>
      </c>
      <c r="N161"/>
      <c r="O161" s="11"/>
    </row>
    <row r="162" spans="1:15" s="2" customFormat="1" ht="34.5" x14ac:dyDescent="0.25">
      <c r="A162" s="42" t="s">
        <v>63</v>
      </c>
      <c r="B162" s="40">
        <v>0</v>
      </c>
      <c r="C162" s="40">
        <v>402336.72</v>
      </c>
      <c r="D162" s="40">
        <v>402336.72</v>
      </c>
      <c r="E162" s="40">
        <v>0</v>
      </c>
      <c r="F162" s="40">
        <f t="shared" si="27"/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1">
        <f t="shared" si="28"/>
        <v>0</v>
      </c>
      <c r="M162" s="41">
        <f t="shared" si="26"/>
        <v>0</v>
      </c>
      <c r="N162"/>
      <c r="O162" s="11"/>
    </row>
    <row r="163" spans="1:15" s="2" customFormat="1" ht="17.25" x14ac:dyDescent="0.25">
      <c r="A163" s="42" t="s">
        <v>64</v>
      </c>
      <c r="B163" s="40">
        <v>0</v>
      </c>
      <c r="C163" s="40">
        <v>354380.64</v>
      </c>
      <c r="D163" s="40">
        <v>351443.76</v>
      </c>
      <c r="E163" s="40">
        <v>0</v>
      </c>
      <c r="F163" s="40">
        <f t="shared" si="27"/>
        <v>2936.8800000000047</v>
      </c>
      <c r="G163" s="40">
        <v>0</v>
      </c>
      <c r="H163" s="40">
        <v>0</v>
      </c>
      <c r="I163" s="40">
        <v>0</v>
      </c>
      <c r="J163" s="40">
        <v>0</v>
      </c>
      <c r="K163" s="40">
        <v>0</v>
      </c>
      <c r="L163" s="41">
        <f t="shared" si="28"/>
        <v>0</v>
      </c>
      <c r="M163" s="41">
        <f t="shared" si="26"/>
        <v>2936.8800000000047</v>
      </c>
      <c r="N163"/>
      <c r="O163" s="11"/>
    </row>
    <row r="164" spans="1:15" s="2" customFormat="1" ht="34.5" x14ac:dyDescent="0.25">
      <c r="A164" s="42" t="s">
        <v>65</v>
      </c>
      <c r="B164" s="40">
        <v>0</v>
      </c>
      <c r="C164" s="40">
        <v>107094.87</v>
      </c>
      <c r="D164" s="40">
        <v>107094.87</v>
      </c>
      <c r="E164" s="40">
        <v>0</v>
      </c>
      <c r="F164" s="40">
        <f t="shared" si="27"/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1">
        <f t="shared" si="28"/>
        <v>0</v>
      </c>
      <c r="M164" s="41">
        <f t="shared" si="26"/>
        <v>0</v>
      </c>
      <c r="N164"/>
      <c r="O164" s="11"/>
    </row>
    <row r="165" spans="1:15" s="2" customFormat="1" ht="17.25" x14ac:dyDescent="0.25">
      <c r="A165" s="42" t="s">
        <v>66</v>
      </c>
      <c r="B165" s="40">
        <v>0</v>
      </c>
      <c r="C165" s="40">
        <v>1030376.59</v>
      </c>
      <c r="D165" s="40">
        <v>1030376.59</v>
      </c>
      <c r="E165" s="40">
        <v>0</v>
      </c>
      <c r="F165" s="40">
        <f t="shared" si="27"/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1">
        <f t="shared" si="28"/>
        <v>0</v>
      </c>
      <c r="M165" s="41">
        <f t="shared" si="26"/>
        <v>0</v>
      </c>
      <c r="N165"/>
      <c r="O165" s="11"/>
    </row>
    <row r="166" spans="1:15" s="2" customFormat="1" ht="17.25" x14ac:dyDescent="0.25">
      <c r="A166" s="42" t="s">
        <v>67</v>
      </c>
      <c r="B166" s="40">
        <v>0</v>
      </c>
      <c r="C166" s="40">
        <v>16229.08</v>
      </c>
      <c r="D166" s="40">
        <v>16229.08</v>
      </c>
      <c r="E166" s="40">
        <v>0</v>
      </c>
      <c r="F166" s="40">
        <f t="shared" si="27"/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1"/>
      <c r="M166" s="41"/>
      <c r="N166"/>
      <c r="O166" s="11"/>
    </row>
    <row r="167" spans="1:15" s="2" customFormat="1" ht="34.5" x14ac:dyDescent="0.25">
      <c r="A167" s="42" t="s">
        <v>69</v>
      </c>
      <c r="B167" s="40">
        <v>1482895.72</v>
      </c>
      <c r="C167" s="40">
        <v>10558.88</v>
      </c>
      <c r="D167" s="40">
        <v>10558.88</v>
      </c>
      <c r="E167" s="40">
        <v>0</v>
      </c>
      <c r="F167" s="40">
        <f t="shared" si="27"/>
        <v>1482895.72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1">
        <f t="shared" si="28"/>
        <v>0</v>
      </c>
      <c r="M167" s="41">
        <f t="shared" si="26"/>
        <v>1482895.72</v>
      </c>
      <c r="N167"/>
      <c r="O167" s="11"/>
    </row>
    <row r="168" spans="1:15" s="2" customFormat="1" ht="17.25" x14ac:dyDescent="0.25">
      <c r="A168" s="42" t="s">
        <v>71</v>
      </c>
      <c r="B168" s="40">
        <v>0</v>
      </c>
      <c r="C168" s="40">
        <v>108868.91</v>
      </c>
      <c r="D168" s="40">
        <v>108868.91</v>
      </c>
      <c r="E168" s="40">
        <v>0</v>
      </c>
      <c r="F168" s="40">
        <f t="shared" si="27"/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1">
        <f t="shared" si="28"/>
        <v>0</v>
      </c>
      <c r="M168" s="41">
        <f t="shared" si="26"/>
        <v>0</v>
      </c>
      <c r="N168"/>
      <c r="O168" s="11"/>
    </row>
    <row r="169" spans="1:15" s="2" customFormat="1" ht="34.5" x14ac:dyDescent="0.25">
      <c r="A169" s="42" t="s">
        <v>72</v>
      </c>
      <c r="B169" s="40">
        <v>0</v>
      </c>
      <c r="C169" s="40">
        <v>46947.4</v>
      </c>
      <c r="D169" s="40">
        <v>46947.4</v>
      </c>
      <c r="E169" s="40">
        <v>0</v>
      </c>
      <c r="F169" s="40">
        <f t="shared" si="27"/>
        <v>0</v>
      </c>
      <c r="G169" s="40">
        <v>0</v>
      </c>
      <c r="H169" s="40">
        <v>0</v>
      </c>
      <c r="I169" s="40">
        <v>0</v>
      </c>
      <c r="J169" s="40">
        <v>0</v>
      </c>
      <c r="K169" s="40">
        <v>0</v>
      </c>
      <c r="L169" s="41">
        <f t="shared" si="28"/>
        <v>0</v>
      </c>
      <c r="M169" s="41">
        <f t="shared" si="26"/>
        <v>0</v>
      </c>
      <c r="N169"/>
      <c r="O169" s="11"/>
    </row>
    <row r="170" spans="1:15" s="2" customFormat="1" ht="17.25" customHeight="1" x14ac:dyDescent="0.25">
      <c r="A170" s="42" t="s">
        <v>73</v>
      </c>
      <c r="B170" s="40">
        <v>9035.6</v>
      </c>
      <c r="C170" s="40">
        <v>67056176.590000004</v>
      </c>
      <c r="D170" s="40">
        <v>67056176.590000004</v>
      </c>
      <c r="E170" s="40">
        <v>0</v>
      </c>
      <c r="F170" s="40">
        <f t="shared" si="27"/>
        <v>9035.6000000014901</v>
      </c>
      <c r="G170" s="40">
        <v>0</v>
      </c>
      <c r="H170" s="40">
        <v>2304.16</v>
      </c>
      <c r="I170" s="40">
        <v>0</v>
      </c>
      <c r="J170" s="40">
        <v>0</v>
      </c>
      <c r="K170" s="40">
        <v>2304.16</v>
      </c>
      <c r="L170" s="41">
        <f t="shared" si="28"/>
        <v>0</v>
      </c>
      <c r="M170" s="41">
        <f t="shared" si="26"/>
        <v>9035.6000000014901</v>
      </c>
      <c r="N170"/>
      <c r="O170" s="11"/>
    </row>
    <row r="171" spans="1:15" s="2" customFormat="1" ht="17.25" x14ac:dyDescent="0.25">
      <c r="A171" s="42" t="s">
        <v>74</v>
      </c>
      <c r="B171" s="40">
        <v>0</v>
      </c>
      <c r="C171" s="40">
        <v>9451655.8100000005</v>
      </c>
      <c r="D171" s="40">
        <v>9451655.8100000005</v>
      </c>
      <c r="E171" s="40">
        <v>0</v>
      </c>
      <c r="F171" s="40">
        <f t="shared" si="27"/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1">
        <f t="shared" si="28"/>
        <v>0</v>
      </c>
      <c r="M171" s="41">
        <f t="shared" si="26"/>
        <v>0</v>
      </c>
      <c r="N171"/>
      <c r="O171" s="11"/>
    </row>
    <row r="172" spans="1:15" s="2" customFormat="1" ht="34.5" x14ac:dyDescent="0.25">
      <c r="A172" s="42" t="s">
        <v>75</v>
      </c>
      <c r="B172" s="40">
        <v>101798.68</v>
      </c>
      <c r="C172" s="40">
        <v>3662.08</v>
      </c>
      <c r="D172" s="40">
        <v>3662.08</v>
      </c>
      <c r="E172" s="40">
        <v>0</v>
      </c>
      <c r="F172" s="40">
        <f t="shared" si="27"/>
        <v>101798.68</v>
      </c>
      <c r="G172" s="40">
        <v>0</v>
      </c>
      <c r="H172" s="40">
        <v>0</v>
      </c>
      <c r="I172" s="40">
        <v>0</v>
      </c>
      <c r="J172" s="40">
        <v>0</v>
      </c>
      <c r="K172" s="40">
        <v>0</v>
      </c>
      <c r="L172" s="41">
        <f>(G172+H172)-(J172+K172)</f>
        <v>0</v>
      </c>
      <c r="M172" s="41">
        <f>F172+L172</f>
        <v>101798.68</v>
      </c>
      <c r="N172"/>
      <c r="O172" s="11"/>
    </row>
    <row r="173" spans="1:15" s="2" customFormat="1" ht="34.5" x14ac:dyDescent="0.25">
      <c r="A173" s="42" t="s">
        <v>78</v>
      </c>
      <c r="B173" s="40">
        <v>0</v>
      </c>
      <c r="C173" s="40">
        <v>759681.4</v>
      </c>
      <c r="D173" s="40">
        <v>756619.99</v>
      </c>
      <c r="E173" s="40">
        <v>0</v>
      </c>
      <c r="F173" s="40">
        <f t="shared" si="27"/>
        <v>3061.4100000000326</v>
      </c>
      <c r="G173" s="40">
        <v>0</v>
      </c>
      <c r="H173" s="40">
        <v>86668.39</v>
      </c>
      <c r="I173" s="40">
        <v>0</v>
      </c>
      <c r="J173" s="40">
        <v>0</v>
      </c>
      <c r="K173" s="40">
        <v>86668.39</v>
      </c>
      <c r="L173" s="41">
        <f>(G173+H173)-(J173+K173)</f>
        <v>0</v>
      </c>
      <c r="M173" s="41">
        <f>F173+L173</f>
        <v>3061.4100000000326</v>
      </c>
      <c r="N173"/>
      <c r="O173" s="11"/>
    </row>
    <row r="174" spans="1:15" s="2" customFormat="1" ht="17.25" x14ac:dyDescent="0.25">
      <c r="A174" s="42" t="s">
        <v>80</v>
      </c>
      <c r="B174" s="40">
        <v>0</v>
      </c>
      <c r="C174" s="40">
        <v>853572.28</v>
      </c>
      <c r="D174" s="40">
        <v>853572.28</v>
      </c>
      <c r="E174" s="40">
        <v>0</v>
      </c>
      <c r="F174" s="40">
        <f t="shared" si="27"/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1">
        <f>(G174+H174)-(J174+K174)</f>
        <v>0</v>
      </c>
      <c r="M174" s="41">
        <f>F174+L174</f>
        <v>0</v>
      </c>
      <c r="N174"/>
      <c r="O174" s="11"/>
    </row>
    <row r="175" spans="1:15" s="2" customFormat="1" ht="34.5" x14ac:dyDescent="0.25">
      <c r="A175" s="42" t="s">
        <v>83</v>
      </c>
      <c r="B175" s="40">
        <v>68130.19</v>
      </c>
      <c r="C175" s="40">
        <v>1623782.15</v>
      </c>
      <c r="D175" s="40">
        <v>1623782.15</v>
      </c>
      <c r="E175" s="40">
        <v>0</v>
      </c>
      <c r="F175" s="40">
        <f t="shared" si="27"/>
        <v>68130.189999999944</v>
      </c>
      <c r="G175" s="40">
        <v>0</v>
      </c>
      <c r="H175" s="40">
        <v>574998.57999999996</v>
      </c>
      <c r="I175" s="40">
        <v>286005.46000000002</v>
      </c>
      <c r="J175" s="40">
        <v>142933.21</v>
      </c>
      <c r="K175" s="40">
        <v>288993.12</v>
      </c>
      <c r="L175" s="41">
        <f>(G175+H175)-(J175+K175)</f>
        <v>143072.25</v>
      </c>
      <c r="M175" s="41">
        <f>F175+L175</f>
        <v>211202.43999999994</v>
      </c>
      <c r="N175"/>
      <c r="O175" s="11"/>
    </row>
    <row r="176" spans="1:15" s="2" customFormat="1" ht="34.5" x14ac:dyDescent="0.25">
      <c r="A176" s="42" t="s">
        <v>84</v>
      </c>
      <c r="B176" s="40">
        <v>0</v>
      </c>
      <c r="C176" s="40">
        <v>592462.1</v>
      </c>
      <c r="D176" s="40">
        <v>592462.1</v>
      </c>
      <c r="E176" s="40">
        <v>0</v>
      </c>
      <c r="F176" s="40">
        <f t="shared" si="27"/>
        <v>0</v>
      </c>
      <c r="G176" s="40">
        <v>0</v>
      </c>
      <c r="H176" s="40">
        <v>83212.03</v>
      </c>
      <c r="I176" s="40">
        <v>11783.72</v>
      </c>
      <c r="J176" s="40">
        <v>11783.72</v>
      </c>
      <c r="K176" s="40">
        <v>71428.31</v>
      </c>
      <c r="L176" s="41">
        <f>(G176+H176)-(J176+K176)</f>
        <v>0</v>
      </c>
      <c r="M176" s="41">
        <f>F176+L176</f>
        <v>0</v>
      </c>
      <c r="N176"/>
      <c r="O176" s="11"/>
    </row>
    <row r="177" spans="1:15" s="2" customFormat="1" ht="34.5" x14ac:dyDescent="0.25">
      <c r="A177" s="47" t="s">
        <v>85</v>
      </c>
      <c r="B177" s="40">
        <v>0</v>
      </c>
      <c r="C177" s="40">
        <v>12432.48</v>
      </c>
      <c r="D177" s="40">
        <v>12432.48</v>
      </c>
      <c r="E177" s="40">
        <v>0</v>
      </c>
      <c r="F177" s="40">
        <f t="shared" si="27"/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1">
        <f t="shared" ref="L177:L182" si="29">(G177+H177)-(J177+K177)</f>
        <v>0</v>
      </c>
      <c r="M177" s="41">
        <f t="shared" ref="M177:M182" si="30">F177+L177</f>
        <v>0</v>
      </c>
      <c r="N177"/>
      <c r="O177" s="11"/>
    </row>
    <row r="178" spans="1:15" s="2" customFormat="1" ht="17.25" x14ac:dyDescent="0.25">
      <c r="A178" s="47" t="s">
        <v>86</v>
      </c>
      <c r="B178" s="40">
        <v>0</v>
      </c>
      <c r="C178" s="40">
        <v>35387.699999999997</v>
      </c>
      <c r="D178" s="40">
        <v>35387.699999999997</v>
      </c>
      <c r="E178" s="40">
        <v>0</v>
      </c>
      <c r="F178" s="40">
        <f t="shared" si="27"/>
        <v>0</v>
      </c>
      <c r="G178" s="40">
        <v>0</v>
      </c>
      <c r="H178" s="40">
        <v>0</v>
      </c>
      <c r="I178" s="40">
        <v>0</v>
      </c>
      <c r="J178" s="40">
        <v>0</v>
      </c>
      <c r="K178" s="40">
        <v>0</v>
      </c>
      <c r="L178" s="41">
        <f t="shared" si="29"/>
        <v>0</v>
      </c>
      <c r="M178" s="41">
        <f t="shared" si="30"/>
        <v>0</v>
      </c>
      <c r="N178"/>
      <c r="O178" s="11"/>
    </row>
    <row r="179" spans="1:15" s="2" customFormat="1" ht="17.25" x14ac:dyDescent="0.25">
      <c r="A179" s="47" t="s">
        <v>87</v>
      </c>
      <c r="B179" s="40">
        <v>0</v>
      </c>
      <c r="C179" s="40">
        <v>885026.52</v>
      </c>
      <c r="D179" s="40">
        <v>880026.52</v>
      </c>
      <c r="E179" s="40">
        <v>0</v>
      </c>
      <c r="F179" s="40">
        <f t="shared" si="27"/>
        <v>5000</v>
      </c>
      <c r="G179" s="40">
        <v>0</v>
      </c>
      <c r="H179" s="40">
        <v>74564.429999999993</v>
      </c>
      <c r="I179" s="40">
        <v>15175.7</v>
      </c>
      <c r="J179" s="40">
        <v>15175.7</v>
      </c>
      <c r="K179" s="40">
        <v>59388.73</v>
      </c>
      <c r="L179" s="41">
        <f t="shared" si="29"/>
        <v>0</v>
      </c>
      <c r="M179" s="41">
        <f t="shared" si="30"/>
        <v>5000</v>
      </c>
      <c r="N179"/>
      <c r="O179" s="11"/>
    </row>
    <row r="180" spans="1:15" s="2" customFormat="1" ht="17.25" x14ac:dyDescent="0.25">
      <c r="A180" s="47" t="s">
        <v>88</v>
      </c>
      <c r="B180" s="40">
        <v>0</v>
      </c>
      <c r="C180" s="40">
        <v>0.03</v>
      </c>
      <c r="D180" s="40">
        <v>0.03</v>
      </c>
      <c r="E180" s="40">
        <v>0</v>
      </c>
      <c r="F180" s="40">
        <f t="shared" si="27"/>
        <v>0</v>
      </c>
      <c r="G180" s="40">
        <v>0</v>
      </c>
      <c r="H180" s="40">
        <v>8.09</v>
      </c>
      <c r="I180" s="40">
        <v>0</v>
      </c>
      <c r="J180" s="40">
        <v>0</v>
      </c>
      <c r="K180" s="40">
        <v>8.09</v>
      </c>
      <c r="L180" s="41">
        <f t="shared" ref="L180" si="31">(G180+H180)-(J180+K180)</f>
        <v>0</v>
      </c>
      <c r="M180" s="41">
        <f t="shared" ref="M180" si="32">F180+L180</f>
        <v>0</v>
      </c>
      <c r="N180"/>
      <c r="O180" s="11"/>
    </row>
    <row r="181" spans="1:15" s="2" customFormat="1" ht="17.25" x14ac:dyDescent="0.25">
      <c r="A181" s="47" t="s">
        <v>89</v>
      </c>
      <c r="B181" s="40">
        <v>0</v>
      </c>
      <c r="C181" s="40">
        <v>16652095.039999999</v>
      </c>
      <c r="D181" s="40">
        <v>16652095.039999999</v>
      </c>
      <c r="E181" s="40">
        <v>0</v>
      </c>
      <c r="F181" s="40">
        <f t="shared" si="27"/>
        <v>0</v>
      </c>
      <c r="G181" s="40">
        <v>0</v>
      </c>
      <c r="H181" s="40">
        <v>0</v>
      </c>
      <c r="I181" s="40">
        <v>0</v>
      </c>
      <c r="J181" s="40">
        <v>0</v>
      </c>
      <c r="K181" s="40">
        <v>0</v>
      </c>
      <c r="L181" s="41">
        <f t="shared" si="29"/>
        <v>0</v>
      </c>
      <c r="M181" s="41">
        <f t="shared" si="30"/>
        <v>0</v>
      </c>
      <c r="N181"/>
      <c r="O181" s="11"/>
    </row>
    <row r="182" spans="1:15" s="2" customFormat="1" ht="17.25" x14ac:dyDescent="0.25">
      <c r="A182" s="47" t="s">
        <v>164</v>
      </c>
      <c r="B182" s="40">
        <v>0</v>
      </c>
      <c r="C182" s="40">
        <v>123343.71</v>
      </c>
      <c r="D182" s="40">
        <v>123343.71</v>
      </c>
      <c r="E182" s="40">
        <v>0</v>
      </c>
      <c r="F182" s="40">
        <f t="shared" si="27"/>
        <v>0</v>
      </c>
      <c r="G182" s="40">
        <v>0</v>
      </c>
      <c r="H182" s="40">
        <v>0</v>
      </c>
      <c r="I182" s="40">
        <v>0</v>
      </c>
      <c r="J182" s="40">
        <v>0</v>
      </c>
      <c r="K182" s="40">
        <v>0</v>
      </c>
      <c r="L182" s="41">
        <f t="shared" si="29"/>
        <v>0</v>
      </c>
      <c r="M182" s="41">
        <f t="shared" si="30"/>
        <v>0</v>
      </c>
      <c r="N182"/>
      <c r="O182" s="11"/>
    </row>
    <row r="183" spans="1:15" s="2" customFormat="1" ht="34.5" x14ac:dyDescent="0.25">
      <c r="A183" s="90" t="s">
        <v>165</v>
      </c>
      <c r="B183" s="40">
        <v>2184.48</v>
      </c>
      <c r="C183" s="40">
        <v>20529.77</v>
      </c>
      <c r="D183" s="40">
        <v>0</v>
      </c>
      <c r="E183" s="40">
        <v>0</v>
      </c>
      <c r="F183" s="40">
        <f>(B183+C183)-(D183+E183)</f>
        <v>22714.25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1">
        <f>(G183+H183)-(J183+K183)</f>
        <v>0</v>
      </c>
      <c r="M183" s="41">
        <f>F183+L183</f>
        <v>22714.25</v>
      </c>
      <c r="N183"/>
      <c r="O183" s="11"/>
    </row>
    <row r="184" spans="1:15" s="2" customFormat="1" ht="34.5" x14ac:dyDescent="0.25">
      <c r="A184" s="54" t="s">
        <v>93</v>
      </c>
      <c r="B184" s="40">
        <v>25454.54</v>
      </c>
      <c r="C184" s="40">
        <v>502206.08</v>
      </c>
      <c r="D184" s="40">
        <v>502206.08</v>
      </c>
      <c r="E184" s="40">
        <v>0</v>
      </c>
      <c r="F184" s="40">
        <f>(B184+C184)-(D184+E184)</f>
        <v>25454.539999999979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1">
        <f t="shared" ref="L184:L200" si="33">(G184+H184)-(J184+K184)</f>
        <v>0</v>
      </c>
      <c r="M184" s="41">
        <f t="shared" si="26"/>
        <v>25454.539999999979</v>
      </c>
      <c r="N184"/>
      <c r="O184" s="11"/>
    </row>
    <row r="185" spans="1:15" s="2" customFormat="1" ht="15.75" customHeight="1" x14ac:dyDescent="0.25">
      <c r="A185" s="42" t="s">
        <v>94</v>
      </c>
      <c r="B185" s="40">
        <v>0</v>
      </c>
      <c r="C185" s="40">
        <v>9885.84</v>
      </c>
      <c r="D185" s="40">
        <v>9885.84</v>
      </c>
      <c r="E185" s="40">
        <v>0</v>
      </c>
      <c r="F185" s="40">
        <f t="shared" ref="F185:F200" si="34">(B185+C185)-(D185+E185)</f>
        <v>0</v>
      </c>
      <c r="G185" s="40">
        <v>0</v>
      </c>
      <c r="H185" s="40">
        <v>41261.85</v>
      </c>
      <c r="I185" s="40">
        <v>34237.129999999997</v>
      </c>
      <c r="J185" s="40">
        <v>34237.129999999997</v>
      </c>
      <c r="K185" s="40">
        <v>7024.72</v>
      </c>
      <c r="L185" s="41">
        <f t="shared" si="33"/>
        <v>0</v>
      </c>
      <c r="M185" s="41">
        <f t="shared" si="26"/>
        <v>0</v>
      </c>
      <c r="N185"/>
      <c r="O185" s="11"/>
    </row>
    <row r="186" spans="1:15" s="2" customFormat="1" ht="17.25" x14ac:dyDescent="0.25">
      <c r="A186" s="43" t="s">
        <v>95</v>
      </c>
      <c r="B186" s="40">
        <v>26447397.190000001</v>
      </c>
      <c r="C186" s="40">
        <v>9402853.5999999996</v>
      </c>
      <c r="D186" s="40">
        <v>9402853.5999999996</v>
      </c>
      <c r="E186" s="40">
        <v>0</v>
      </c>
      <c r="F186" s="40">
        <f t="shared" si="34"/>
        <v>26447397.189999998</v>
      </c>
      <c r="G186" s="40">
        <v>0</v>
      </c>
      <c r="H186" s="40">
        <v>9951</v>
      </c>
      <c r="I186" s="40">
        <v>0</v>
      </c>
      <c r="J186" s="40">
        <v>0</v>
      </c>
      <c r="K186" s="40">
        <v>0</v>
      </c>
      <c r="L186" s="41">
        <f t="shared" si="33"/>
        <v>9951</v>
      </c>
      <c r="M186" s="41">
        <f t="shared" si="26"/>
        <v>26457348.189999998</v>
      </c>
      <c r="N186"/>
      <c r="O186" s="11"/>
    </row>
    <row r="187" spans="1:15" s="2" customFormat="1" ht="17.25" x14ac:dyDescent="0.25">
      <c r="A187" s="43" t="s">
        <v>96</v>
      </c>
      <c r="B187" s="40">
        <v>0</v>
      </c>
      <c r="C187" s="40">
        <v>373505.03</v>
      </c>
      <c r="D187" s="40">
        <v>373505.03</v>
      </c>
      <c r="E187" s="40">
        <v>0</v>
      </c>
      <c r="F187" s="40">
        <f t="shared" si="34"/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1">
        <f t="shared" si="33"/>
        <v>0</v>
      </c>
      <c r="M187" s="41">
        <f t="shared" si="26"/>
        <v>0</v>
      </c>
      <c r="N187"/>
      <c r="O187" s="11"/>
    </row>
    <row r="188" spans="1:15" s="2" customFormat="1" ht="17.25" x14ac:dyDescent="0.25">
      <c r="A188" s="43" t="s">
        <v>97</v>
      </c>
      <c r="B188" s="40">
        <v>23735.35</v>
      </c>
      <c r="C188" s="40">
        <v>173820.43</v>
      </c>
      <c r="D188" s="40">
        <v>173820.43</v>
      </c>
      <c r="E188" s="40">
        <v>0</v>
      </c>
      <c r="F188" s="40">
        <f t="shared" si="34"/>
        <v>23735.350000000006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1">
        <f t="shared" si="33"/>
        <v>0</v>
      </c>
      <c r="M188" s="41">
        <f t="shared" si="26"/>
        <v>23735.350000000006</v>
      </c>
      <c r="N188"/>
      <c r="O188" s="11"/>
    </row>
    <row r="189" spans="1:15" s="2" customFormat="1" ht="17.25" x14ac:dyDescent="0.25">
      <c r="A189" s="43" t="s">
        <v>98</v>
      </c>
      <c r="B189" s="40">
        <v>0</v>
      </c>
      <c r="C189" s="40">
        <v>238183.34</v>
      </c>
      <c r="D189" s="40">
        <v>238183.34</v>
      </c>
      <c r="E189" s="40">
        <v>0</v>
      </c>
      <c r="F189" s="40">
        <f t="shared" si="34"/>
        <v>0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1">
        <f t="shared" ref="L189" si="35">(G189+H189)-(J189+K189)</f>
        <v>0</v>
      </c>
      <c r="M189" s="41">
        <f t="shared" ref="M189" si="36">F189+L189</f>
        <v>0</v>
      </c>
      <c r="N189"/>
      <c r="O189" s="11"/>
    </row>
    <row r="190" spans="1:15" s="2" customFormat="1" ht="17.25" x14ac:dyDescent="0.25">
      <c r="A190" s="43" t="s">
        <v>99</v>
      </c>
      <c r="B190" s="40">
        <v>0</v>
      </c>
      <c r="C190" s="40">
        <v>3319.6</v>
      </c>
      <c r="D190" s="40">
        <v>3319.6</v>
      </c>
      <c r="E190" s="40">
        <v>0</v>
      </c>
      <c r="F190" s="40">
        <f t="shared" si="34"/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1">
        <f t="shared" ref="L190" si="37">(G190+H190)-(J190+K190)</f>
        <v>0</v>
      </c>
      <c r="M190" s="41">
        <f t="shared" ref="M190" si="38">F190+L190</f>
        <v>0</v>
      </c>
      <c r="N190"/>
      <c r="O190" s="11"/>
    </row>
    <row r="191" spans="1:15" s="2" customFormat="1" ht="15.75" customHeight="1" x14ac:dyDescent="0.25">
      <c r="A191" s="42" t="s">
        <v>100</v>
      </c>
      <c r="B191" s="40">
        <v>0</v>
      </c>
      <c r="C191" s="40">
        <v>21534.73</v>
      </c>
      <c r="D191" s="40">
        <v>21534.73</v>
      </c>
      <c r="E191" s="40">
        <v>0</v>
      </c>
      <c r="F191" s="40">
        <f t="shared" si="34"/>
        <v>0</v>
      </c>
      <c r="G191" s="40">
        <v>0</v>
      </c>
      <c r="H191" s="40">
        <v>24904.14</v>
      </c>
      <c r="I191" s="40">
        <v>0</v>
      </c>
      <c r="J191" s="40">
        <v>0</v>
      </c>
      <c r="K191" s="40">
        <v>24904.14</v>
      </c>
      <c r="L191" s="41">
        <f t="shared" si="33"/>
        <v>0</v>
      </c>
      <c r="M191" s="41">
        <f t="shared" si="26"/>
        <v>0</v>
      </c>
      <c r="N191"/>
      <c r="O191" s="11"/>
    </row>
    <row r="192" spans="1:15" s="2" customFormat="1" ht="15.75" customHeight="1" x14ac:dyDescent="0.25">
      <c r="A192" s="42" t="s">
        <v>101</v>
      </c>
      <c r="B192" s="40">
        <v>309271.64</v>
      </c>
      <c r="C192" s="40">
        <v>587.46</v>
      </c>
      <c r="D192" s="40">
        <v>587.46</v>
      </c>
      <c r="E192" s="40">
        <v>0</v>
      </c>
      <c r="F192" s="40">
        <f t="shared" si="34"/>
        <v>309271.64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1">
        <f t="shared" si="33"/>
        <v>0</v>
      </c>
      <c r="M192" s="41">
        <f t="shared" si="26"/>
        <v>309271.64</v>
      </c>
      <c r="N192"/>
      <c r="O192" s="11"/>
    </row>
    <row r="193" spans="1:19" ht="34.5" x14ac:dyDescent="0.25">
      <c r="A193" s="42" t="s">
        <v>102</v>
      </c>
      <c r="B193" s="40">
        <v>0</v>
      </c>
      <c r="C193" s="40">
        <v>0</v>
      </c>
      <c r="D193" s="40">
        <v>0</v>
      </c>
      <c r="E193" s="40">
        <v>0</v>
      </c>
      <c r="F193" s="40">
        <f t="shared" si="34"/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1">
        <f t="shared" si="33"/>
        <v>0</v>
      </c>
      <c r="M193" s="41">
        <f t="shared" si="26"/>
        <v>0</v>
      </c>
      <c r="N193"/>
      <c r="O193" s="11"/>
      <c r="P193" s="2"/>
      <c r="Q193" s="2"/>
      <c r="R193" s="2"/>
      <c r="S193" s="2"/>
    </row>
    <row r="194" spans="1:19" ht="34.5" x14ac:dyDescent="0.25">
      <c r="A194" s="42" t="s">
        <v>103</v>
      </c>
      <c r="B194" s="40">
        <v>0</v>
      </c>
      <c r="C194" s="40">
        <v>7467.99</v>
      </c>
      <c r="D194" s="40">
        <v>2266.71</v>
      </c>
      <c r="E194" s="40">
        <v>0</v>
      </c>
      <c r="F194" s="40">
        <f t="shared" si="34"/>
        <v>5201.28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1">
        <f t="shared" si="33"/>
        <v>0</v>
      </c>
      <c r="M194" s="41">
        <f t="shared" si="26"/>
        <v>5201.28</v>
      </c>
      <c r="N194" s="99"/>
      <c r="O194" s="99"/>
      <c r="P194" s="99"/>
      <c r="Q194" s="2"/>
      <c r="R194" s="2"/>
      <c r="S194" s="2"/>
    </row>
    <row r="195" spans="1:19" ht="34.5" x14ac:dyDescent="0.25">
      <c r="A195" s="42" t="s">
        <v>104</v>
      </c>
      <c r="B195" s="40">
        <v>0</v>
      </c>
      <c r="C195" s="40">
        <v>39450776.369999997</v>
      </c>
      <c r="D195" s="40">
        <v>39450776.369999997</v>
      </c>
      <c r="E195" s="40">
        <v>0</v>
      </c>
      <c r="F195" s="40">
        <f t="shared" si="34"/>
        <v>0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1">
        <f t="shared" si="33"/>
        <v>0</v>
      </c>
      <c r="M195" s="41">
        <f t="shared" si="26"/>
        <v>0</v>
      </c>
      <c r="N195"/>
      <c r="O195" s="11"/>
      <c r="P195" s="2"/>
      <c r="Q195" s="2"/>
      <c r="R195" s="2"/>
      <c r="S195" s="2"/>
    </row>
    <row r="196" spans="1:19" ht="34.5" x14ac:dyDescent="0.25">
      <c r="A196" s="42" t="s">
        <v>106</v>
      </c>
      <c r="B196" s="40">
        <v>0</v>
      </c>
      <c r="C196" s="40">
        <v>0</v>
      </c>
      <c r="D196" s="40">
        <v>0</v>
      </c>
      <c r="E196" s="40">
        <v>0</v>
      </c>
      <c r="F196" s="40">
        <f t="shared" si="34"/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1">
        <f t="shared" si="33"/>
        <v>0</v>
      </c>
      <c r="M196" s="41">
        <f t="shared" si="26"/>
        <v>0</v>
      </c>
      <c r="N196"/>
      <c r="O196" s="12"/>
    </row>
    <row r="197" spans="1:19" ht="34.5" x14ac:dyDescent="0.25">
      <c r="A197" s="42" t="s">
        <v>107</v>
      </c>
      <c r="B197" s="50">
        <v>0</v>
      </c>
      <c r="C197" s="40">
        <v>18686303.620000001</v>
      </c>
      <c r="D197" s="40">
        <v>18686303.620000001</v>
      </c>
      <c r="E197" s="40">
        <v>0</v>
      </c>
      <c r="F197" s="40">
        <f t="shared" si="34"/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1">
        <f t="shared" si="33"/>
        <v>0</v>
      </c>
      <c r="M197" s="41">
        <f t="shared" si="26"/>
        <v>0</v>
      </c>
      <c r="N197"/>
      <c r="O197" s="12"/>
    </row>
    <row r="198" spans="1:19" ht="17.25" x14ac:dyDescent="0.25">
      <c r="A198" s="42" t="s">
        <v>108</v>
      </c>
      <c r="B198" s="50">
        <v>0</v>
      </c>
      <c r="C198" s="40">
        <v>20625560.559999999</v>
      </c>
      <c r="D198" s="40">
        <v>20625560.559999999</v>
      </c>
      <c r="E198" s="40">
        <v>0</v>
      </c>
      <c r="F198" s="40">
        <f t="shared" si="34"/>
        <v>0</v>
      </c>
      <c r="G198" s="40">
        <v>0</v>
      </c>
      <c r="H198" s="40">
        <v>1380</v>
      </c>
      <c r="I198" s="40">
        <v>0</v>
      </c>
      <c r="J198" s="40">
        <v>0</v>
      </c>
      <c r="K198" s="40">
        <v>1380</v>
      </c>
      <c r="L198" s="41">
        <f t="shared" ref="L198" si="39">(G198+H198)-(J198+K198)</f>
        <v>0</v>
      </c>
      <c r="M198" s="41">
        <f t="shared" ref="M198" si="40">F198+L198</f>
        <v>0</v>
      </c>
      <c r="N198"/>
      <c r="O198" s="12"/>
    </row>
    <row r="199" spans="1:19" ht="17.25" x14ac:dyDescent="0.25">
      <c r="A199" s="42" t="s">
        <v>109</v>
      </c>
      <c r="B199" s="50">
        <v>0</v>
      </c>
      <c r="C199" s="40">
        <v>9490978.4800000004</v>
      </c>
      <c r="D199" s="40">
        <v>9490978.4800000004</v>
      </c>
      <c r="E199" s="40">
        <v>0</v>
      </c>
      <c r="F199" s="40">
        <f t="shared" si="34"/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1">
        <f t="shared" si="33"/>
        <v>0</v>
      </c>
      <c r="M199" s="41">
        <f t="shared" si="26"/>
        <v>0</v>
      </c>
      <c r="N199"/>
      <c r="O199" s="12"/>
    </row>
    <row r="200" spans="1:19" ht="34.5" x14ac:dyDescent="0.25">
      <c r="A200" s="42" t="s">
        <v>110</v>
      </c>
      <c r="B200" s="50">
        <v>0</v>
      </c>
      <c r="C200" s="50">
        <v>3016235.46</v>
      </c>
      <c r="D200" s="50">
        <v>3016235.46</v>
      </c>
      <c r="E200" s="50">
        <v>0</v>
      </c>
      <c r="F200" s="40">
        <f t="shared" si="34"/>
        <v>0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1">
        <f t="shared" si="33"/>
        <v>0</v>
      </c>
      <c r="M200" s="41">
        <f t="shared" si="26"/>
        <v>0</v>
      </c>
      <c r="N200"/>
      <c r="O200" s="12"/>
    </row>
    <row r="201" spans="1:19" ht="18" customHeight="1" x14ac:dyDescent="0.25">
      <c r="A201" s="42" t="s">
        <v>111</v>
      </c>
      <c r="B201" s="40">
        <v>0</v>
      </c>
      <c r="C201" s="40">
        <v>417087.54</v>
      </c>
      <c r="D201" s="40">
        <v>417087.54</v>
      </c>
      <c r="E201" s="40">
        <v>0</v>
      </c>
      <c r="F201" s="40">
        <f t="shared" ref="F201:F215" si="41">(B201+C201)-(D201+E201)</f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1">
        <f t="shared" ref="L201:L215" si="42">(G201+H201)-(J201+K201)</f>
        <v>0</v>
      </c>
      <c r="M201" s="41">
        <f t="shared" ref="M201:M215" si="43">F201+L201</f>
        <v>0</v>
      </c>
      <c r="N201"/>
      <c r="O201" s="12"/>
    </row>
    <row r="202" spans="1:19" ht="17.25" x14ac:dyDescent="0.25">
      <c r="A202" s="42" t="s">
        <v>112</v>
      </c>
      <c r="B202" s="40">
        <v>279</v>
      </c>
      <c r="C202" s="40">
        <v>0</v>
      </c>
      <c r="D202" s="40">
        <v>0</v>
      </c>
      <c r="E202" s="40">
        <v>0</v>
      </c>
      <c r="F202" s="40">
        <f t="shared" si="41"/>
        <v>279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1">
        <f t="shared" si="42"/>
        <v>0</v>
      </c>
      <c r="M202" s="41">
        <f t="shared" si="43"/>
        <v>279</v>
      </c>
      <c r="N202"/>
      <c r="O202" s="12"/>
    </row>
    <row r="203" spans="1:19" ht="34.5" x14ac:dyDescent="0.25">
      <c r="A203" s="42" t="s">
        <v>114</v>
      </c>
      <c r="B203" s="40">
        <v>0</v>
      </c>
      <c r="C203" s="40">
        <v>241491.34</v>
      </c>
      <c r="D203" s="40">
        <v>239360.56</v>
      </c>
      <c r="E203" s="40">
        <v>0</v>
      </c>
      <c r="F203" s="40">
        <f t="shared" si="41"/>
        <v>2130.7799999999988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1">
        <f t="shared" si="42"/>
        <v>0</v>
      </c>
      <c r="M203" s="41">
        <f t="shared" si="43"/>
        <v>2130.7799999999988</v>
      </c>
      <c r="N203"/>
      <c r="O203" s="12"/>
    </row>
    <row r="204" spans="1:19" ht="17.25" x14ac:dyDescent="0.25">
      <c r="A204" s="42" t="s">
        <v>115</v>
      </c>
      <c r="B204" s="40">
        <v>0</v>
      </c>
      <c r="C204" s="40">
        <v>310044.78000000003</v>
      </c>
      <c r="D204" s="40">
        <v>310044.78000000003</v>
      </c>
      <c r="E204" s="40">
        <v>0</v>
      </c>
      <c r="F204" s="40">
        <f t="shared" si="41"/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1">
        <f t="shared" ref="L204" si="44">(G204+H204)-(J204+K204)</f>
        <v>0</v>
      </c>
      <c r="M204" s="41">
        <f t="shared" ref="M204" si="45">F204+L204</f>
        <v>0</v>
      </c>
      <c r="N204"/>
      <c r="O204" s="12"/>
    </row>
    <row r="205" spans="1:19" ht="17.25" x14ac:dyDescent="0.25">
      <c r="A205" s="42" t="s">
        <v>116</v>
      </c>
      <c r="B205" s="40">
        <v>28458.49</v>
      </c>
      <c r="C205" s="40">
        <v>450497.83</v>
      </c>
      <c r="D205" s="40">
        <v>413904.7</v>
      </c>
      <c r="E205" s="40">
        <v>0</v>
      </c>
      <c r="F205" s="40">
        <f t="shared" si="41"/>
        <v>65051.619999999995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1">
        <f t="shared" si="42"/>
        <v>0</v>
      </c>
      <c r="M205" s="41">
        <f t="shared" si="43"/>
        <v>65051.619999999995</v>
      </c>
      <c r="N205"/>
      <c r="O205" s="12"/>
    </row>
    <row r="206" spans="1:19" ht="17.25" x14ac:dyDescent="0.25">
      <c r="A206" s="42" t="s">
        <v>118</v>
      </c>
      <c r="B206" s="40">
        <v>0</v>
      </c>
      <c r="C206" s="40">
        <v>1692426.36</v>
      </c>
      <c r="D206" s="40">
        <v>1692426.36</v>
      </c>
      <c r="E206" s="40">
        <v>0</v>
      </c>
      <c r="F206" s="40">
        <f t="shared" si="41"/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1">
        <f t="shared" si="42"/>
        <v>0</v>
      </c>
      <c r="M206" s="41">
        <f t="shared" si="43"/>
        <v>0</v>
      </c>
      <c r="N206"/>
      <c r="O206" s="12"/>
    </row>
    <row r="207" spans="1:19" ht="17.25" x14ac:dyDescent="0.25">
      <c r="A207" s="42" t="s">
        <v>119</v>
      </c>
      <c r="B207" s="40">
        <v>0</v>
      </c>
      <c r="C207" s="40">
        <v>0</v>
      </c>
      <c r="D207" s="40">
        <v>21534.65</v>
      </c>
      <c r="E207" s="40">
        <v>0</v>
      </c>
      <c r="F207" s="40">
        <f t="shared" si="41"/>
        <v>-21534.65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1">
        <f t="shared" si="42"/>
        <v>0</v>
      </c>
      <c r="M207" s="41">
        <f t="shared" si="43"/>
        <v>-21534.65</v>
      </c>
      <c r="N207"/>
      <c r="O207" s="12"/>
    </row>
    <row r="208" spans="1:19" ht="17.25" x14ac:dyDescent="0.25">
      <c r="A208" s="42" t="s">
        <v>120</v>
      </c>
      <c r="B208" s="40">
        <v>23526.41</v>
      </c>
      <c r="C208" s="40">
        <v>21534.65</v>
      </c>
      <c r="D208" s="40">
        <v>33655643.549999997</v>
      </c>
      <c r="E208" s="40">
        <v>0</v>
      </c>
      <c r="F208" s="40">
        <f t="shared" si="41"/>
        <v>-33610582.489999995</v>
      </c>
      <c r="G208" s="40">
        <v>0</v>
      </c>
      <c r="H208" s="40">
        <v>0</v>
      </c>
      <c r="I208" s="40">
        <v>0</v>
      </c>
      <c r="J208" s="40">
        <v>0</v>
      </c>
      <c r="K208" s="40">
        <v>0</v>
      </c>
      <c r="L208" s="41">
        <f t="shared" si="42"/>
        <v>0</v>
      </c>
      <c r="M208" s="41">
        <f t="shared" si="43"/>
        <v>-33610582.489999995</v>
      </c>
      <c r="N208"/>
      <c r="O208" s="12"/>
    </row>
    <row r="209" spans="1:15" ht="17.25" x14ac:dyDescent="0.25">
      <c r="A209" s="42" t="s">
        <v>122</v>
      </c>
      <c r="B209" s="40">
        <v>14878805.5</v>
      </c>
      <c r="C209" s="40">
        <v>33655643.549999997</v>
      </c>
      <c r="D209" s="40">
        <v>273567.08</v>
      </c>
      <c r="E209" s="40">
        <v>0</v>
      </c>
      <c r="F209" s="40">
        <f t="shared" si="41"/>
        <v>48260881.969999999</v>
      </c>
      <c r="G209" s="40">
        <v>0</v>
      </c>
      <c r="H209" s="40">
        <v>0</v>
      </c>
      <c r="I209" s="40">
        <v>0</v>
      </c>
      <c r="J209" s="40">
        <v>0</v>
      </c>
      <c r="K209" s="40">
        <v>0</v>
      </c>
      <c r="L209" s="41">
        <f t="shared" si="42"/>
        <v>0</v>
      </c>
      <c r="M209" s="41">
        <f t="shared" si="43"/>
        <v>48260881.969999999</v>
      </c>
      <c r="N209"/>
      <c r="O209" s="12"/>
    </row>
    <row r="210" spans="1:15" ht="17.25" x14ac:dyDescent="0.25">
      <c r="A210" s="42" t="s">
        <v>123</v>
      </c>
      <c r="B210" s="40">
        <v>0</v>
      </c>
      <c r="C210" s="40">
        <v>273567.08</v>
      </c>
      <c r="D210" s="40">
        <v>393064.67</v>
      </c>
      <c r="E210" s="40">
        <v>0</v>
      </c>
      <c r="F210" s="40">
        <f t="shared" si="41"/>
        <v>-119497.58999999997</v>
      </c>
      <c r="G210" s="40">
        <v>0</v>
      </c>
      <c r="H210" s="40">
        <v>0</v>
      </c>
      <c r="I210" s="40">
        <v>0</v>
      </c>
      <c r="J210" s="40">
        <v>0</v>
      </c>
      <c r="K210" s="40">
        <v>0</v>
      </c>
      <c r="L210" s="41">
        <f t="shared" si="42"/>
        <v>0</v>
      </c>
      <c r="M210" s="41">
        <f t="shared" si="43"/>
        <v>-119497.58999999997</v>
      </c>
      <c r="N210"/>
      <c r="O210" s="12"/>
    </row>
    <row r="211" spans="1:15" ht="17.25" x14ac:dyDescent="0.25">
      <c r="A211" s="42" t="s">
        <v>124</v>
      </c>
      <c r="B211" s="40">
        <v>0</v>
      </c>
      <c r="C211" s="40">
        <v>393064.67</v>
      </c>
      <c r="D211" s="40">
        <v>59076.63</v>
      </c>
      <c r="E211" s="40">
        <v>0</v>
      </c>
      <c r="F211" s="40">
        <f t="shared" si="41"/>
        <v>333988.03999999998</v>
      </c>
      <c r="G211" s="40">
        <v>0</v>
      </c>
      <c r="H211" s="40">
        <v>0</v>
      </c>
      <c r="I211" s="40">
        <v>0</v>
      </c>
      <c r="J211" s="40">
        <v>0</v>
      </c>
      <c r="K211" s="40">
        <v>0</v>
      </c>
      <c r="L211" s="41">
        <f t="shared" si="42"/>
        <v>0</v>
      </c>
      <c r="M211" s="41">
        <f t="shared" si="43"/>
        <v>333988.03999999998</v>
      </c>
      <c r="N211"/>
      <c r="O211" s="12"/>
    </row>
    <row r="212" spans="1:15" ht="18" customHeight="1" x14ac:dyDescent="0.25">
      <c r="A212" s="42" t="s">
        <v>166</v>
      </c>
      <c r="B212" s="40">
        <v>0</v>
      </c>
      <c r="C212" s="40">
        <v>59076.63</v>
      </c>
      <c r="D212" s="40">
        <v>21002.43</v>
      </c>
      <c r="E212" s="40">
        <v>0</v>
      </c>
      <c r="F212" s="40">
        <f t="shared" si="41"/>
        <v>38074.199999999997</v>
      </c>
      <c r="G212" s="40">
        <v>0</v>
      </c>
      <c r="H212" s="40">
        <v>0</v>
      </c>
      <c r="I212" s="40">
        <v>0</v>
      </c>
      <c r="J212" s="40">
        <v>0</v>
      </c>
      <c r="K212" s="40">
        <v>0</v>
      </c>
      <c r="L212" s="41">
        <f t="shared" ref="L212" si="46">(G212+H212)-(J212+K212)</f>
        <v>0</v>
      </c>
      <c r="M212" s="41">
        <f t="shared" ref="M212" si="47">F212+L212</f>
        <v>38074.199999999997</v>
      </c>
      <c r="N212"/>
      <c r="O212" s="12"/>
    </row>
    <row r="213" spans="1:15" ht="34.5" x14ac:dyDescent="0.25">
      <c r="A213" s="42" t="s">
        <v>125</v>
      </c>
      <c r="B213" s="40">
        <v>0</v>
      </c>
      <c r="C213" s="40">
        <v>21002.43</v>
      </c>
      <c r="D213" s="40">
        <v>258662.37</v>
      </c>
      <c r="E213" s="40">
        <v>0</v>
      </c>
      <c r="F213" s="40">
        <f t="shared" si="41"/>
        <v>-237659.94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1">
        <f t="shared" si="42"/>
        <v>0</v>
      </c>
      <c r="M213" s="41">
        <f t="shared" si="43"/>
        <v>-237659.94</v>
      </c>
      <c r="N213"/>
      <c r="O213" s="12"/>
    </row>
    <row r="214" spans="1:15" ht="17.25" x14ac:dyDescent="0.25">
      <c r="A214" s="42" t="s">
        <v>126</v>
      </c>
      <c r="B214" s="40">
        <v>0</v>
      </c>
      <c r="C214" s="40">
        <v>258662.37</v>
      </c>
      <c r="D214" s="40">
        <v>62997.1</v>
      </c>
      <c r="E214" s="40">
        <v>0</v>
      </c>
      <c r="F214" s="40">
        <f t="shared" si="41"/>
        <v>195665.27</v>
      </c>
      <c r="G214" s="40">
        <v>0</v>
      </c>
      <c r="H214" s="40">
        <v>0</v>
      </c>
      <c r="I214" s="40">
        <v>0</v>
      </c>
      <c r="J214" s="40">
        <v>0</v>
      </c>
      <c r="K214" s="40">
        <v>0</v>
      </c>
      <c r="L214" s="41">
        <f t="shared" si="42"/>
        <v>0</v>
      </c>
      <c r="M214" s="41">
        <f t="shared" si="43"/>
        <v>195665.27</v>
      </c>
      <c r="N214"/>
      <c r="O214" s="12"/>
    </row>
    <row r="215" spans="1:15" ht="17.25" x14ac:dyDescent="0.25">
      <c r="A215" s="42" t="s">
        <v>128</v>
      </c>
      <c r="B215" s="40">
        <v>0</v>
      </c>
      <c r="C215" s="40">
        <v>62997.1</v>
      </c>
      <c r="D215" s="40">
        <v>16354.58</v>
      </c>
      <c r="E215" s="40">
        <v>0</v>
      </c>
      <c r="F215" s="40">
        <f t="shared" si="41"/>
        <v>46642.52</v>
      </c>
      <c r="G215" s="40">
        <v>0</v>
      </c>
      <c r="H215" s="40">
        <v>0</v>
      </c>
      <c r="I215" s="40">
        <v>0</v>
      </c>
      <c r="J215" s="40">
        <v>0</v>
      </c>
      <c r="K215" s="40">
        <v>0</v>
      </c>
      <c r="L215" s="41">
        <f t="shared" si="42"/>
        <v>0</v>
      </c>
      <c r="M215" s="41">
        <f t="shared" si="43"/>
        <v>46642.52</v>
      </c>
      <c r="N215"/>
      <c r="O215" s="12"/>
    </row>
    <row r="216" spans="1:15" ht="34.5" x14ac:dyDescent="0.25">
      <c r="A216" s="42" t="s">
        <v>129</v>
      </c>
      <c r="B216" s="40">
        <v>0</v>
      </c>
      <c r="C216" s="40">
        <v>16354.58</v>
      </c>
      <c r="D216" s="40">
        <v>109018.47</v>
      </c>
      <c r="E216" s="40">
        <v>0</v>
      </c>
      <c r="F216" s="40">
        <f>(B216+C216)-(D216+E216)</f>
        <v>-92663.89</v>
      </c>
      <c r="G216" s="40">
        <v>0</v>
      </c>
      <c r="H216" s="40">
        <v>0</v>
      </c>
      <c r="I216" s="40">
        <v>0</v>
      </c>
      <c r="J216" s="40">
        <v>0</v>
      </c>
      <c r="K216" s="40">
        <v>0</v>
      </c>
      <c r="L216" s="41">
        <f t="shared" ref="L216:L220" si="48">(G216+H216)-(J216+K216)</f>
        <v>0</v>
      </c>
      <c r="M216" s="41">
        <f>F216+L216</f>
        <v>-92663.89</v>
      </c>
      <c r="N216"/>
      <c r="O216" s="12"/>
    </row>
    <row r="217" spans="1:15" ht="17.25" x14ac:dyDescent="0.25">
      <c r="A217" s="42" t="s">
        <v>130</v>
      </c>
      <c r="B217" s="40">
        <v>0</v>
      </c>
      <c r="C217" s="40">
        <v>0</v>
      </c>
      <c r="D217" s="40">
        <v>0</v>
      </c>
      <c r="E217" s="40">
        <v>0</v>
      </c>
      <c r="F217" s="40">
        <f>(B217+C217)-(D217+E217)</f>
        <v>0</v>
      </c>
      <c r="G217" s="40">
        <v>0</v>
      </c>
      <c r="H217" s="40">
        <v>0</v>
      </c>
      <c r="I217" s="40">
        <v>0</v>
      </c>
      <c r="J217" s="40">
        <v>0</v>
      </c>
      <c r="K217" s="40">
        <v>0</v>
      </c>
      <c r="L217" s="41">
        <f t="shared" si="48"/>
        <v>0</v>
      </c>
      <c r="M217" s="41">
        <f>F217+L217</f>
        <v>0</v>
      </c>
      <c r="N217"/>
      <c r="O217" s="12"/>
    </row>
    <row r="218" spans="1:15" ht="17.25" x14ac:dyDescent="0.25">
      <c r="A218" s="42" t="s">
        <v>131</v>
      </c>
      <c r="B218" s="40">
        <v>0</v>
      </c>
      <c r="C218" s="40">
        <v>109018.47</v>
      </c>
      <c r="D218" s="40">
        <v>0</v>
      </c>
      <c r="E218" s="40">
        <v>0</v>
      </c>
      <c r="F218" s="40">
        <f>(B218+C218)-(D218+E218)</f>
        <v>109018.47</v>
      </c>
      <c r="G218" s="40">
        <v>0</v>
      </c>
      <c r="H218" s="40">
        <v>0</v>
      </c>
      <c r="I218" s="40">
        <v>0</v>
      </c>
      <c r="J218" s="40">
        <v>0</v>
      </c>
      <c r="K218" s="40">
        <v>0</v>
      </c>
      <c r="L218" s="41">
        <f t="shared" si="48"/>
        <v>0</v>
      </c>
      <c r="M218" s="41">
        <f>F218+L218</f>
        <v>109018.47</v>
      </c>
      <c r="N218"/>
      <c r="O218" s="12"/>
    </row>
    <row r="219" spans="1:15" ht="17.25" x14ac:dyDescent="0.25">
      <c r="A219" s="42" t="s">
        <v>132</v>
      </c>
      <c r="B219" s="40">
        <v>0</v>
      </c>
      <c r="C219" s="40">
        <v>0</v>
      </c>
      <c r="D219" s="40">
        <v>0</v>
      </c>
      <c r="E219" s="40">
        <v>0</v>
      </c>
      <c r="F219" s="40">
        <f>(B219+C219)-(D219+E219)</f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1">
        <f t="shared" si="48"/>
        <v>0</v>
      </c>
      <c r="M219" s="41">
        <f>F219+L219</f>
        <v>0</v>
      </c>
      <c r="N219"/>
      <c r="O219" s="12"/>
    </row>
    <row r="220" spans="1:15" ht="15.75" customHeight="1" x14ac:dyDescent="0.25">
      <c r="A220" s="42" t="s">
        <v>133</v>
      </c>
      <c r="B220" s="40">
        <v>0</v>
      </c>
      <c r="C220" s="40">
        <v>4849.04</v>
      </c>
      <c r="D220" s="40">
        <v>4849.04</v>
      </c>
      <c r="E220" s="40">
        <v>0</v>
      </c>
      <c r="F220" s="40">
        <f t="shared" ref="F220:F222" si="49">(B220+C220)-(D220+E220)</f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8">
        <f t="shared" si="48"/>
        <v>0</v>
      </c>
      <c r="M220" s="41">
        <f t="shared" ref="M220" si="50">F220+L220</f>
        <v>0</v>
      </c>
      <c r="N220"/>
      <c r="O220" s="12"/>
    </row>
    <row r="221" spans="1:15" ht="15.75" customHeight="1" x14ac:dyDescent="0.25">
      <c r="A221" s="42" t="s">
        <v>134</v>
      </c>
      <c r="B221" s="40">
        <v>0</v>
      </c>
      <c r="C221" s="40">
        <v>1813.74</v>
      </c>
      <c r="D221" s="40">
        <v>1813.74</v>
      </c>
      <c r="E221" s="40">
        <v>0</v>
      </c>
      <c r="F221" s="40">
        <f t="shared" si="49"/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8">
        <f t="shared" ref="L221" si="51">(G221+H221)-(J221+K221)</f>
        <v>0</v>
      </c>
      <c r="M221" s="41">
        <f t="shared" ref="M221" si="52">F221+L221</f>
        <v>0</v>
      </c>
      <c r="N221"/>
      <c r="O221" s="12"/>
    </row>
    <row r="222" spans="1:15" ht="15.75" customHeight="1" x14ac:dyDescent="0.25">
      <c r="A222" s="53" t="s">
        <v>30</v>
      </c>
      <c r="B222" s="34">
        <f>SUM(B223:B224)</f>
        <v>516.34</v>
      </c>
      <c r="C222" s="34">
        <f>SUM(C223:C224)</f>
        <v>11725728.58</v>
      </c>
      <c r="D222" s="34">
        <f>SUM(D223:D224)</f>
        <v>11726244.92</v>
      </c>
      <c r="E222" s="34">
        <f>SUM(E223:E224)</f>
        <v>0</v>
      </c>
      <c r="F222" s="37">
        <f t="shared" si="49"/>
        <v>0</v>
      </c>
      <c r="G222" s="37">
        <f>SUM(G223:G224)</f>
        <v>37529.269999999997</v>
      </c>
      <c r="H222" s="37">
        <f>SUM(H223:H224)</f>
        <v>15612059.220000001</v>
      </c>
      <c r="I222" s="37">
        <f>SUM(I223:I224)</f>
        <v>2153022.71</v>
      </c>
      <c r="J222" s="37">
        <f>SUM(J223:J224)</f>
        <v>1409563.8699999999</v>
      </c>
      <c r="K222" s="37">
        <f>SUM(K223:K224)</f>
        <v>0</v>
      </c>
      <c r="L222" s="37">
        <f>(G222+H222)-(J222+K222)</f>
        <v>14240024.620000001</v>
      </c>
      <c r="M222" s="38">
        <f t="shared" ref="M222:M232" si="53">F222+L222</f>
        <v>14240024.620000001</v>
      </c>
      <c r="N222"/>
      <c r="O222" s="12"/>
    </row>
    <row r="223" spans="1:15" ht="17.25" x14ac:dyDescent="0.25">
      <c r="A223" s="42" t="s">
        <v>147</v>
      </c>
      <c r="B223" s="40">
        <v>0</v>
      </c>
      <c r="C223" s="40">
        <v>2062822.33</v>
      </c>
      <c r="D223" s="40">
        <v>2062822.33</v>
      </c>
      <c r="E223" s="74">
        <v>0</v>
      </c>
      <c r="F223" s="40">
        <f t="shared" ref="F223:F232" si="54">(B223+C223)-(D223+E223)</f>
        <v>0</v>
      </c>
      <c r="G223" s="40">
        <v>37529.269999999997</v>
      </c>
      <c r="H223" s="40">
        <v>1165613.33</v>
      </c>
      <c r="I223" s="40">
        <v>325132.21999999997</v>
      </c>
      <c r="J223" s="40">
        <v>325132.21999999997</v>
      </c>
      <c r="K223" s="40">
        <v>0</v>
      </c>
      <c r="L223" s="41">
        <f>(G223+H223)-(J223+K223)</f>
        <v>878010.38000000012</v>
      </c>
      <c r="M223" s="41">
        <f t="shared" si="53"/>
        <v>878010.38000000012</v>
      </c>
      <c r="N223"/>
      <c r="O223" s="12"/>
    </row>
    <row r="224" spans="1:15" ht="17.25" x14ac:dyDescent="0.25">
      <c r="A224" s="42" t="s">
        <v>148</v>
      </c>
      <c r="B224" s="40">
        <v>516.34</v>
      </c>
      <c r="C224" s="40">
        <v>9662906.25</v>
      </c>
      <c r="D224" s="40">
        <v>9663422.5899999999</v>
      </c>
      <c r="E224" s="74">
        <v>0</v>
      </c>
      <c r="F224" s="40">
        <f>(B224+C224)-(D224+E224)</f>
        <v>0</v>
      </c>
      <c r="G224" s="40">
        <v>0</v>
      </c>
      <c r="H224" s="40">
        <v>14446445.890000001</v>
      </c>
      <c r="I224" s="40">
        <v>1827890.49</v>
      </c>
      <c r="J224" s="40">
        <v>1084431.6499999999</v>
      </c>
      <c r="K224" s="40">
        <v>0</v>
      </c>
      <c r="L224" s="41">
        <f>(G224+H224)-(J224+K224)</f>
        <v>13362014.24</v>
      </c>
      <c r="M224" s="41">
        <f t="shared" si="53"/>
        <v>13362014.24</v>
      </c>
      <c r="N224"/>
      <c r="O224" s="12"/>
    </row>
    <row r="225" spans="1:19" ht="17.25" x14ac:dyDescent="0.25">
      <c r="A225" s="75" t="s">
        <v>31</v>
      </c>
      <c r="B225" s="37">
        <f>SUM(B226:B227)</f>
        <v>0</v>
      </c>
      <c r="C225" s="37">
        <f>SUM(C226:C227)</f>
        <v>114717468.90000001</v>
      </c>
      <c r="D225" s="37">
        <f>SUM(D226:D227)</f>
        <v>114717468.90000001</v>
      </c>
      <c r="E225" s="37">
        <f>SUM(E226:E227)</f>
        <v>0</v>
      </c>
      <c r="F225" s="37">
        <f t="shared" si="54"/>
        <v>0</v>
      </c>
      <c r="G225" s="37">
        <f>SUM(G226:G227)</f>
        <v>0</v>
      </c>
      <c r="H225" s="37">
        <f>SUM(H226:H227)</f>
        <v>82235.929999999993</v>
      </c>
      <c r="I225" s="37">
        <f>SUM(I226:I227)</f>
        <v>61721.91</v>
      </c>
      <c r="J225" s="37">
        <f>SUM(J226:J227)</f>
        <v>61721.91</v>
      </c>
      <c r="K225" s="37">
        <f>SUM(K226:K227)</f>
        <v>20514.02</v>
      </c>
      <c r="L225" s="37">
        <f t="shared" ref="L225:L232" si="55">(G225+H225)-(J225+K225)</f>
        <v>0</v>
      </c>
      <c r="M225" s="38">
        <f t="shared" si="53"/>
        <v>0</v>
      </c>
      <c r="N225"/>
      <c r="O225" s="12"/>
    </row>
    <row r="226" spans="1:19" ht="17.25" x14ac:dyDescent="0.25">
      <c r="A226" s="56" t="s">
        <v>149</v>
      </c>
      <c r="B226" s="57">
        <v>0</v>
      </c>
      <c r="C226" s="57">
        <v>114717468.90000001</v>
      </c>
      <c r="D226" s="58">
        <v>114717468.90000001</v>
      </c>
      <c r="E226" s="76">
        <v>0</v>
      </c>
      <c r="F226" s="58">
        <f t="shared" si="54"/>
        <v>0</v>
      </c>
      <c r="G226" s="58">
        <v>0</v>
      </c>
      <c r="H226" s="40">
        <v>0</v>
      </c>
      <c r="I226" s="40">
        <v>0</v>
      </c>
      <c r="J226" s="40">
        <v>0</v>
      </c>
      <c r="K226" s="40">
        <v>0</v>
      </c>
      <c r="L226" s="41">
        <f t="shared" si="55"/>
        <v>0</v>
      </c>
      <c r="M226" s="41">
        <f t="shared" si="53"/>
        <v>0</v>
      </c>
      <c r="N226"/>
      <c r="O226" s="12"/>
    </row>
    <row r="227" spans="1:19" ht="17.25" x14ac:dyDescent="0.25">
      <c r="A227" s="42" t="s">
        <v>150</v>
      </c>
      <c r="B227" s="40">
        <v>0</v>
      </c>
      <c r="C227" s="40">
        <v>0</v>
      </c>
      <c r="D227" s="40">
        <v>0</v>
      </c>
      <c r="E227" s="40">
        <v>0</v>
      </c>
      <c r="F227" s="58">
        <f t="shared" si="54"/>
        <v>0</v>
      </c>
      <c r="G227" s="58">
        <v>0</v>
      </c>
      <c r="H227" s="40">
        <v>82235.929999999993</v>
      </c>
      <c r="I227" s="40">
        <v>61721.91</v>
      </c>
      <c r="J227" s="40">
        <v>61721.91</v>
      </c>
      <c r="K227" s="40">
        <v>20514.02</v>
      </c>
      <c r="L227" s="41">
        <f t="shared" si="55"/>
        <v>0</v>
      </c>
      <c r="M227" s="41">
        <f t="shared" si="53"/>
        <v>0</v>
      </c>
      <c r="N227"/>
      <c r="O227" s="12"/>
    </row>
    <row r="228" spans="1:19" ht="15.75" customHeight="1" x14ac:dyDescent="0.25">
      <c r="A228" s="53" t="s">
        <v>32</v>
      </c>
      <c r="B228" s="37">
        <f>SUM(B229:B229)</f>
        <v>0</v>
      </c>
      <c r="C228" s="37">
        <f>SUM(C229:C229)</f>
        <v>3895755.26</v>
      </c>
      <c r="D228" s="37">
        <f>SUM(D229:D229)</f>
        <v>3895755.26</v>
      </c>
      <c r="E228" s="37">
        <f>SUM(E229:E229)</f>
        <v>0</v>
      </c>
      <c r="F228" s="37">
        <f t="shared" si="54"/>
        <v>0</v>
      </c>
      <c r="G228" s="37">
        <f t="shared" ref="G228:K228" si="56">SUM(G229:G229)</f>
        <v>0</v>
      </c>
      <c r="H228" s="37">
        <f t="shared" si="56"/>
        <v>10402523.029999999</v>
      </c>
      <c r="I228" s="37">
        <f t="shared" si="56"/>
        <v>9399883.0800000001</v>
      </c>
      <c r="J228" s="37">
        <f t="shared" si="56"/>
        <v>9399883.0800000001</v>
      </c>
      <c r="K228" s="37">
        <f t="shared" si="56"/>
        <v>4165.49</v>
      </c>
      <c r="L228" s="37">
        <f t="shared" si="55"/>
        <v>998474.45999999903</v>
      </c>
      <c r="M228" s="89">
        <f t="shared" si="53"/>
        <v>998474.45999999903</v>
      </c>
      <c r="N228"/>
      <c r="O228" s="12"/>
    </row>
    <row r="229" spans="1:19" ht="17.25" x14ac:dyDescent="0.25">
      <c r="A229" s="42" t="s">
        <v>151</v>
      </c>
      <c r="B229" s="40">
        <v>0</v>
      </c>
      <c r="C229" s="40">
        <v>3895755.26</v>
      </c>
      <c r="D229" s="40">
        <v>3895755.26</v>
      </c>
      <c r="E229" s="40">
        <v>0</v>
      </c>
      <c r="F229" s="58">
        <f t="shared" si="54"/>
        <v>0</v>
      </c>
      <c r="G229" s="40">
        <v>0</v>
      </c>
      <c r="H229" s="40">
        <v>10402523.029999999</v>
      </c>
      <c r="I229" s="91">
        <v>9399883.0800000001</v>
      </c>
      <c r="J229" s="40">
        <v>9399883.0800000001</v>
      </c>
      <c r="K229" s="40">
        <v>4165.49</v>
      </c>
      <c r="L229" s="41">
        <f t="shared" si="55"/>
        <v>998474.45999999903</v>
      </c>
      <c r="M229" s="41">
        <f t="shared" si="53"/>
        <v>998474.45999999903</v>
      </c>
      <c r="N229"/>
      <c r="O229" s="12"/>
    </row>
    <row r="230" spans="1:19" ht="17.25" x14ac:dyDescent="0.25">
      <c r="A230" s="53" t="s">
        <v>33</v>
      </c>
      <c r="B230" s="37">
        <f>B231+B232</f>
        <v>0</v>
      </c>
      <c r="C230" s="37">
        <f t="shared" ref="C230:K230" si="57">C231+C232</f>
        <v>11105649.390000001</v>
      </c>
      <c r="D230" s="37">
        <f t="shared" si="57"/>
        <v>11105649.390000001</v>
      </c>
      <c r="E230" s="77">
        <f t="shared" si="57"/>
        <v>0</v>
      </c>
      <c r="F230" s="37">
        <f t="shared" si="54"/>
        <v>0</v>
      </c>
      <c r="G230" s="37">
        <f t="shared" si="57"/>
        <v>19227.189999999999</v>
      </c>
      <c r="H230" s="37">
        <f t="shared" si="57"/>
        <v>537251.85</v>
      </c>
      <c r="I230" s="37">
        <f t="shared" si="57"/>
        <v>425516.06</v>
      </c>
      <c r="J230" s="37">
        <f t="shared" si="57"/>
        <v>425516.06</v>
      </c>
      <c r="K230" s="37">
        <f t="shared" si="57"/>
        <v>0</v>
      </c>
      <c r="L230" s="37">
        <f t="shared" si="55"/>
        <v>130962.97999999992</v>
      </c>
      <c r="M230" s="73">
        <f t="shared" si="53"/>
        <v>130962.97999999992</v>
      </c>
      <c r="N230"/>
      <c r="O230" s="12"/>
    </row>
    <row r="231" spans="1:19" s="2" customFormat="1" ht="17.25" x14ac:dyDescent="0.25">
      <c r="A231" s="60" t="s">
        <v>152</v>
      </c>
      <c r="B231" s="40">
        <v>0</v>
      </c>
      <c r="C231" s="40">
        <v>11042463.17</v>
      </c>
      <c r="D231" s="40">
        <v>11042463.17</v>
      </c>
      <c r="E231" s="40">
        <v>0</v>
      </c>
      <c r="F231" s="40">
        <f t="shared" si="54"/>
        <v>0</v>
      </c>
      <c r="G231" s="40">
        <v>19227.189999999999</v>
      </c>
      <c r="H231" s="40">
        <v>537251.85</v>
      </c>
      <c r="I231" s="40">
        <v>425516.06</v>
      </c>
      <c r="J231" s="40">
        <v>425516.06</v>
      </c>
      <c r="K231" s="40">
        <v>0</v>
      </c>
      <c r="L231" s="40">
        <f t="shared" si="55"/>
        <v>130962.97999999992</v>
      </c>
      <c r="M231" s="41">
        <f t="shared" si="53"/>
        <v>130962.97999999992</v>
      </c>
      <c r="N231"/>
      <c r="O231" s="12"/>
      <c r="P231" s="5"/>
      <c r="Q231" s="5"/>
      <c r="R231" s="5"/>
      <c r="S231" s="5"/>
    </row>
    <row r="232" spans="1:19" ht="18" customHeight="1" x14ac:dyDescent="0.25">
      <c r="A232" s="60" t="s">
        <v>153</v>
      </c>
      <c r="B232" s="40">
        <v>0</v>
      </c>
      <c r="C232" s="40">
        <v>63186.22</v>
      </c>
      <c r="D232" s="40">
        <v>63186.22</v>
      </c>
      <c r="E232" s="40">
        <v>0</v>
      </c>
      <c r="F232" s="40">
        <f t="shared" si="54"/>
        <v>0</v>
      </c>
      <c r="G232" s="40">
        <v>0</v>
      </c>
      <c r="H232" s="40">
        <v>0</v>
      </c>
      <c r="I232" s="40">
        <v>0</v>
      </c>
      <c r="J232" s="40">
        <v>0</v>
      </c>
      <c r="K232" s="40">
        <v>0</v>
      </c>
      <c r="L232" s="40">
        <f t="shared" si="55"/>
        <v>0</v>
      </c>
      <c r="M232" s="41">
        <f t="shared" si="53"/>
        <v>0</v>
      </c>
      <c r="N232"/>
      <c r="O232" s="12"/>
    </row>
    <row r="233" spans="1:19" ht="17.25" x14ac:dyDescent="0.25">
      <c r="A233" s="48" t="s">
        <v>37</v>
      </c>
      <c r="B233" s="78"/>
      <c r="C233" s="79"/>
      <c r="D233" s="79"/>
      <c r="E233" s="79"/>
      <c r="F233" s="79"/>
      <c r="G233" s="79"/>
      <c r="H233" s="80"/>
      <c r="I233" s="48"/>
      <c r="J233" s="79"/>
      <c r="K233" s="48"/>
      <c r="L233" s="79"/>
      <c r="M233" s="81" t="s">
        <v>38</v>
      </c>
      <c r="N233"/>
      <c r="O233" s="12"/>
    </row>
    <row r="234" spans="1:19" ht="17.25" x14ac:dyDescent="0.25">
      <c r="A234" s="48" t="s">
        <v>39</v>
      </c>
      <c r="B234" s="82"/>
      <c r="C234" s="83"/>
      <c r="D234" s="83"/>
      <c r="E234" s="48"/>
      <c r="F234" s="79"/>
      <c r="G234" s="79"/>
      <c r="H234" s="79"/>
      <c r="I234" s="48"/>
      <c r="J234" s="79"/>
      <c r="K234" s="79"/>
      <c r="L234" s="79"/>
      <c r="M234" s="79"/>
      <c r="N234"/>
      <c r="O234" s="12"/>
    </row>
    <row r="235" spans="1:19" ht="17.25" hidden="1" x14ac:dyDescent="0.25">
      <c r="A235" s="70" t="s">
        <v>49</v>
      </c>
      <c r="B235" s="70"/>
      <c r="C235" s="70"/>
      <c r="D235" s="70"/>
      <c r="E235" s="70"/>
      <c r="F235" s="79"/>
      <c r="G235" s="79"/>
      <c r="H235" s="48"/>
      <c r="I235" s="48"/>
      <c r="J235" s="48"/>
      <c r="K235" s="48"/>
      <c r="L235" s="79"/>
      <c r="M235" s="79"/>
      <c r="N235"/>
      <c r="O235" s="12"/>
    </row>
    <row r="236" spans="1:19" ht="31.5" customHeight="1" x14ac:dyDescent="0.25">
      <c r="A236" s="126" t="s">
        <v>157</v>
      </c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/>
      <c r="O236" s="12"/>
    </row>
    <row r="237" spans="1:19" ht="17.25" x14ac:dyDescent="0.25">
      <c r="A237" s="70"/>
      <c r="B237" s="84"/>
      <c r="C237" s="84"/>
      <c r="D237" s="70"/>
      <c r="E237" s="70"/>
      <c r="F237" s="79"/>
      <c r="G237" s="79"/>
      <c r="H237" s="48"/>
      <c r="I237" s="48"/>
      <c r="J237" s="48"/>
      <c r="K237" s="48"/>
      <c r="L237" s="78"/>
      <c r="M237" s="48"/>
      <c r="N237"/>
      <c r="O237" s="12"/>
    </row>
    <row r="238" spans="1:19" ht="17.25" x14ac:dyDescent="0.25">
      <c r="A238" s="85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69"/>
      <c r="N238"/>
      <c r="O238" s="12"/>
    </row>
    <row r="239" spans="1:19" ht="17.25" x14ac:dyDescent="0.25">
      <c r="A239" s="70"/>
      <c r="B239" s="84"/>
      <c r="C239" s="84"/>
      <c r="D239" s="84"/>
      <c r="E239" s="84"/>
      <c r="F239" s="84"/>
      <c r="G239" s="87"/>
      <c r="H239" s="87"/>
      <c r="I239" s="87"/>
      <c r="J239" s="87"/>
      <c r="K239" s="87"/>
      <c r="L239" s="87"/>
      <c r="M239" s="87"/>
      <c r="N239"/>
      <c r="O239" s="12"/>
    </row>
    <row r="240" spans="1:19" ht="17.25" x14ac:dyDescent="0.25">
      <c r="A240" s="70"/>
      <c r="B240" s="88"/>
      <c r="C240" s="88"/>
      <c r="D240" s="78"/>
      <c r="E240" s="78"/>
      <c r="F240" s="78"/>
      <c r="G240" s="78"/>
      <c r="H240" s="78"/>
      <c r="I240" s="78"/>
      <c r="J240" s="78"/>
      <c r="K240" s="78"/>
      <c r="L240" s="78"/>
      <c r="M240" s="48"/>
      <c r="N240"/>
      <c r="O240" s="12"/>
    </row>
    <row r="241" spans="1:19" ht="17.25" x14ac:dyDescent="0.25">
      <c r="A241" s="70"/>
      <c r="B241" s="84"/>
      <c r="C241" s="84"/>
      <c r="D241" s="70"/>
      <c r="E241" s="70"/>
      <c r="F241" s="84"/>
      <c r="G241" s="70"/>
      <c r="H241" s="70"/>
      <c r="I241" s="70"/>
      <c r="J241" s="70"/>
      <c r="K241" s="70"/>
      <c r="L241" s="70"/>
      <c r="M241" s="48"/>
      <c r="N241"/>
      <c r="O241" s="12"/>
    </row>
    <row r="242" spans="1:19" ht="17.25" x14ac:dyDescent="0.25">
      <c r="A242" s="68" t="s">
        <v>40</v>
      </c>
      <c r="B242" s="68"/>
      <c r="C242" s="70"/>
      <c r="D242" s="48"/>
      <c r="E242" s="113" t="s">
        <v>41</v>
      </c>
      <c r="F242" s="113"/>
      <c r="G242" s="113"/>
      <c r="H242" s="70"/>
      <c r="I242" s="48"/>
      <c r="J242" s="48"/>
      <c r="K242" s="113" t="s">
        <v>42</v>
      </c>
      <c r="L242" s="113"/>
      <c r="M242" s="113"/>
      <c r="N242"/>
      <c r="O242" s="12"/>
    </row>
    <row r="243" spans="1:19" ht="17.25" x14ac:dyDescent="0.25">
      <c r="A243" s="68" t="s">
        <v>43</v>
      </c>
      <c r="B243" s="68"/>
      <c r="C243" s="70"/>
      <c r="D243" s="48"/>
      <c r="E243" s="113" t="s">
        <v>44</v>
      </c>
      <c r="F243" s="113"/>
      <c r="G243" s="113"/>
      <c r="H243" s="70"/>
      <c r="I243" s="48"/>
      <c r="J243" s="48"/>
      <c r="K243" s="113" t="s">
        <v>45</v>
      </c>
      <c r="L243" s="113"/>
      <c r="M243" s="113"/>
      <c r="N243"/>
      <c r="O243" s="12"/>
    </row>
    <row r="244" spans="1:19" ht="15.75" customHeight="1" x14ac:dyDescent="0.25">
      <c r="A244" s="68" t="s">
        <v>46</v>
      </c>
      <c r="B244" s="68"/>
      <c r="C244" s="70"/>
      <c r="D244" s="48"/>
      <c r="E244" s="113" t="s">
        <v>47</v>
      </c>
      <c r="F244" s="113"/>
      <c r="G244" s="113"/>
      <c r="H244" s="70"/>
      <c r="I244" s="48"/>
      <c r="J244" s="48"/>
      <c r="K244" s="113" t="s">
        <v>48</v>
      </c>
      <c r="L244" s="113"/>
      <c r="M244" s="113"/>
      <c r="N244"/>
      <c r="O244" s="12"/>
    </row>
    <row r="245" spans="1:19" ht="15.75" customHeight="1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7"/>
      <c r="N245"/>
      <c r="O245" s="12"/>
    </row>
    <row r="246" spans="1:19" s="2" customFormat="1" ht="18.75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7"/>
      <c r="N246"/>
      <c r="O246" s="12"/>
      <c r="P246" s="5"/>
      <c r="Q246" s="5"/>
      <c r="R246" s="5"/>
      <c r="S246" s="5"/>
    </row>
    <row r="247" spans="1:19" ht="18.75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7"/>
      <c r="N247"/>
      <c r="O247" s="11"/>
      <c r="P247" s="2"/>
      <c r="Q247" s="2"/>
      <c r="R247" s="2"/>
      <c r="S247" s="2"/>
    </row>
    <row r="248" spans="1:19" ht="15.75" customHeight="1" x14ac:dyDescent="0.3">
      <c r="A248" s="18"/>
      <c r="B248" s="19"/>
      <c r="C248" s="19"/>
      <c r="D248" s="18"/>
      <c r="E248" s="18"/>
      <c r="F248" s="19"/>
      <c r="G248" s="18"/>
      <c r="H248" s="18"/>
      <c r="I248" s="18"/>
      <c r="J248" s="18"/>
      <c r="K248" s="18"/>
      <c r="L248" s="18"/>
      <c r="M248" s="17"/>
      <c r="N248"/>
      <c r="O248" s="12"/>
    </row>
    <row r="249" spans="1:19" ht="18.75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7"/>
      <c r="N249"/>
      <c r="O249" s="12"/>
    </row>
    <row r="250" spans="1:19" ht="15.75" customHeight="1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7"/>
      <c r="N250"/>
      <c r="O250" s="12"/>
    </row>
    <row r="251" spans="1:19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N251"/>
      <c r="O251" s="12"/>
    </row>
    <row r="252" spans="1:19" s="2" customForma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N252"/>
      <c r="O252" s="12"/>
      <c r="P252" s="5"/>
      <c r="Q252" s="5"/>
      <c r="R252" s="5"/>
      <c r="S252" s="5"/>
    </row>
    <row r="253" spans="1:19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N253"/>
      <c r="O253" s="11"/>
      <c r="P253" s="2"/>
      <c r="Q253" s="2"/>
      <c r="R253" s="2"/>
      <c r="S253" s="2"/>
    </row>
    <row r="254" spans="1:19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N254"/>
      <c r="O254" s="12"/>
    </row>
    <row r="255" spans="1:19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N255"/>
      <c r="O255" s="12"/>
    </row>
    <row r="256" spans="1:19" x14ac:dyDescent="0.25">
      <c r="A256" s="15"/>
      <c r="B256" s="14"/>
      <c r="C256" s="14"/>
      <c r="D256" s="14"/>
      <c r="E256" s="14"/>
      <c r="F256" s="11"/>
      <c r="G256" s="11"/>
      <c r="N256"/>
      <c r="O256" s="12"/>
    </row>
    <row r="257" spans="1:19" x14ac:dyDescent="0.25">
      <c r="A257" s="14"/>
      <c r="B257" s="14"/>
      <c r="C257" s="14"/>
      <c r="D257" s="14"/>
      <c r="E257" s="14"/>
      <c r="F257" s="11"/>
      <c r="G257" s="11"/>
      <c r="N257"/>
      <c r="O257" s="12"/>
    </row>
    <row r="258" spans="1:19" x14ac:dyDescent="0.25">
      <c r="A258" s="14"/>
      <c r="B258" s="14"/>
      <c r="C258" s="14"/>
      <c r="D258" s="14"/>
      <c r="E258" s="14"/>
      <c r="F258" s="11"/>
      <c r="G258" s="11"/>
      <c r="N258"/>
      <c r="O258" s="12"/>
    </row>
    <row r="259" spans="1:19" x14ac:dyDescent="0.25">
      <c r="A259" s="14"/>
      <c r="B259" s="14"/>
      <c r="C259" s="14"/>
      <c r="D259" s="14"/>
      <c r="E259" s="14"/>
      <c r="F259" s="11"/>
      <c r="G259" s="11"/>
      <c r="N259"/>
      <c r="O259" s="12"/>
    </row>
    <row r="260" spans="1:19" s="2" customFormat="1" x14ac:dyDescent="0.25">
      <c r="A260" s="14"/>
      <c r="B260" s="14"/>
      <c r="C260" s="14"/>
      <c r="D260" s="14"/>
      <c r="E260" s="14"/>
      <c r="F260" s="11"/>
      <c r="G260" s="11"/>
      <c r="N260"/>
      <c r="O260" s="12"/>
      <c r="P260" s="5"/>
      <c r="Q260" s="5"/>
      <c r="R260" s="5"/>
      <c r="S260" s="5"/>
    </row>
    <row r="261" spans="1:19" x14ac:dyDescent="0.25">
      <c r="A261" s="14"/>
      <c r="B261" s="14"/>
      <c r="C261" s="14"/>
      <c r="D261" s="14"/>
      <c r="E261" s="14"/>
      <c r="F261" s="11"/>
      <c r="G261" s="11"/>
      <c r="N261"/>
      <c r="O261" s="11"/>
      <c r="P261" s="2"/>
      <c r="Q261" s="2"/>
      <c r="R261" s="2"/>
      <c r="S261" s="2"/>
    </row>
    <row r="262" spans="1:19" x14ac:dyDescent="0.25">
      <c r="A262" s="14"/>
      <c r="B262" s="14"/>
      <c r="C262" s="14"/>
      <c r="D262" s="14"/>
      <c r="E262" s="14"/>
      <c r="F262" s="11"/>
      <c r="G262" s="11"/>
      <c r="N262"/>
    </row>
    <row r="263" spans="1:19" x14ac:dyDescent="0.25">
      <c r="A263" s="14"/>
      <c r="B263" s="13"/>
      <c r="F263" s="13"/>
      <c r="N263"/>
    </row>
    <row r="264" spans="1:19" x14ac:dyDescent="0.25">
      <c r="A264" s="14"/>
      <c r="B264" s="13"/>
      <c r="E264" s="125"/>
      <c r="F264" s="125"/>
      <c r="G264" s="125"/>
      <c r="N264"/>
    </row>
    <row r="265" spans="1:19" x14ac:dyDescent="0.25">
      <c r="A265" s="14"/>
      <c r="B265" s="13"/>
      <c r="E265" s="4"/>
      <c r="F265" s="4"/>
      <c r="G265" s="4"/>
      <c r="N265"/>
    </row>
    <row r="266" spans="1:19" x14ac:dyDescent="0.25">
      <c r="A266" s="14"/>
      <c r="B266" s="13"/>
      <c r="E266" s="4"/>
      <c r="F266" s="4"/>
      <c r="G266" s="4"/>
      <c r="N266"/>
    </row>
    <row r="267" spans="1:19" x14ac:dyDescent="0.25">
      <c r="B267" s="11"/>
      <c r="E267" s="125"/>
      <c r="F267" s="125"/>
      <c r="G267" s="125"/>
      <c r="N267"/>
    </row>
    <row r="268" spans="1:19" x14ac:dyDescent="0.25">
      <c r="B268" s="11"/>
      <c r="E268" s="125"/>
      <c r="F268" s="125"/>
      <c r="G268" s="125"/>
      <c r="N268"/>
    </row>
    <row r="269" spans="1:19" x14ac:dyDescent="0.25">
      <c r="A269" s="4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N269"/>
    </row>
    <row r="270" spans="1:19" x14ac:dyDescent="0.25">
      <c r="A270" s="4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N270"/>
    </row>
    <row r="271" spans="1:19" x14ac:dyDescent="0.25">
      <c r="A271" s="4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N271"/>
    </row>
    <row r="272" spans="1:19" x14ac:dyDescent="0.25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N272"/>
    </row>
    <row r="273" spans="1:14" x14ac:dyDescent="0.25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N273"/>
    </row>
    <row r="274" spans="1:14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N274"/>
    </row>
    <row r="275" spans="1:14" x14ac:dyDescent="0.25">
      <c r="A275" s="4"/>
      <c r="E275" s="4"/>
      <c r="H275" s="4"/>
      <c r="I275" s="4"/>
      <c r="J275" s="4"/>
      <c r="K275" s="4"/>
      <c r="N275"/>
    </row>
    <row r="276" spans="1:14" x14ac:dyDescent="0.25">
      <c r="A276" s="4"/>
      <c r="E276" s="4"/>
      <c r="K276" s="4"/>
      <c r="N276"/>
    </row>
    <row r="277" spans="1:14" x14ac:dyDescent="0.25">
      <c r="A277" s="4"/>
      <c r="E277" s="4"/>
      <c r="K277" s="4"/>
      <c r="N277"/>
    </row>
    <row r="278" spans="1:14" x14ac:dyDescent="0.25">
      <c r="G278" s="128"/>
      <c r="H278" s="128"/>
      <c r="I278" s="128"/>
      <c r="J278" s="128"/>
      <c r="K278" s="128"/>
      <c r="N278"/>
    </row>
    <row r="279" spans="1:14" x14ac:dyDescent="0.25">
      <c r="N279"/>
    </row>
    <row r="280" spans="1:14" x14ac:dyDescent="0.25">
      <c r="N280"/>
    </row>
    <row r="281" spans="1:14" x14ac:dyDescent="0.25">
      <c r="N281"/>
    </row>
    <row r="282" spans="1:14" x14ac:dyDescent="0.25">
      <c r="C282" s="8"/>
      <c r="D282" s="8"/>
      <c r="N282"/>
    </row>
    <row r="283" spans="1:14" x14ac:dyDescent="0.25">
      <c r="N283"/>
    </row>
    <row r="284" spans="1:14" x14ac:dyDescent="0.25">
      <c r="N284"/>
    </row>
    <row r="285" spans="1:14" x14ac:dyDescent="0.25">
      <c r="N285"/>
    </row>
    <row r="286" spans="1:14" x14ac:dyDescent="0.25">
      <c r="N286"/>
    </row>
    <row r="287" spans="1:14" x14ac:dyDescent="0.25">
      <c r="N287"/>
    </row>
    <row r="288" spans="1:14" x14ac:dyDescent="0.25">
      <c r="N288"/>
    </row>
    <row r="289" spans="14:14" x14ac:dyDescent="0.25">
      <c r="N289"/>
    </row>
    <row r="290" spans="14:14" x14ac:dyDescent="0.25">
      <c r="N290"/>
    </row>
    <row r="291" spans="14:14" x14ac:dyDescent="0.25">
      <c r="N291"/>
    </row>
    <row r="292" spans="14:14" x14ac:dyDescent="0.25">
      <c r="N292"/>
    </row>
    <row r="293" spans="14:14" x14ac:dyDescent="0.25">
      <c r="N293"/>
    </row>
    <row r="294" spans="14:14" x14ac:dyDescent="0.25">
      <c r="N294"/>
    </row>
    <row r="295" spans="14:14" x14ac:dyDescent="0.25">
      <c r="N295"/>
    </row>
    <row r="296" spans="14:14" x14ac:dyDescent="0.25">
      <c r="N296"/>
    </row>
    <row r="297" spans="14:14" x14ac:dyDescent="0.25">
      <c r="N297"/>
    </row>
    <row r="298" spans="14:14" x14ac:dyDescent="0.25">
      <c r="N298"/>
    </row>
    <row r="299" spans="14:14" x14ac:dyDescent="0.25">
      <c r="N299"/>
    </row>
    <row r="300" spans="14:14" x14ac:dyDescent="0.25">
      <c r="N300"/>
    </row>
    <row r="301" spans="14:14" x14ac:dyDescent="0.25">
      <c r="N301"/>
    </row>
    <row r="302" spans="14:14" x14ac:dyDescent="0.25">
      <c r="N302"/>
    </row>
    <row r="303" spans="14:14" x14ac:dyDescent="0.25">
      <c r="N303"/>
    </row>
    <row r="304" spans="14:14" x14ac:dyDescent="0.25">
      <c r="N304"/>
    </row>
    <row r="305" spans="1:14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N305"/>
    </row>
    <row r="306" spans="1:14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N306"/>
    </row>
    <row r="307" spans="1:14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N307"/>
    </row>
    <row r="308" spans="1:14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N308"/>
    </row>
    <row r="309" spans="1:14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N309"/>
    </row>
    <row r="310" spans="1:14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N310"/>
    </row>
    <row r="327" spans="3:4" s="5" customFormat="1" x14ac:dyDescent="0.25">
      <c r="C327" s="8"/>
      <c r="D327" s="8"/>
    </row>
  </sheetData>
  <mergeCells count="72">
    <mergeCell ref="N194:P194"/>
    <mergeCell ref="G145:H145"/>
    <mergeCell ref="G146:G147"/>
    <mergeCell ref="H146:H147"/>
    <mergeCell ref="E145:E147"/>
    <mergeCell ref="L145:L147"/>
    <mergeCell ref="F145:F146"/>
    <mergeCell ref="G278:K278"/>
    <mergeCell ref="A272:K272"/>
    <mergeCell ref="A273:K273"/>
    <mergeCell ref="G270:K270"/>
    <mergeCell ref="G271:K271"/>
    <mergeCell ref="B271:F271"/>
    <mergeCell ref="B270:F270"/>
    <mergeCell ref="K10:M10"/>
    <mergeCell ref="E267:G267"/>
    <mergeCell ref="E242:G242"/>
    <mergeCell ref="G269:K269"/>
    <mergeCell ref="B269:F269"/>
    <mergeCell ref="E244:G244"/>
    <mergeCell ref="E264:G264"/>
    <mergeCell ref="E243:G243"/>
    <mergeCell ref="K244:M244"/>
    <mergeCell ref="K243:M243"/>
    <mergeCell ref="A236:M236"/>
    <mergeCell ref="K242:M242"/>
    <mergeCell ref="E268:G268"/>
    <mergeCell ref="A135:M135"/>
    <mergeCell ref="A136:M136"/>
    <mergeCell ref="A137:M137"/>
    <mergeCell ref="A4:M4"/>
    <mergeCell ref="A5:M5"/>
    <mergeCell ref="A6:M6"/>
    <mergeCell ref="A7:M7"/>
    <mergeCell ref="A8:M8"/>
    <mergeCell ref="O18:S18"/>
    <mergeCell ref="B14:C14"/>
    <mergeCell ref="H15:H16"/>
    <mergeCell ref="M12:M16"/>
    <mergeCell ref="N109:R109"/>
    <mergeCell ref="N69:P69"/>
    <mergeCell ref="O19:O20"/>
    <mergeCell ref="O26:O27"/>
    <mergeCell ref="A12:A17"/>
    <mergeCell ref="B12:F13"/>
    <mergeCell ref="E14:E16"/>
    <mergeCell ref="G15:G16"/>
    <mergeCell ref="G14:H14"/>
    <mergeCell ref="G12:L13"/>
    <mergeCell ref="K14:K16"/>
    <mergeCell ref="F14:F15"/>
    <mergeCell ref="B15:B16"/>
    <mergeCell ref="L14:L16"/>
    <mergeCell ref="C15:C16"/>
    <mergeCell ref="J14:J16"/>
    <mergeCell ref="I14:I16"/>
    <mergeCell ref="D14:D16"/>
    <mergeCell ref="A143:A148"/>
    <mergeCell ref="K145:K147"/>
    <mergeCell ref="N88:P88"/>
    <mergeCell ref="B143:F144"/>
    <mergeCell ref="C146:C147"/>
    <mergeCell ref="K141:M141"/>
    <mergeCell ref="G143:L144"/>
    <mergeCell ref="A139:M139"/>
    <mergeCell ref="A138:M138"/>
    <mergeCell ref="I145:I147"/>
    <mergeCell ref="J145:J147"/>
    <mergeCell ref="M143:M147"/>
    <mergeCell ref="B145:C145"/>
    <mergeCell ref="D145:D147"/>
    <mergeCell ref="B146:B147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30" max="12" man="1"/>
    <brk id="244" max="12" man="1"/>
  </rowBreaks>
  <ignoredErrors>
    <ignoredError sqref="F100 B113:E113 G113:K113 B118:E118 B122:D122 B125:C125 G118:K118 G122:K122 G125:K125 E230 L100 L216 L218 L226 L223:L224 L229 F104:F108 L104:L108 L112:L127 F112:F127 F222:F232 F19 F93:F95 L93:L95 L97 F97" formula="1"/>
    <ignoredError sqref="E122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B9F26-8FD4-4F5A-B9C0-B1137AC77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2EA80C-501C-4CDF-8A17-CD1801515853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bfcc7d6-e1dc-4701-b230-8bbb8f498e60"/>
  </ds:schemaRefs>
</ds:datastoreItem>
</file>

<file path=customXml/itemProps3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2026-05-19T20:55:06Z</cp:lastPrinted>
  <dcterms:created xsi:type="dcterms:W3CDTF">2000-09-28T14:08:42Z</dcterms:created>
  <dcterms:modified xsi:type="dcterms:W3CDTF">2026-05-26T19:14:32Z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