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ownloads\"/>
    </mc:Choice>
  </mc:AlternateContent>
  <xr:revisionPtr revIDLastSave="0" documentId="13_ncr:1_{487E97A8-4460-43F6-8EC2-92BEA410396B}" xr6:coauthVersionLast="47" xr6:coauthVersionMax="47" xr10:uidLastSave="{00000000-0000-0000-0000-000000000000}"/>
  <bookViews>
    <workbookView xWindow="-28920" yWindow="-105" windowWidth="29040" windowHeight="15720" xr2:uid="{104F4C16-10C8-42A2-AB95-74E34E87F8C0}"/>
  </bookViews>
  <sheets>
    <sheet name="Anexo II - 1º BIM" sheetId="5" r:id="rId1"/>
  </sheets>
  <definedNames>
    <definedName name="_xlnm.Print_Area" localSheetId="0">'Anexo II - 1º BIM'!$A$1:$L$474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5" i="5" l="1"/>
  <c r="I265" i="5"/>
  <c r="H265" i="5"/>
  <c r="E265" i="5"/>
  <c r="E92" i="5"/>
  <c r="E93" i="5"/>
  <c r="I47" i="5"/>
  <c r="H47" i="5"/>
  <c r="E47" i="5"/>
  <c r="I424" i="5"/>
  <c r="I423" i="5"/>
  <c r="I421" i="5"/>
  <c r="I420" i="5"/>
  <c r="I418" i="5"/>
  <c r="I417" i="5"/>
  <c r="I416" i="5"/>
  <c r="I414" i="5"/>
  <c r="I413" i="5"/>
  <c r="I411" i="5"/>
  <c r="I410" i="5"/>
  <c r="I408" i="5"/>
  <c r="I407" i="5"/>
  <c r="I405" i="5"/>
  <c r="I403" i="5"/>
  <c r="I402" i="5"/>
  <c r="I401" i="5"/>
  <c r="I400" i="5"/>
  <c r="I398" i="5"/>
  <c r="I397" i="5"/>
  <c r="I396" i="5"/>
  <c r="I395" i="5"/>
  <c r="I394" i="5"/>
  <c r="I393" i="5"/>
  <c r="I392" i="5"/>
  <c r="I390" i="5"/>
  <c r="I388" i="5"/>
  <c r="I386" i="5"/>
  <c r="I384" i="5"/>
  <c r="I383" i="5"/>
  <c r="I381" i="5"/>
  <c r="I380" i="5"/>
  <c r="I379" i="5"/>
  <c r="I377" i="5"/>
  <c r="I376" i="5"/>
  <c r="I374" i="5"/>
  <c r="I373" i="5"/>
  <c r="I372" i="5"/>
  <c r="I371" i="5"/>
  <c r="I370" i="5"/>
  <c r="I369" i="5"/>
  <c r="I368" i="5"/>
  <c r="I366" i="5"/>
  <c r="I365" i="5"/>
  <c r="I363" i="5"/>
  <c r="I362" i="5"/>
  <c r="I361" i="5"/>
  <c r="I359" i="5"/>
  <c r="I357" i="5"/>
  <c r="I356" i="5"/>
  <c r="I355" i="5"/>
  <c r="I353" i="5"/>
  <c r="I352" i="5"/>
  <c r="I351" i="5"/>
  <c r="I350" i="5"/>
  <c r="I349" i="5"/>
  <c r="I347" i="5"/>
  <c r="I346" i="5"/>
  <c r="I345" i="5"/>
  <c r="I344" i="5"/>
  <c r="I343" i="5"/>
  <c r="I342" i="5"/>
  <c r="I341" i="5"/>
  <c r="I339" i="5"/>
  <c r="I338" i="5"/>
  <c r="I337" i="5"/>
  <c r="I336" i="5"/>
  <c r="I335" i="5"/>
  <c r="I333" i="5"/>
  <c r="I332" i="5"/>
  <c r="I330" i="5"/>
  <c r="I329" i="5"/>
  <c r="I328" i="5"/>
  <c r="E425" i="5"/>
  <c r="E424" i="5"/>
  <c r="E423" i="5"/>
  <c r="E421" i="5"/>
  <c r="E420" i="5"/>
  <c r="E418" i="5"/>
  <c r="E417" i="5"/>
  <c r="E416" i="5"/>
  <c r="E414" i="5"/>
  <c r="E413" i="5"/>
  <c r="E411" i="5"/>
  <c r="E410" i="5"/>
  <c r="E408" i="5"/>
  <c r="E407" i="5"/>
  <c r="E405" i="5"/>
  <c r="E403" i="5"/>
  <c r="E402" i="5"/>
  <c r="E401" i="5"/>
  <c r="E400" i="5"/>
  <c r="E398" i="5"/>
  <c r="E397" i="5"/>
  <c r="E396" i="5"/>
  <c r="E395" i="5"/>
  <c r="E394" i="5"/>
  <c r="E393" i="5"/>
  <c r="E392" i="5"/>
  <c r="E390" i="5"/>
  <c r="E388" i="5"/>
  <c r="E386" i="5"/>
  <c r="E384" i="5"/>
  <c r="E383" i="5"/>
  <c r="E381" i="5"/>
  <c r="E380" i="5"/>
  <c r="E379" i="5"/>
  <c r="E377" i="5"/>
  <c r="E376" i="5"/>
  <c r="E374" i="5"/>
  <c r="E373" i="5"/>
  <c r="E372" i="5"/>
  <c r="E371" i="5"/>
  <c r="E370" i="5"/>
  <c r="E369" i="5"/>
  <c r="E368" i="5"/>
  <c r="E366" i="5"/>
  <c r="E365" i="5"/>
  <c r="E363" i="5"/>
  <c r="E362" i="5"/>
  <c r="E361" i="5"/>
  <c r="E359" i="5"/>
  <c r="E357" i="5"/>
  <c r="E356" i="5"/>
  <c r="E355" i="5"/>
  <c r="E353" i="5"/>
  <c r="E352" i="5"/>
  <c r="E351" i="5"/>
  <c r="E350" i="5"/>
  <c r="E349" i="5"/>
  <c r="E347" i="5"/>
  <c r="E346" i="5"/>
  <c r="E345" i="5"/>
  <c r="E344" i="5"/>
  <c r="E343" i="5"/>
  <c r="E342" i="5"/>
  <c r="E341" i="5"/>
  <c r="E339" i="5"/>
  <c r="E338" i="5"/>
  <c r="E337" i="5"/>
  <c r="E336" i="5"/>
  <c r="E335" i="5"/>
  <c r="E333" i="5"/>
  <c r="E332" i="5"/>
  <c r="E330" i="5"/>
  <c r="E329" i="5"/>
  <c r="E328" i="5"/>
  <c r="I303" i="5"/>
  <c r="I302" i="5"/>
  <c r="I301" i="5"/>
  <c r="I300" i="5"/>
  <c r="I299" i="5"/>
  <c r="I297" i="5"/>
  <c r="I296" i="5"/>
  <c r="I295" i="5"/>
  <c r="I294" i="5"/>
  <c r="I292" i="5"/>
  <c r="I291" i="5"/>
  <c r="I290" i="5"/>
  <c r="I289" i="5"/>
  <c r="I288" i="5"/>
  <c r="I287" i="5"/>
  <c r="I286" i="5"/>
  <c r="I285" i="5"/>
  <c r="I284" i="5"/>
  <c r="I283" i="5"/>
  <c r="I281" i="5"/>
  <c r="I280" i="5"/>
  <c r="I279" i="5"/>
  <c r="I278" i="5"/>
  <c r="I276" i="5"/>
  <c r="I275" i="5"/>
  <c r="I274" i="5"/>
  <c r="I272" i="5"/>
  <c r="I271" i="5"/>
  <c r="I270" i="5"/>
  <c r="I269" i="5"/>
  <c r="I268" i="5"/>
  <c r="I267" i="5"/>
  <c r="I266" i="5"/>
  <c r="I264" i="5"/>
  <c r="I263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6" i="5"/>
  <c r="I245" i="5"/>
  <c r="I244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0" i="5"/>
  <c r="I209" i="5"/>
  <c r="I208" i="5"/>
  <c r="I207" i="5"/>
  <c r="I206" i="5"/>
  <c r="I205" i="5"/>
  <c r="I204" i="5"/>
  <c r="I203" i="5"/>
  <c r="I202" i="5"/>
  <c r="I201" i="5"/>
  <c r="I199" i="5"/>
  <c r="I198" i="5"/>
  <c r="I197" i="5"/>
  <c r="I196" i="5"/>
  <c r="I195" i="5"/>
  <c r="I194" i="5"/>
  <c r="I192" i="5"/>
  <c r="I191" i="5"/>
  <c r="I190" i="5"/>
  <c r="I189" i="5"/>
  <c r="I188" i="5"/>
  <c r="I186" i="5"/>
  <c r="I185" i="5"/>
  <c r="I184" i="5"/>
  <c r="I183" i="5"/>
  <c r="I182" i="5"/>
  <c r="I181" i="5"/>
  <c r="I180" i="5"/>
  <c r="I179" i="5"/>
  <c r="I177" i="5"/>
  <c r="I176" i="5"/>
  <c r="I175" i="5"/>
  <c r="I174" i="5"/>
  <c r="I173" i="5"/>
  <c r="I172" i="5"/>
  <c r="I171" i="5"/>
  <c r="I170" i="5"/>
  <c r="I169" i="5"/>
  <c r="E303" i="5"/>
  <c r="E302" i="5"/>
  <c r="E301" i="5"/>
  <c r="E300" i="5"/>
  <c r="E299" i="5"/>
  <c r="E297" i="5"/>
  <c r="E296" i="5"/>
  <c r="E295" i="5"/>
  <c r="E294" i="5"/>
  <c r="E292" i="5"/>
  <c r="E291" i="5"/>
  <c r="E290" i="5"/>
  <c r="E289" i="5"/>
  <c r="E288" i="5"/>
  <c r="E287" i="5"/>
  <c r="E286" i="5"/>
  <c r="E285" i="5"/>
  <c r="E284" i="5"/>
  <c r="E283" i="5"/>
  <c r="E281" i="5"/>
  <c r="E280" i="5"/>
  <c r="E279" i="5"/>
  <c r="E278" i="5"/>
  <c r="E276" i="5"/>
  <c r="E275" i="5"/>
  <c r="E274" i="5"/>
  <c r="E272" i="5"/>
  <c r="E271" i="5"/>
  <c r="E270" i="5"/>
  <c r="E269" i="5"/>
  <c r="E268" i="5"/>
  <c r="E267" i="5"/>
  <c r="E266" i="5"/>
  <c r="E264" i="5"/>
  <c r="E263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6" i="5"/>
  <c r="E245" i="5"/>
  <c r="E244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0" i="5"/>
  <c r="E209" i="5"/>
  <c r="E208" i="5"/>
  <c r="E207" i="5"/>
  <c r="E206" i="5"/>
  <c r="E205" i="5"/>
  <c r="E204" i="5"/>
  <c r="E203" i="5"/>
  <c r="E202" i="5"/>
  <c r="E201" i="5"/>
  <c r="E199" i="5"/>
  <c r="E198" i="5"/>
  <c r="E197" i="5"/>
  <c r="E196" i="5"/>
  <c r="E195" i="5"/>
  <c r="E194" i="5"/>
  <c r="E192" i="5"/>
  <c r="E191" i="5"/>
  <c r="E190" i="5"/>
  <c r="E189" i="5"/>
  <c r="E188" i="5"/>
  <c r="E186" i="5"/>
  <c r="E185" i="5"/>
  <c r="E184" i="5"/>
  <c r="E183" i="5"/>
  <c r="E182" i="5"/>
  <c r="E181" i="5"/>
  <c r="E180" i="5"/>
  <c r="E179" i="5"/>
  <c r="E177" i="5"/>
  <c r="E176" i="5"/>
  <c r="E175" i="5"/>
  <c r="E174" i="5"/>
  <c r="E173" i="5"/>
  <c r="E172" i="5"/>
  <c r="E171" i="5"/>
  <c r="E170" i="5"/>
  <c r="E169" i="5"/>
  <c r="E152" i="5"/>
  <c r="E151" i="5"/>
  <c r="E150" i="5"/>
  <c r="E149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6" i="5"/>
  <c r="E125" i="5"/>
  <c r="E124" i="5"/>
  <c r="E123" i="5"/>
  <c r="E122" i="5"/>
  <c r="E121" i="5"/>
  <c r="E120" i="5"/>
  <c r="E119" i="5"/>
  <c r="E117" i="5"/>
  <c r="E116" i="5"/>
  <c r="E115" i="5"/>
  <c r="E114" i="5"/>
  <c r="E113" i="5"/>
  <c r="E112" i="5"/>
  <c r="E111" i="5"/>
  <c r="E110" i="5"/>
  <c r="E109" i="5"/>
  <c r="E108" i="5"/>
  <c r="E106" i="5"/>
  <c r="E105" i="5"/>
  <c r="E104" i="5"/>
  <c r="E103" i="5"/>
  <c r="E101" i="5"/>
  <c r="E100" i="5"/>
  <c r="E99" i="5"/>
  <c r="E98" i="5"/>
  <c r="E97" i="5"/>
  <c r="E96" i="5"/>
  <c r="E95" i="5"/>
  <c r="E94" i="5"/>
  <c r="E91" i="5"/>
  <c r="E90" i="5"/>
  <c r="E89" i="5"/>
  <c r="E87" i="5"/>
  <c r="E86" i="5"/>
  <c r="E85" i="5"/>
  <c r="E84" i="5"/>
  <c r="E83" i="5"/>
  <c r="E82" i="5"/>
  <c r="E81" i="5"/>
  <c r="E80" i="5"/>
  <c r="E79" i="5"/>
  <c r="E78" i="5"/>
  <c r="E77" i="5"/>
  <c r="E72" i="5"/>
  <c r="E71" i="5"/>
  <c r="E70" i="5"/>
  <c r="E69" i="5"/>
  <c r="E68" i="5"/>
  <c r="E67" i="5"/>
  <c r="E66" i="5"/>
  <c r="E60" i="5"/>
  <c r="I152" i="5"/>
  <c r="I151" i="5"/>
  <c r="I150" i="5"/>
  <c r="I149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6" i="5"/>
  <c r="I125" i="5"/>
  <c r="I124" i="5"/>
  <c r="I123" i="5"/>
  <c r="I122" i="5"/>
  <c r="I121" i="5"/>
  <c r="I120" i="5"/>
  <c r="I119" i="5"/>
  <c r="I117" i="5"/>
  <c r="I116" i="5"/>
  <c r="I115" i="5"/>
  <c r="I114" i="5"/>
  <c r="I113" i="5"/>
  <c r="I112" i="5"/>
  <c r="I111" i="5"/>
  <c r="I110" i="5"/>
  <c r="I109" i="5"/>
  <c r="I108" i="5"/>
  <c r="I106" i="5"/>
  <c r="I105" i="5"/>
  <c r="I104" i="5"/>
  <c r="I103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36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6" i="5"/>
  <c r="I45" i="5"/>
  <c r="I44" i="5"/>
  <c r="I43" i="5"/>
  <c r="I42" i="5"/>
  <c r="I41" i="5"/>
  <c r="I40" i="5"/>
  <c r="I39" i="5"/>
  <c r="I38" i="5"/>
  <c r="I37" i="5"/>
  <c r="I34" i="5"/>
  <c r="I33" i="5"/>
  <c r="I32" i="5"/>
  <c r="I31" i="5"/>
  <c r="I30" i="5"/>
  <c r="I28" i="5"/>
  <c r="I27" i="5"/>
  <c r="I26" i="5"/>
  <c r="I19" i="5"/>
  <c r="I20" i="5"/>
  <c r="I21" i="5"/>
  <c r="I22" i="5"/>
  <c r="I23" i="5"/>
  <c r="I24" i="5"/>
  <c r="I18" i="5"/>
  <c r="I17" i="5"/>
  <c r="I16" i="5"/>
  <c r="E56" i="5"/>
  <c r="E51" i="5"/>
  <c r="E46" i="5"/>
  <c r="E45" i="5"/>
  <c r="E43" i="5"/>
  <c r="E42" i="5"/>
  <c r="E41" i="5"/>
  <c r="E40" i="5"/>
  <c r="E39" i="5"/>
  <c r="E38" i="5"/>
  <c r="E37" i="5"/>
  <c r="E34" i="5"/>
  <c r="E33" i="5"/>
  <c r="E32" i="5"/>
  <c r="E31" i="5"/>
  <c r="E30" i="5"/>
  <c r="E27" i="5"/>
  <c r="E26" i="5"/>
  <c r="E24" i="5"/>
  <c r="E22" i="5"/>
  <c r="E19" i="5"/>
  <c r="E18" i="5"/>
  <c r="E17" i="5"/>
  <c r="E16" i="5"/>
  <c r="J293" i="5"/>
  <c r="L423" i="5"/>
  <c r="L425" i="5"/>
  <c r="E75" i="5" l="1"/>
  <c r="E23" i="5" l="1"/>
  <c r="E36" i="5"/>
  <c r="E44" i="5"/>
  <c r="E48" i="5"/>
  <c r="E49" i="5"/>
  <c r="E50" i="5"/>
  <c r="E52" i="5"/>
  <c r="E53" i="5"/>
  <c r="E54" i="5"/>
  <c r="E55" i="5"/>
  <c r="E57" i="5"/>
  <c r="E58" i="5"/>
  <c r="E59" i="5"/>
  <c r="E61" i="5"/>
  <c r="E62" i="5"/>
  <c r="E63" i="5"/>
  <c r="I419" i="5"/>
  <c r="E404" i="5"/>
  <c r="I389" i="5"/>
  <c r="E389" i="5"/>
  <c r="I358" i="5"/>
  <c r="E29" i="5"/>
  <c r="E25" i="5"/>
  <c r="J326" i="5"/>
  <c r="I385" i="5"/>
  <c r="E358" i="5"/>
  <c r="F340" i="5"/>
  <c r="C391" i="5"/>
  <c r="J391" i="5"/>
  <c r="F391" i="5"/>
  <c r="D391" i="5"/>
  <c r="L398" i="5"/>
  <c r="L394" i="5"/>
  <c r="H398" i="5"/>
  <c r="H394" i="5"/>
  <c r="D331" i="5"/>
  <c r="J422" i="5"/>
  <c r="I404" i="5"/>
  <c r="E385" i="5"/>
  <c r="I360" i="5"/>
  <c r="L397" i="5"/>
  <c r="H397" i="5"/>
  <c r="L380" i="5"/>
  <c r="L278" i="5"/>
  <c r="L281" i="5"/>
  <c r="L280" i="5"/>
  <c r="L199" i="5"/>
  <c r="E331" i="5"/>
  <c r="H199" i="5"/>
  <c r="H380" i="5"/>
  <c r="L144" i="5"/>
  <c r="H144" i="5"/>
  <c r="L143" i="5"/>
  <c r="H143" i="5"/>
  <c r="J127" i="5"/>
  <c r="F127" i="5"/>
  <c r="D127" i="5"/>
  <c r="C127" i="5"/>
  <c r="J378" i="5"/>
  <c r="F378" i="5"/>
  <c r="D378" i="5"/>
  <c r="C378" i="5"/>
  <c r="C375" i="5"/>
  <c r="H414" i="5"/>
  <c r="H413" i="5"/>
  <c r="F412" i="5"/>
  <c r="D412" i="5"/>
  <c r="C412" i="5"/>
  <c r="J277" i="5"/>
  <c r="F277" i="5"/>
  <c r="H278" i="5"/>
  <c r="H281" i="5"/>
  <c r="H280" i="5"/>
  <c r="D277" i="5"/>
  <c r="C277" i="5"/>
  <c r="L217" i="5"/>
  <c r="L216" i="5"/>
  <c r="H216" i="5"/>
  <c r="L214" i="5"/>
  <c r="H214" i="5"/>
  <c r="H217" i="5"/>
  <c r="J193" i="5"/>
  <c r="F193" i="5"/>
  <c r="D193" i="5"/>
  <c r="C193" i="5"/>
  <c r="J168" i="5"/>
  <c r="F168" i="5"/>
  <c r="D168" i="5"/>
  <c r="C168" i="5"/>
  <c r="L169" i="5"/>
  <c r="H169" i="5"/>
  <c r="L147" i="5"/>
  <c r="H147" i="5"/>
  <c r="L56" i="5"/>
  <c r="H56" i="5"/>
  <c r="E15" i="5"/>
  <c r="L424" i="5"/>
  <c r="L421" i="5"/>
  <c r="L420" i="5"/>
  <c r="L418" i="5"/>
  <c r="L417" i="5"/>
  <c r="L416" i="5"/>
  <c r="L411" i="5"/>
  <c r="L410" i="5"/>
  <c r="L408" i="5"/>
  <c r="L407" i="5"/>
  <c r="L405" i="5"/>
  <c r="L403" i="5"/>
  <c r="L402" i="5"/>
  <c r="L401" i="5"/>
  <c r="L400" i="5"/>
  <c r="L396" i="5"/>
  <c r="L395" i="5"/>
  <c r="L393" i="5"/>
  <c r="L392" i="5"/>
  <c r="L390" i="5"/>
  <c r="L388" i="5"/>
  <c r="L386" i="5"/>
  <c r="L384" i="5"/>
  <c r="L383" i="5"/>
  <c r="L381" i="5"/>
  <c r="L379" i="5"/>
  <c r="L377" i="5"/>
  <c r="L376" i="5"/>
  <c r="L374" i="5"/>
  <c r="L373" i="5"/>
  <c r="L372" i="5"/>
  <c r="L371" i="5"/>
  <c r="L370" i="5"/>
  <c r="L369" i="5"/>
  <c r="L368" i="5"/>
  <c r="L366" i="5"/>
  <c r="L365" i="5"/>
  <c r="L363" i="5"/>
  <c r="L362" i="5"/>
  <c r="L361" i="5"/>
  <c r="L359" i="5"/>
  <c r="L357" i="5"/>
  <c r="L356" i="5"/>
  <c r="L355" i="5"/>
  <c r="L353" i="5"/>
  <c r="L352" i="5"/>
  <c r="L351" i="5"/>
  <c r="L350" i="5"/>
  <c r="L349" i="5"/>
  <c r="L347" i="5"/>
  <c r="L346" i="5"/>
  <c r="L345" i="5"/>
  <c r="L344" i="5"/>
  <c r="L343" i="5"/>
  <c r="L342" i="5"/>
  <c r="L341" i="5"/>
  <c r="L339" i="5"/>
  <c r="L338" i="5"/>
  <c r="L337" i="5"/>
  <c r="L336" i="5"/>
  <c r="L335" i="5"/>
  <c r="L333" i="5"/>
  <c r="L332" i="5"/>
  <c r="L330" i="5"/>
  <c r="L329" i="5"/>
  <c r="L328" i="5"/>
  <c r="L327" i="5"/>
  <c r="H425" i="5"/>
  <c r="H424" i="5"/>
  <c r="H423" i="5"/>
  <c r="H421" i="5"/>
  <c r="H420" i="5"/>
  <c r="H418" i="5"/>
  <c r="H417" i="5"/>
  <c r="H416" i="5"/>
  <c r="H411" i="5"/>
  <c r="H410" i="5"/>
  <c r="H408" i="5"/>
  <c r="H407" i="5"/>
  <c r="H405" i="5"/>
  <c r="H403" i="5"/>
  <c r="H402" i="5"/>
  <c r="H401" i="5"/>
  <c r="H400" i="5"/>
  <c r="H396" i="5"/>
  <c r="H395" i="5"/>
  <c r="H393" i="5"/>
  <c r="H392" i="5"/>
  <c r="H390" i="5"/>
  <c r="H388" i="5"/>
  <c r="H386" i="5"/>
  <c r="H384" i="5"/>
  <c r="H383" i="5"/>
  <c r="H381" i="5"/>
  <c r="H379" i="5"/>
  <c r="H377" i="5"/>
  <c r="H376" i="5"/>
  <c r="H374" i="5"/>
  <c r="H373" i="5"/>
  <c r="H372" i="5"/>
  <c r="H371" i="5"/>
  <c r="H370" i="5"/>
  <c r="H369" i="5"/>
  <c r="H368" i="5"/>
  <c r="H366" i="5"/>
  <c r="H365" i="5"/>
  <c r="H363" i="5"/>
  <c r="H362" i="5"/>
  <c r="H361" i="5"/>
  <c r="H359" i="5"/>
  <c r="H357" i="5"/>
  <c r="H356" i="5"/>
  <c r="H355" i="5"/>
  <c r="H353" i="5"/>
  <c r="H352" i="5"/>
  <c r="H351" i="5"/>
  <c r="H350" i="5"/>
  <c r="H349" i="5"/>
  <c r="H347" i="5"/>
  <c r="H346" i="5"/>
  <c r="H345" i="5"/>
  <c r="H344" i="5"/>
  <c r="H343" i="5"/>
  <c r="H342" i="5"/>
  <c r="H341" i="5"/>
  <c r="H339" i="5"/>
  <c r="H338" i="5"/>
  <c r="H337" i="5"/>
  <c r="H336" i="5"/>
  <c r="H335" i="5"/>
  <c r="H333" i="5"/>
  <c r="H332" i="5"/>
  <c r="H330" i="5"/>
  <c r="H329" i="5"/>
  <c r="H328" i="5"/>
  <c r="H327" i="5"/>
  <c r="L307" i="5"/>
  <c r="L306" i="5"/>
  <c r="L305" i="5"/>
  <c r="L303" i="5"/>
  <c r="L302" i="5"/>
  <c r="L301" i="5"/>
  <c r="L300" i="5"/>
  <c r="L299" i="5"/>
  <c r="L297" i="5"/>
  <c r="L296" i="5"/>
  <c r="L295" i="5"/>
  <c r="L294" i="5"/>
  <c r="L292" i="5"/>
  <c r="L291" i="5"/>
  <c r="L290" i="5"/>
  <c r="L289" i="5"/>
  <c r="L288" i="5"/>
  <c r="L287" i="5"/>
  <c r="L286" i="5"/>
  <c r="L285" i="5"/>
  <c r="L284" i="5"/>
  <c r="L283" i="5"/>
  <c r="L279" i="5"/>
  <c r="L276" i="5"/>
  <c r="L275" i="5"/>
  <c r="L274" i="5"/>
  <c r="L272" i="5"/>
  <c r="L271" i="5"/>
  <c r="L270" i="5"/>
  <c r="L269" i="5"/>
  <c r="L268" i="5"/>
  <c r="L267" i="5"/>
  <c r="L266" i="5"/>
  <c r="L264" i="5"/>
  <c r="L263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6" i="5"/>
  <c r="L245" i="5"/>
  <c r="L244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3" i="5"/>
  <c r="L222" i="5"/>
  <c r="L221" i="5"/>
  <c r="L220" i="5"/>
  <c r="L219" i="5"/>
  <c r="L218" i="5"/>
  <c r="L215" i="5"/>
  <c r="L213" i="5"/>
  <c r="L212" i="5"/>
  <c r="L210" i="5"/>
  <c r="L209" i="5"/>
  <c r="L208" i="5"/>
  <c r="L207" i="5"/>
  <c r="L206" i="5"/>
  <c r="L205" i="5"/>
  <c r="L204" i="5"/>
  <c r="L203" i="5"/>
  <c r="L202" i="5"/>
  <c r="L201" i="5"/>
  <c r="L198" i="5"/>
  <c r="L197" i="5"/>
  <c r="L196" i="5"/>
  <c r="L195" i="5"/>
  <c r="L192" i="5"/>
  <c r="L191" i="5"/>
  <c r="L190" i="5"/>
  <c r="L189" i="5"/>
  <c r="L188" i="5"/>
  <c r="L186" i="5"/>
  <c r="L185" i="5"/>
  <c r="L184" i="5"/>
  <c r="L183" i="5"/>
  <c r="L182" i="5"/>
  <c r="L181" i="5"/>
  <c r="L180" i="5"/>
  <c r="L179" i="5"/>
  <c r="L177" i="5"/>
  <c r="L176" i="5"/>
  <c r="L175" i="5"/>
  <c r="L174" i="5"/>
  <c r="L173" i="5"/>
  <c r="L172" i="5"/>
  <c r="L171" i="5"/>
  <c r="L170" i="5"/>
  <c r="H307" i="5"/>
  <c r="H306" i="5"/>
  <c r="H305" i="5"/>
  <c r="H303" i="5"/>
  <c r="H302" i="5"/>
  <c r="H301" i="5"/>
  <c r="H300" i="5"/>
  <c r="H299" i="5"/>
  <c r="H297" i="5"/>
  <c r="H296" i="5"/>
  <c r="H295" i="5"/>
  <c r="H294" i="5"/>
  <c r="H292" i="5"/>
  <c r="H291" i="5"/>
  <c r="H290" i="5"/>
  <c r="H289" i="5"/>
  <c r="H288" i="5"/>
  <c r="H287" i="5"/>
  <c r="H286" i="5"/>
  <c r="H285" i="5"/>
  <c r="H284" i="5"/>
  <c r="H283" i="5"/>
  <c r="H279" i="5"/>
  <c r="H276" i="5"/>
  <c r="H275" i="5"/>
  <c r="H274" i="5"/>
  <c r="H272" i="5"/>
  <c r="H271" i="5"/>
  <c r="H270" i="5"/>
  <c r="H269" i="5"/>
  <c r="H268" i="5"/>
  <c r="H267" i="5"/>
  <c r="H266" i="5"/>
  <c r="H264" i="5"/>
  <c r="H263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6" i="5"/>
  <c r="H245" i="5"/>
  <c r="H244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3" i="5"/>
  <c r="H222" i="5"/>
  <c r="H221" i="5"/>
  <c r="H220" i="5"/>
  <c r="H219" i="5"/>
  <c r="H218" i="5"/>
  <c r="H215" i="5"/>
  <c r="H213" i="5"/>
  <c r="H212" i="5"/>
  <c r="H210" i="5"/>
  <c r="H209" i="5"/>
  <c r="H208" i="5"/>
  <c r="H207" i="5"/>
  <c r="H206" i="5"/>
  <c r="H205" i="5"/>
  <c r="H204" i="5"/>
  <c r="H203" i="5"/>
  <c r="H202" i="5"/>
  <c r="H201" i="5"/>
  <c r="H198" i="5"/>
  <c r="H197" i="5"/>
  <c r="H196" i="5"/>
  <c r="H195" i="5"/>
  <c r="H192" i="5"/>
  <c r="H191" i="5"/>
  <c r="H190" i="5"/>
  <c r="H189" i="5"/>
  <c r="H188" i="5"/>
  <c r="H186" i="5"/>
  <c r="H185" i="5"/>
  <c r="H184" i="5"/>
  <c r="H183" i="5"/>
  <c r="H182" i="5"/>
  <c r="H181" i="5"/>
  <c r="H180" i="5"/>
  <c r="H179" i="5"/>
  <c r="H177" i="5"/>
  <c r="H176" i="5"/>
  <c r="H175" i="5"/>
  <c r="H174" i="5"/>
  <c r="H173" i="5"/>
  <c r="H172" i="5"/>
  <c r="H171" i="5"/>
  <c r="H170" i="5"/>
  <c r="H152" i="5"/>
  <c r="H151" i="5"/>
  <c r="H150" i="5"/>
  <c r="H149" i="5"/>
  <c r="H146" i="5"/>
  <c r="H145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6" i="5"/>
  <c r="H125" i="5"/>
  <c r="H124" i="5"/>
  <c r="H123" i="5"/>
  <c r="H122" i="5"/>
  <c r="H121" i="5"/>
  <c r="H120" i="5"/>
  <c r="H119" i="5"/>
  <c r="H117" i="5"/>
  <c r="H116" i="5"/>
  <c r="H115" i="5"/>
  <c r="H114" i="5"/>
  <c r="H113" i="5"/>
  <c r="H112" i="5"/>
  <c r="H111" i="5"/>
  <c r="H110" i="5"/>
  <c r="H109" i="5"/>
  <c r="H108" i="5"/>
  <c r="H106" i="5"/>
  <c r="H105" i="5"/>
  <c r="H104" i="5"/>
  <c r="H103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3" i="5"/>
  <c r="H62" i="5"/>
  <c r="H61" i="5"/>
  <c r="H60" i="5"/>
  <c r="H59" i="5"/>
  <c r="H58" i="5"/>
  <c r="H57" i="5"/>
  <c r="H55" i="5"/>
  <c r="H54" i="5"/>
  <c r="H53" i="5"/>
  <c r="H52" i="5"/>
  <c r="H51" i="5"/>
  <c r="H50" i="5"/>
  <c r="H49" i="5"/>
  <c r="H48" i="5"/>
  <c r="H46" i="5"/>
  <c r="H45" i="5"/>
  <c r="H44" i="5"/>
  <c r="H43" i="5"/>
  <c r="H42" i="5"/>
  <c r="H41" i="5"/>
  <c r="H40" i="5"/>
  <c r="H39" i="5"/>
  <c r="H38" i="5"/>
  <c r="H37" i="5"/>
  <c r="H36" i="5"/>
  <c r="H34" i="5"/>
  <c r="H33" i="5"/>
  <c r="H32" i="5"/>
  <c r="H31" i="5"/>
  <c r="H30" i="5"/>
  <c r="H28" i="5"/>
  <c r="H27" i="5"/>
  <c r="H26" i="5"/>
  <c r="H24" i="5"/>
  <c r="H23" i="5"/>
  <c r="H22" i="5"/>
  <c r="H21" i="5"/>
  <c r="H20" i="5"/>
  <c r="H19" i="5"/>
  <c r="H18" i="5"/>
  <c r="H17" i="5"/>
  <c r="H16" i="5"/>
  <c r="H15" i="5"/>
  <c r="L152" i="5"/>
  <c r="L151" i="5"/>
  <c r="L150" i="5"/>
  <c r="L149" i="5"/>
  <c r="L146" i="5"/>
  <c r="L145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6" i="5"/>
  <c r="L125" i="5"/>
  <c r="L124" i="5"/>
  <c r="L123" i="5"/>
  <c r="L122" i="5"/>
  <c r="L121" i="5"/>
  <c r="L120" i="5"/>
  <c r="L119" i="5"/>
  <c r="L117" i="5"/>
  <c r="L116" i="5"/>
  <c r="L115" i="5"/>
  <c r="L114" i="5"/>
  <c r="L113" i="5"/>
  <c r="L112" i="5"/>
  <c r="L111" i="5"/>
  <c r="L110" i="5"/>
  <c r="L109" i="5"/>
  <c r="L108" i="5"/>
  <c r="L106" i="5"/>
  <c r="L105" i="5"/>
  <c r="L104" i="5"/>
  <c r="L103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3" i="5"/>
  <c r="L62" i="5"/>
  <c r="L61" i="5"/>
  <c r="L60" i="5"/>
  <c r="L59" i="5"/>
  <c r="L58" i="5"/>
  <c r="L57" i="5"/>
  <c r="L55" i="5"/>
  <c r="L54" i="5"/>
  <c r="L53" i="5"/>
  <c r="L52" i="5"/>
  <c r="L51" i="5"/>
  <c r="L50" i="5"/>
  <c r="L49" i="5"/>
  <c r="L48" i="5"/>
  <c r="L46" i="5"/>
  <c r="L45" i="5"/>
  <c r="L44" i="5"/>
  <c r="L43" i="5"/>
  <c r="L42" i="5"/>
  <c r="L41" i="5"/>
  <c r="L40" i="5"/>
  <c r="L39" i="5"/>
  <c r="L38" i="5"/>
  <c r="L37" i="5"/>
  <c r="L36" i="5"/>
  <c r="L34" i="5"/>
  <c r="L33" i="5"/>
  <c r="L32" i="5"/>
  <c r="L31" i="5"/>
  <c r="L30" i="5"/>
  <c r="L28" i="5"/>
  <c r="L27" i="5"/>
  <c r="L26" i="5"/>
  <c r="L24" i="5"/>
  <c r="L23" i="5"/>
  <c r="L22" i="5"/>
  <c r="L21" i="5"/>
  <c r="L20" i="5"/>
  <c r="L19" i="5"/>
  <c r="L18" i="5"/>
  <c r="L17" i="5"/>
  <c r="L16" i="5"/>
  <c r="L15" i="5"/>
  <c r="J102" i="5"/>
  <c r="F102" i="5"/>
  <c r="D102" i="5"/>
  <c r="C102" i="5"/>
  <c r="I25" i="5"/>
  <c r="J25" i="5"/>
  <c r="F25" i="5"/>
  <c r="D25" i="5"/>
  <c r="C25" i="5"/>
  <c r="E28" i="5"/>
  <c r="E327" i="5"/>
  <c r="I15" i="5"/>
  <c r="E243" i="5"/>
  <c r="E127" i="5"/>
  <c r="E21" i="5"/>
  <c r="J334" i="5"/>
  <c r="I422" i="5"/>
  <c r="E422" i="5"/>
  <c r="J340" i="5"/>
  <c r="D340" i="5"/>
  <c r="C340" i="5"/>
  <c r="I406" i="5"/>
  <c r="E406" i="5"/>
  <c r="J406" i="5"/>
  <c r="F406" i="5"/>
  <c r="D406" i="5"/>
  <c r="C406" i="5"/>
  <c r="D422" i="5"/>
  <c r="F422" i="5"/>
  <c r="C422" i="5"/>
  <c r="D419" i="5"/>
  <c r="F419" i="5"/>
  <c r="C419" i="5"/>
  <c r="J415" i="5"/>
  <c r="D415" i="5"/>
  <c r="F415" i="5"/>
  <c r="C415" i="5"/>
  <c r="J409" i="5"/>
  <c r="D409" i="5"/>
  <c r="F409" i="5"/>
  <c r="C409" i="5"/>
  <c r="J375" i="5"/>
  <c r="D375" i="5"/>
  <c r="F375" i="5"/>
  <c r="D304" i="5"/>
  <c r="L304" i="5" s="1"/>
  <c r="C304" i="5"/>
  <c r="I409" i="5"/>
  <c r="E409" i="5"/>
  <c r="I375" i="5"/>
  <c r="E375" i="5"/>
  <c r="J178" i="5"/>
  <c r="F178" i="5"/>
  <c r="D178" i="5"/>
  <c r="C178" i="5"/>
  <c r="J64" i="5"/>
  <c r="F64" i="5"/>
  <c r="D64" i="5"/>
  <c r="C64" i="5"/>
  <c r="E76" i="5"/>
  <c r="E73" i="5"/>
  <c r="I364" i="5"/>
  <c r="E364" i="5"/>
  <c r="E65" i="5"/>
  <c r="J419" i="5"/>
  <c r="J118" i="5"/>
  <c r="F118" i="5"/>
  <c r="J382" i="5"/>
  <c r="I382" i="5"/>
  <c r="C382" i="5"/>
  <c r="D382" i="5"/>
  <c r="F382" i="5"/>
  <c r="E382" i="5"/>
  <c r="E378" i="5"/>
  <c r="J364" i="5"/>
  <c r="F364" i="5"/>
  <c r="F404" i="5"/>
  <c r="F326" i="5"/>
  <c r="C326" i="5"/>
  <c r="D326" i="5"/>
  <c r="J367" i="5"/>
  <c r="F367" i="5"/>
  <c r="D367" i="5"/>
  <c r="C367" i="5"/>
  <c r="D364" i="5"/>
  <c r="C364" i="5"/>
  <c r="J247" i="5"/>
  <c r="F247" i="5"/>
  <c r="D247" i="5"/>
  <c r="C247" i="5"/>
  <c r="J224" i="5"/>
  <c r="F224" i="5"/>
  <c r="D224" i="5"/>
  <c r="C224" i="5"/>
  <c r="J211" i="5"/>
  <c r="F211" i="5"/>
  <c r="D211" i="5"/>
  <c r="C211" i="5"/>
  <c r="D118" i="5"/>
  <c r="C118" i="5"/>
  <c r="E20" i="5"/>
  <c r="I327" i="5"/>
  <c r="E148" i="5"/>
  <c r="E74" i="5"/>
  <c r="J273" i="5"/>
  <c r="I273" i="5" s="1"/>
  <c r="F334" i="5"/>
  <c r="C334" i="5"/>
  <c r="D334" i="5"/>
  <c r="J14" i="5"/>
  <c r="F14" i="5"/>
  <c r="C14" i="5"/>
  <c r="D14" i="5"/>
  <c r="D262" i="5"/>
  <c r="J399" i="5"/>
  <c r="D399" i="5"/>
  <c r="F399" i="5"/>
  <c r="C399" i="5"/>
  <c r="I354" i="5"/>
  <c r="E354" i="5"/>
  <c r="E340" i="5"/>
  <c r="E298" i="5"/>
  <c r="D273" i="5"/>
  <c r="L273" i="5" s="1"/>
  <c r="F273" i="5"/>
  <c r="E273" i="5" s="1"/>
  <c r="C273" i="5"/>
  <c r="D200" i="5"/>
  <c r="F200" i="5"/>
  <c r="C200" i="5"/>
  <c r="I148" i="5"/>
  <c r="J88" i="5"/>
  <c r="D88" i="5"/>
  <c r="F88" i="5"/>
  <c r="C88" i="5"/>
  <c r="J360" i="5"/>
  <c r="J387" i="5"/>
  <c r="I387" i="5" s="1"/>
  <c r="F387" i="5"/>
  <c r="E387" i="5" s="1"/>
  <c r="D387" i="5"/>
  <c r="C387" i="5"/>
  <c r="A162" i="5"/>
  <c r="A319" i="5" s="1"/>
  <c r="L163" i="5"/>
  <c r="L320" i="5" s="1"/>
  <c r="J404" i="5"/>
  <c r="D404" i="5"/>
  <c r="C404" i="5"/>
  <c r="J389" i="5"/>
  <c r="F389" i="5"/>
  <c r="D389" i="5"/>
  <c r="C389" i="5"/>
  <c r="J385" i="5"/>
  <c r="F385" i="5"/>
  <c r="D385" i="5"/>
  <c r="C385" i="5"/>
  <c r="F360" i="5"/>
  <c r="D360" i="5"/>
  <c r="C360" i="5"/>
  <c r="J358" i="5"/>
  <c r="F358" i="5"/>
  <c r="D358" i="5"/>
  <c r="C358" i="5"/>
  <c r="J354" i="5"/>
  <c r="F354" i="5"/>
  <c r="D354" i="5"/>
  <c r="C354" i="5"/>
  <c r="J348" i="5"/>
  <c r="F348" i="5"/>
  <c r="D348" i="5"/>
  <c r="C348" i="5"/>
  <c r="J331" i="5"/>
  <c r="F331" i="5"/>
  <c r="C331" i="5"/>
  <c r="J298" i="5"/>
  <c r="F298" i="5"/>
  <c r="D298" i="5"/>
  <c r="C298" i="5"/>
  <c r="F293" i="5"/>
  <c r="D293" i="5"/>
  <c r="C293" i="5"/>
  <c r="J282" i="5"/>
  <c r="F282" i="5"/>
  <c r="D282" i="5"/>
  <c r="C282" i="5"/>
  <c r="J262" i="5"/>
  <c r="F262" i="5"/>
  <c r="C262" i="5"/>
  <c r="J243" i="5"/>
  <c r="F243" i="5"/>
  <c r="D243" i="5"/>
  <c r="C243" i="5"/>
  <c r="J200" i="5"/>
  <c r="J187" i="5"/>
  <c r="F187" i="5"/>
  <c r="D187" i="5"/>
  <c r="C187" i="5"/>
  <c r="J148" i="5"/>
  <c r="F148" i="5"/>
  <c r="D148" i="5"/>
  <c r="C148" i="5"/>
  <c r="J107" i="5"/>
  <c r="F107" i="5"/>
  <c r="D107" i="5"/>
  <c r="C107" i="5"/>
  <c r="J35" i="5"/>
  <c r="F35" i="5"/>
  <c r="D35" i="5"/>
  <c r="C35" i="5"/>
  <c r="J29" i="5"/>
  <c r="F29" i="5"/>
  <c r="D29" i="5"/>
  <c r="C29" i="5"/>
  <c r="L414" i="5"/>
  <c r="J412" i="5"/>
  <c r="I412" i="5" s="1"/>
  <c r="L413" i="5"/>
  <c r="I331" i="5"/>
  <c r="E360" i="5"/>
  <c r="H364" i="5" l="1"/>
  <c r="H277" i="5"/>
  <c r="L326" i="5"/>
  <c r="E102" i="5"/>
  <c r="L354" i="5"/>
  <c r="I399" i="5"/>
  <c r="E367" i="5"/>
  <c r="E348" i="5"/>
  <c r="H193" i="5"/>
  <c r="I211" i="5"/>
  <c r="I415" i="5"/>
  <c r="E412" i="5"/>
  <c r="H304" i="5"/>
  <c r="E415" i="5"/>
  <c r="L387" i="5"/>
  <c r="I168" i="5"/>
  <c r="I178" i="5"/>
  <c r="E178" i="5"/>
  <c r="I193" i="5"/>
  <c r="I367" i="5"/>
  <c r="H273" i="5"/>
  <c r="I334" i="5"/>
  <c r="I118" i="5"/>
  <c r="H102" i="5"/>
  <c r="I187" i="5"/>
  <c r="E168" i="5"/>
  <c r="E262" i="5"/>
  <c r="L364" i="5"/>
  <c r="I277" i="5"/>
  <c r="H340" i="5"/>
  <c r="I348" i="5"/>
  <c r="I326" i="5"/>
  <c r="H375" i="5"/>
  <c r="L412" i="5"/>
  <c r="H14" i="5"/>
  <c r="H385" i="5"/>
  <c r="L375" i="5"/>
  <c r="L360" i="5"/>
  <c r="H358" i="5"/>
  <c r="H354" i="5"/>
  <c r="L340" i="5"/>
  <c r="L334" i="5"/>
  <c r="E334" i="5"/>
  <c r="E326" i="5"/>
  <c r="L406" i="5"/>
  <c r="H406" i="5"/>
  <c r="H382" i="5"/>
  <c r="H360" i="5"/>
  <c r="C325" i="5"/>
  <c r="C308" i="5" s="1"/>
  <c r="I243" i="5"/>
  <c r="H224" i="5"/>
  <c r="E211" i="5"/>
  <c r="E200" i="5"/>
  <c r="L200" i="5"/>
  <c r="E187" i="5"/>
  <c r="L118" i="5"/>
  <c r="E118" i="5"/>
  <c r="I102" i="5"/>
  <c r="I88" i="5"/>
  <c r="E88" i="5"/>
  <c r="I64" i="5"/>
  <c r="E64" i="5"/>
  <c r="E14" i="5"/>
  <c r="I29" i="5"/>
  <c r="L29" i="5"/>
  <c r="C13" i="5"/>
  <c r="H422" i="5"/>
  <c r="H412" i="5"/>
  <c r="L404" i="5"/>
  <c r="L399" i="5"/>
  <c r="E399" i="5"/>
  <c r="H399" i="5"/>
  <c r="E391" i="5"/>
  <c r="H391" i="5"/>
  <c r="H389" i="5"/>
  <c r="L348" i="5"/>
  <c r="H348" i="5"/>
  <c r="H334" i="5"/>
  <c r="H326" i="5"/>
  <c r="I293" i="5"/>
  <c r="E293" i="5"/>
  <c r="H293" i="5"/>
  <c r="L277" i="5"/>
  <c r="E277" i="5"/>
  <c r="I224" i="5"/>
  <c r="E224" i="5"/>
  <c r="H211" i="5"/>
  <c r="I200" i="5"/>
  <c r="H200" i="5"/>
  <c r="E193" i="5"/>
  <c r="H187" i="5"/>
  <c r="L178" i="5"/>
  <c r="L148" i="5"/>
  <c r="I127" i="5"/>
  <c r="H127" i="5"/>
  <c r="I107" i="5"/>
  <c r="E107" i="5"/>
  <c r="H88" i="5"/>
  <c r="H64" i="5"/>
  <c r="I14" i="5"/>
  <c r="L422" i="5"/>
  <c r="H419" i="5"/>
  <c r="E419" i="5"/>
  <c r="H415" i="5"/>
  <c r="H409" i="5"/>
  <c r="L391" i="5"/>
  <c r="L389" i="5"/>
  <c r="L385" i="5"/>
  <c r="H378" i="5"/>
  <c r="L378" i="5"/>
  <c r="H367" i="5"/>
  <c r="L367" i="5"/>
  <c r="L358" i="5"/>
  <c r="L298" i="5"/>
  <c r="L293" i="5"/>
  <c r="L282" i="5"/>
  <c r="H262" i="5"/>
  <c r="E247" i="5"/>
  <c r="L224" i="5"/>
  <c r="L193" i="5"/>
  <c r="H178" i="5"/>
  <c r="H118" i="5"/>
  <c r="H107" i="5"/>
  <c r="L64" i="5"/>
  <c r="H29" i="5"/>
  <c r="L419" i="5"/>
  <c r="L415" i="5"/>
  <c r="L409" i="5"/>
  <c r="H404" i="5"/>
  <c r="D325" i="5"/>
  <c r="D308" i="5" s="1"/>
  <c r="I391" i="5"/>
  <c r="H387" i="5"/>
  <c r="L382" i="5"/>
  <c r="I378" i="5"/>
  <c r="F325" i="5"/>
  <c r="F308" i="5" s="1"/>
  <c r="I340" i="5"/>
  <c r="H331" i="5"/>
  <c r="I298" i="5"/>
  <c r="H298" i="5"/>
  <c r="I282" i="5"/>
  <c r="E282" i="5"/>
  <c r="H282" i="5"/>
  <c r="I262" i="5"/>
  <c r="L262" i="5"/>
  <c r="I247" i="5"/>
  <c r="H247" i="5"/>
  <c r="L247" i="5"/>
  <c r="H243" i="5"/>
  <c r="L243" i="5"/>
  <c r="L211" i="5"/>
  <c r="L187" i="5"/>
  <c r="H168" i="5"/>
  <c r="L168" i="5"/>
  <c r="H148" i="5"/>
  <c r="L127" i="5"/>
  <c r="L107" i="5"/>
  <c r="L102" i="5"/>
  <c r="L88" i="5"/>
  <c r="E35" i="5"/>
  <c r="H35" i="5"/>
  <c r="J325" i="5"/>
  <c r="L331" i="5"/>
  <c r="J13" i="5"/>
  <c r="I35" i="5"/>
  <c r="L35" i="5"/>
  <c r="F13" i="5"/>
  <c r="H25" i="5"/>
  <c r="L25" i="5"/>
  <c r="D13" i="5"/>
  <c r="L14" i="5"/>
  <c r="E325" i="5" l="1"/>
  <c r="E308" i="5" s="1"/>
  <c r="C309" i="5"/>
  <c r="I13" i="5"/>
  <c r="E13" i="5"/>
  <c r="D309" i="5"/>
  <c r="L325" i="5"/>
  <c r="H308" i="5"/>
  <c r="H325" i="5"/>
  <c r="F309" i="5"/>
  <c r="G265" i="5" s="1"/>
  <c r="J308" i="5"/>
  <c r="L308" i="5" s="1"/>
  <c r="L13" i="5"/>
  <c r="H13" i="5"/>
  <c r="G114" i="5" l="1"/>
  <c r="G47" i="5"/>
  <c r="G169" i="5"/>
  <c r="E309" i="5"/>
  <c r="G148" i="5"/>
  <c r="G52" i="5"/>
  <c r="G110" i="5"/>
  <c r="G13" i="5"/>
  <c r="G250" i="5"/>
  <c r="G135" i="5"/>
  <c r="G120" i="5"/>
  <c r="G283" i="5"/>
  <c r="G290" i="5"/>
  <c r="G194" i="5"/>
  <c r="G97" i="5"/>
  <c r="H309" i="5"/>
  <c r="G268" i="5"/>
  <c r="G174" i="5"/>
  <c r="G343" i="5"/>
  <c r="G275" i="5"/>
  <c r="G395" i="5"/>
  <c r="G225" i="5"/>
  <c r="G259" i="5"/>
  <c r="G123" i="5"/>
  <c r="G48" i="5"/>
  <c r="G399" i="5"/>
  <c r="G253" i="5"/>
  <c r="G138" i="5"/>
  <c r="G201" i="5"/>
  <c r="G200" i="5"/>
  <c r="G408" i="5"/>
  <c r="G339" i="5"/>
  <c r="G83" i="5"/>
  <c r="G349" i="5"/>
  <c r="G20" i="5"/>
  <c r="G344" i="5"/>
  <c r="G293" i="5"/>
  <c r="G299" i="5"/>
  <c r="G95" i="5"/>
  <c r="G405" i="5"/>
  <c r="G34" i="5"/>
  <c r="G212" i="5"/>
  <c r="G189" i="5"/>
  <c r="G362" i="5"/>
  <c r="G129" i="5"/>
  <c r="G38" i="5"/>
  <c r="G372" i="5"/>
  <c r="G14" i="5"/>
  <c r="G390" i="5"/>
  <c r="G186" i="5"/>
  <c r="G182" i="5"/>
  <c r="G144" i="5"/>
  <c r="G249" i="5"/>
  <c r="G177" i="5"/>
  <c r="G340" i="5"/>
  <c r="G421" i="5"/>
  <c r="G139" i="5"/>
  <c r="G74" i="5"/>
  <c r="G380" i="5"/>
  <c r="G418" i="5"/>
  <c r="G276" i="5"/>
  <c r="G56" i="5"/>
  <c r="G379" i="5"/>
  <c r="G308" i="5"/>
  <c r="G151" i="5"/>
  <c r="G168" i="5"/>
  <c r="G33" i="5"/>
  <c r="G404" i="5"/>
  <c r="G361" i="5"/>
  <c r="G39" i="5"/>
  <c r="G82" i="5"/>
  <c r="G411" i="5"/>
  <c r="G65" i="5"/>
  <c r="G204" i="5"/>
  <c r="G369" i="5"/>
  <c r="G335" i="5"/>
  <c r="G336" i="5"/>
  <c r="G121" i="5"/>
  <c r="G241" i="5"/>
  <c r="G54" i="5"/>
  <c r="G91" i="5"/>
  <c r="G243" i="5"/>
  <c r="G63" i="5"/>
  <c r="G40" i="5"/>
  <c r="G108" i="5"/>
  <c r="G415" i="5"/>
  <c r="G228" i="5"/>
  <c r="G347" i="5"/>
  <c r="G75" i="5"/>
  <c r="G232" i="5"/>
  <c r="G190" i="5"/>
  <c r="G43" i="5"/>
  <c r="G185" i="5"/>
  <c r="G378" i="5"/>
  <c r="G371" i="5"/>
  <c r="G389" i="5"/>
  <c r="G342" i="5"/>
  <c r="G132" i="5"/>
  <c r="G348" i="5"/>
  <c r="G353" i="5"/>
  <c r="G370" i="5"/>
  <c r="G360" i="5"/>
  <c r="G416" i="5"/>
  <c r="G256" i="5"/>
  <c r="G109" i="5"/>
  <c r="G325" i="5"/>
  <c r="G381" i="5"/>
  <c r="G93" i="5"/>
  <c r="G384" i="5"/>
  <c r="G223" i="5"/>
  <c r="G68" i="5"/>
  <c r="G271" i="5"/>
  <c r="G338" i="5"/>
  <c r="G205" i="5"/>
  <c r="G26" i="5"/>
  <c r="G298" i="5"/>
  <c r="G136" i="5"/>
  <c r="G69" i="5"/>
  <c r="G365" i="5"/>
  <c r="G116" i="5"/>
  <c r="G329" i="5"/>
  <c r="G46" i="5"/>
  <c r="G346" i="5"/>
  <c r="G245" i="5"/>
  <c r="G385" i="5"/>
  <c r="G94" i="5"/>
  <c r="G236" i="5"/>
  <c r="G53" i="5"/>
  <c r="G354" i="5"/>
  <c r="G29" i="5"/>
  <c r="G99" i="5"/>
  <c r="G142" i="5"/>
  <c r="G150" i="5"/>
  <c r="G171" i="5"/>
  <c r="G67" i="5"/>
  <c r="G334" i="5"/>
  <c r="G146" i="5"/>
  <c r="G104" i="5"/>
  <c r="G326" i="5"/>
  <c r="G178" i="5"/>
  <c r="G357" i="5"/>
  <c r="G400" i="5"/>
  <c r="G301" i="5"/>
  <c r="G208" i="5"/>
  <c r="G278" i="5"/>
  <c r="G85" i="5"/>
  <c r="G224" i="5"/>
  <c r="G409" i="5"/>
  <c r="G35" i="5"/>
  <c r="G207" i="5"/>
  <c r="G21" i="5"/>
  <c r="G277" i="5"/>
  <c r="G402" i="5"/>
  <c r="G376" i="5"/>
  <c r="G187" i="5"/>
  <c r="G133" i="5"/>
  <c r="G49" i="5"/>
  <c r="G221" i="5"/>
  <c r="G37" i="5"/>
  <c r="G173" i="5"/>
  <c r="G126" i="5"/>
  <c r="G140" i="5"/>
  <c r="G410" i="5"/>
  <c r="G234" i="5"/>
  <c r="G337" i="5"/>
  <c r="G244" i="5"/>
  <c r="G192" i="5"/>
  <c r="G130" i="5"/>
  <c r="G181" i="5"/>
  <c r="G286" i="5"/>
  <c r="G71" i="5"/>
  <c r="G84" i="5"/>
  <c r="G218" i="5"/>
  <c r="G406" i="5"/>
  <c r="G128" i="5"/>
  <c r="G367" i="5"/>
  <c r="G359" i="5"/>
  <c r="G107" i="5"/>
  <c r="G89" i="5"/>
  <c r="G191" i="5"/>
  <c r="G64" i="5"/>
  <c r="G213" i="5"/>
  <c r="G397" i="5"/>
  <c r="G230" i="5"/>
  <c r="G229" i="5"/>
  <c r="G300" i="5"/>
  <c r="G27" i="5"/>
  <c r="G106" i="5"/>
  <c r="G51" i="5"/>
  <c r="G188" i="5"/>
  <c r="G92" i="5"/>
  <c r="G295" i="5"/>
  <c r="G199" i="5"/>
  <c r="G143" i="5"/>
  <c r="G197" i="5"/>
  <c r="G246" i="5"/>
  <c r="G196" i="5"/>
  <c r="G102" i="5"/>
  <c r="G239" i="5"/>
  <c r="G417" i="5"/>
  <c r="G284" i="5"/>
  <c r="G393" i="5"/>
  <c r="G374" i="5"/>
  <c r="G198" i="5"/>
  <c r="G233" i="5"/>
  <c r="G263" i="5"/>
  <c r="G248" i="5"/>
  <c r="G273" i="5"/>
  <c r="G423" i="5"/>
  <c r="G214" i="5"/>
  <c r="G358" i="5"/>
  <c r="G87" i="5"/>
  <c r="G117" i="5"/>
  <c r="G28" i="5"/>
  <c r="G202" i="5"/>
  <c r="G356" i="5"/>
  <c r="G113" i="5"/>
  <c r="G193" i="5"/>
  <c r="G412" i="5"/>
  <c r="I325" i="5" s="1"/>
  <c r="I308" i="5" s="1"/>
  <c r="I309" i="5" s="1"/>
  <c r="G394" i="5"/>
  <c r="G401" i="5"/>
  <c r="G31" i="5"/>
  <c r="G328" i="5"/>
  <c r="G368" i="5"/>
  <c r="G81" i="5"/>
  <c r="G44" i="5"/>
  <c r="G350" i="5"/>
  <c r="G145" i="5"/>
  <c r="G387" i="5"/>
  <c r="G72" i="5"/>
  <c r="G79" i="5"/>
  <c r="G127" i="5"/>
  <c r="G260" i="5"/>
  <c r="G98" i="5"/>
  <c r="G287" i="5"/>
  <c r="G279" i="5"/>
  <c r="G45" i="5"/>
  <c r="G341" i="5"/>
  <c r="G231" i="5"/>
  <c r="G60" i="5"/>
  <c r="G137" i="5"/>
  <c r="G88" i="5"/>
  <c r="G364" i="5"/>
  <c r="G396" i="5"/>
  <c r="G76" i="5"/>
  <c r="G17" i="5"/>
  <c r="G363" i="5"/>
  <c r="G219" i="5"/>
  <c r="G70" i="5"/>
  <c r="G272" i="5"/>
  <c r="G170" i="5"/>
  <c r="G61" i="5"/>
  <c r="G180" i="5"/>
  <c r="G152" i="5"/>
  <c r="G291" i="5"/>
  <c r="G264" i="5"/>
  <c r="G407" i="5"/>
  <c r="G131" i="5"/>
  <c r="G100" i="5"/>
  <c r="G41" i="5"/>
  <c r="G258" i="5"/>
  <c r="G179" i="5"/>
  <c r="G118" i="5"/>
  <c r="G292" i="5"/>
  <c r="G105" i="5"/>
  <c r="G288" i="5"/>
  <c r="G18" i="5"/>
  <c r="G331" i="5"/>
  <c r="G355" i="5"/>
  <c r="G419" i="5"/>
  <c r="G141" i="5"/>
  <c r="G211" i="5"/>
  <c r="G125" i="5"/>
  <c r="G222" i="5"/>
  <c r="G36" i="5"/>
  <c r="G242" i="5"/>
  <c r="G262" i="5"/>
  <c r="G73" i="5"/>
  <c r="G345" i="5"/>
  <c r="G86" i="5"/>
  <c r="G238" i="5"/>
  <c r="G266" i="5"/>
  <c r="G112" i="5"/>
  <c r="G274" i="5"/>
  <c r="G119" i="5"/>
  <c r="G254" i="5"/>
  <c r="G327" i="5"/>
  <c r="G366" i="5"/>
  <c r="G62" i="5"/>
  <c r="G296" i="5"/>
  <c r="G282" i="5"/>
  <c r="G398" i="5"/>
  <c r="G302" i="5"/>
  <c r="G175" i="5"/>
  <c r="G149" i="5"/>
  <c r="G176" i="5"/>
  <c r="G216" i="5"/>
  <c r="G386" i="5"/>
  <c r="G206" i="5"/>
  <c r="G261" i="5"/>
  <c r="G19" i="5"/>
  <c r="G422" i="5"/>
  <c r="G424" i="5"/>
  <c r="G209" i="5"/>
  <c r="G289" i="5"/>
  <c r="G413" i="5"/>
  <c r="G78" i="5"/>
  <c r="G220" i="5"/>
  <c r="G235" i="5"/>
  <c r="G42" i="5"/>
  <c r="G391" i="5"/>
  <c r="G134" i="5"/>
  <c r="G111" i="5"/>
  <c r="G23" i="5"/>
  <c r="G420" i="5"/>
  <c r="G255" i="5"/>
  <c r="G32" i="5"/>
  <c r="G392" i="5"/>
  <c r="G414" i="5"/>
  <c r="G58" i="5"/>
  <c r="G90" i="5"/>
  <c r="G303" i="5"/>
  <c r="G382" i="5"/>
  <c r="G15" i="5"/>
  <c r="G375" i="5"/>
  <c r="G184" i="5"/>
  <c r="G217" i="5"/>
  <c r="G203" i="5"/>
  <c r="G66" i="5"/>
  <c r="G226" i="5"/>
  <c r="G269" i="5"/>
  <c r="G332" i="5"/>
  <c r="G267" i="5"/>
  <c r="G50" i="5"/>
  <c r="G16" i="5"/>
  <c r="G383" i="5"/>
  <c r="G281" i="5"/>
  <c r="G30" i="5"/>
  <c r="G270" i="5"/>
  <c r="G183" i="5"/>
  <c r="G195" i="5"/>
  <c r="G24" i="5"/>
  <c r="G297" i="5"/>
  <c r="G59" i="5"/>
  <c r="G294" i="5"/>
  <c r="G352" i="5"/>
  <c r="G55" i="5"/>
  <c r="G57" i="5"/>
  <c r="G403" i="5"/>
  <c r="G251" i="5"/>
  <c r="G285" i="5"/>
  <c r="G210" i="5"/>
  <c r="G240" i="5"/>
  <c r="G377" i="5"/>
  <c r="G22" i="5"/>
  <c r="G115" i="5"/>
  <c r="G388" i="5"/>
  <c r="G330" i="5"/>
  <c r="G215" i="5"/>
  <c r="G247" i="5"/>
  <c r="G280" i="5"/>
  <c r="G257" i="5"/>
  <c r="G237" i="5"/>
  <c r="G147" i="5"/>
  <c r="G373" i="5"/>
  <c r="G122" i="5"/>
  <c r="G227" i="5"/>
  <c r="G333" i="5"/>
  <c r="G96" i="5"/>
  <c r="G101" i="5"/>
  <c r="G172" i="5"/>
  <c r="G124" i="5"/>
  <c r="G77" i="5"/>
  <c r="G80" i="5"/>
  <c r="G103" i="5"/>
  <c r="G252" i="5"/>
  <c r="G351" i="5"/>
  <c r="G25" i="5"/>
  <c r="L309" i="5"/>
  <c r="J309" i="5"/>
  <c r="K265" i="5" s="1"/>
  <c r="K93" i="5" l="1"/>
  <c r="K208" i="5"/>
  <c r="K199" i="5"/>
  <c r="K194" i="5"/>
  <c r="K326" i="5"/>
  <c r="K394" i="5"/>
  <c r="G309" i="5"/>
  <c r="K170" i="5"/>
  <c r="K338" i="5"/>
  <c r="K57" i="5"/>
  <c r="K369" i="5"/>
  <c r="K409" i="5"/>
  <c r="K138" i="5"/>
  <c r="K135" i="5"/>
  <c r="K25" i="5"/>
  <c r="K404" i="5"/>
  <c r="K290" i="5"/>
  <c r="K140" i="5"/>
  <c r="K171" i="5"/>
  <c r="K234" i="5"/>
  <c r="K186" i="5"/>
  <c r="K263" i="5"/>
  <c r="K217" i="5"/>
  <c r="K82" i="5"/>
  <c r="K77" i="5"/>
  <c r="K115" i="5"/>
  <c r="K229" i="5"/>
  <c r="K345" i="5"/>
  <c r="K73" i="5"/>
  <c r="K187" i="5"/>
  <c r="K30" i="5"/>
  <c r="K233" i="5"/>
  <c r="K196" i="5"/>
  <c r="K86" i="5"/>
  <c r="K377" i="5"/>
  <c r="K365" i="5"/>
  <c r="K112" i="5"/>
  <c r="K273" i="5"/>
  <c r="K210" i="5"/>
  <c r="K247" i="5"/>
  <c r="K331" i="5"/>
  <c r="K257" i="5"/>
  <c r="K245" i="5"/>
  <c r="K421" i="5"/>
  <c r="K96" i="5"/>
  <c r="K356" i="5"/>
  <c r="K178" i="5"/>
  <c r="K388" i="5"/>
  <c r="K67" i="5"/>
  <c r="K308" i="5"/>
  <c r="K418" i="5"/>
  <c r="K124" i="5"/>
  <c r="K60" i="5"/>
  <c r="K341" i="5"/>
  <c r="K74" i="5"/>
  <c r="K132" i="5"/>
  <c r="K280" i="5"/>
  <c r="K423" i="5"/>
  <c r="K200" i="5"/>
  <c r="K254" i="5"/>
  <c r="K336" i="5"/>
  <c r="K16" i="5"/>
  <c r="K381" i="5"/>
  <c r="K292" i="5"/>
  <c r="K148" i="5"/>
  <c r="K226" i="5"/>
  <c r="K390" i="5"/>
  <c r="K398" i="5"/>
  <c r="K395" i="5"/>
  <c r="K137" i="5"/>
  <c r="K131" i="5"/>
  <c r="K37" i="5"/>
  <c r="K180" i="5"/>
  <c r="K98" i="5"/>
  <c r="K342" i="5"/>
  <c r="K152" i="5"/>
  <c r="K392" i="5"/>
  <c r="K214" i="5"/>
  <c r="K271" i="5"/>
  <c r="K177" i="5"/>
  <c r="K230" i="5"/>
  <c r="K206" i="5"/>
  <c r="K97" i="5"/>
  <c r="K64" i="5"/>
  <c r="K101" i="5"/>
  <c r="K88" i="5"/>
  <c r="K72" i="5"/>
  <c r="K75" i="5"/>
  <c r="K363" i="5"/>
  <c r="K244" i="5"/>
  <c r="K87" i="5"/>
  <c r="K143" i="5"/>
  <c r="K258" i="5"/>
  <c r="K139" i="5"/>
  <c r="K126" i="5"/>
  <c r="K334" i="5"/>
  <c r="K237" i="5"/>
  <c r="K174" i="5"/>
  <c r="K343" i="5"/>
  <c r="K205" i="5"/>
  <c r="K291" i="5"/>
  <c r="K348" i="5"/>
  <c r="K39" i="5"/>
  <c r="K80" i="5"/>
  <c r="K330" i="5"/>
  <c r="K406" i="5"/>
  <c r="K173" i="5"/>
  <c r="K221" i="5"/>
  <c r="K176" i="5"/>
  <c r="K277" i="5"/>
  <c r="K353" i="5"/>
  <c r="K125" i="5"/>
  <c r="K362" i="5"/>
  <c r="K384" i="5"/>
  <c r="K51" i="5"/>
  <c r="K282" i="5"/>
  <c r="K259" i="5"/>
  <c r="K31" i="5"/>
  <c r="K42" i="5"/>
  <c r="K130" i="5"/>
  <c r="K346" i="5"/>
  <c r="K122" i="5"/>
  <c r="K360" i="5"/>
  <c r="K32" i="5"/>
  <c r="K149" i="5"/>
  <c r="K58" i="5"/>
  <c r="K184" i="5"/>
  <c r="K133" i="5"/>
  <c r="K127" i="5"/>
  <c r="K379" i="5"/>
  <c r="K340" i="5"/>
  <c r="K222" i="5"/>
  <c r="K399" i="5"/>
  <c r="K85" i="5"/>
  <c r="K351" i="5"/>
  <c r="K239" i="5"/>
  <c r="K403" i="5"/>
  <c r="K250" i="5"/>
  <c r="K267" i="5"/>
  <c r="K17" i="5"/>
  <c r="K54" i="5"/>
  <c r="K76" i="5"/>
  <c r="K227" i="5"/>
  <c r="K289" i="5"/>
  <c r="K105" i="5"/>
  <c r="K195" i="5"/>
  <c r="K113" i="5"/>
  <c r="K123" i="5"/>
  <c r="K401" i="5"/>
  <c r="K100" i="5"/>
  <c r="K27" i="5"/>
  <c r="K168" i="5"/>
  <c r="K407" i="5"/>
  <c r="K20" i="5"/>
  <c r="K91" i="5"/>
  <c r="K400" i="5"/>
  <c r="K110" i="5"/>
  <c r="K121" i="5"/>
  <c r="K408" i="5"/>
  <c r="K366" i="5"/>
  <c r="K204" i="5"/>
  <c r="K329" i="5"/>
  <c r="K109" i="5"/>
  <c r="K415" i="5"/>
  <c r="K252" i="5"/>
  <c r="K335" i="5"/>
  <c r="K413" i="5"/>
  <c r="K350" i="5"/>
  <c r="K424" i="5"/>
  <c r="K185" i="5"/>
  <c r="K285" i="5"/>
  <c r="K99" i="5"/>
  <c r="K193" i="5"/>
  <c r="K301" i="5"/>
  <c r="K302" i="5"/>
  <c r="K146" i="5"/>
  <c r="K52" i="5"/>
  <c r="K284" i="5"/>
  <c r="K386" i="5"/>
  <c r="K53" i="5"/>
  <c r="K35" i="5"/>
  <c r="K297" i="5"/>
  <c r="K190" i="5"/>
  <c r="K270" i="5"/>
  <c r="K188" i="5"/>
  <c r="K420" i="5"/>
  <c r="K83" i="5"/>
  <c r="K268" i="5"/>
  <c r="K255" i="5"/>
  <c r="K276" i="5"/>
  <c r="K43" i="5"/>
  <c r="K151" i="5"/>
  <c r="K36" i="5"/>
  <c r="K352" i="5"/>
  <c r="K103" i="5"/>
  <c r="K361" i="5"/>
  <c r="K232" i="5"/>
  <c r="K376" i="5"/>
  <c r="K104" i="5"/>
  <c r="K108" i="5"/>
  <c r="K355" i="5"/>
  <c r="K380" i="5"/>
  <c r="K26" i="5"/>
  <c r="K147" i="5"/>
  <c r="K49" i="5"/>
  <c r="K95" i="5"/>
  <c r="K327" i="5"/>
  <c r="K417" i="5"/>
  <c r="K283" i="5"/>
  <c r="K359" i="5"/>
  <c r="K220" i="5"/>
  <c r="K202" i="5"/>
  <c r="K33" i="5"/>
  <c r="K287" i="5"/>
  <c r="K119" i="5"/>
  <c r="K367" i="5"/>
  <c r="K117" i="5"/>
  <c r="K84" i="5"/>
  <c r="K242" i="5"/>
  <c r="K120" i="5"/>
  <c r="K45" i="5"/>
  <c r="K169" i="5"/>
  <c r="K191" i="5"/>
  <c r="K387" i="5"/>
  <c r="K294" i="5"/>
  <c r="K78" i="5"/>
  <c r="K411" i="5"/>
  <c r="K207" i="5"/>
  <c r="K79" i="5"/>
  <c r="K225" i="5"/>
  <c r="K172" i="5"/>
  <c r="K260" i="5"/>
  <c r="K236" i="5"/>
  <c r="K65" i="5"/>
  <c r="K274" i="5"/>
  <c r="K410" i="5"/>
  <c r="K262" i="5"/>
  <c r="K422" i="5"/>
  <c r="K46" i="5"/>
  <c r="K300" i="5"/>
  <c r="K241" i="5"/>
  <c r="K182" i="5"/>
  <c r="K28" i="5"/>
  <c r="K416" i="5"/>
  <c r="K272" i="5"/>
  <c r="K116" i="5"/>
  <c r="K44" i="5"/>
  <c r="K228" i="5"/>
  <c r="K246" i="5"/>
  <c r="K378" i="5"/>
  <c r="K256" i="5"/>
  <c r="K275" i="5"/>
  <c r="K333" i="5"/>
  <c r="K281" i="5"/>
  <c r="K70" i="5"/>
  <c r="K68" i="5"/>
  <c r="K332" i="5"/>
  <c r="K90" i="5"/>
  <c r="K389" i="5"/>
  <c r="K134" i="5"/>
  <c r="K69" i="5"/>
  <c r="K175" i="5"/>
  <c r="K298" i="5"/>
  <c r="K269" i="5"/>
  <c r="K370" i="5"/>
  <c r="K224" i="5"/>
  <c r="K201" i="5"/>
  <c r="K296" i="5"/>
  <c r="K293" i="5"/>
  <c r="K18" i="5"/>
  <c r="K22" i="5"/>
  <c r="K197" i="5"/>
  <c r="K15" i="5"/>
  <c r="K354" i="5"/>
  <c r="K102" i="5"/>
  <c r="K183" i="5"/>
  <c r="K278" i="5"/>
  <c r="K203" i="5"/>
  <c r="K279" i="5"/>
  <c r="K266" i="5"/>
  <c r="K397" i="5"/>
  <c r="K375" i="5"/>
  <c r="K144" i="5"/>
  <c r="K24" i="5"/>
  <c r="K364" i="5"/>
  <c r="K231" i="5"/>
  <c r="K216" i="5"/>
  <c r="K141" i="5"/>
  <c r="K55" i="5"/>
  <c r="K414" i="5"/>
  <c r="K23" i="5"/>
  <c r="K66" i="5"/>
  <c r="K118" i="5"/>
  <c r="K249" i="5"/>
  <c r="K209" i="5"/>
  <c r="K94" i="5"/>
  <c r="K374" i="5"/>
  <c r="K402" i="5"/>
  <c r="K253" i="5"/>
  <c r="K347" i="5"/>
  <c r="K337" i="5"/>
  <c r="K385" i="5"/>
  <c r="K405" i="5"/>
  <c r="K286" i="5"/>
  <c r="K38" i="5"/>
  <c r="K419" i="5"/>
  <c r="K344" i="5"/>
  <c r="K349" i="5"/>
  <c r="K106" i="5"/>
  <c r="K391" i="5"/>
  <c r="K181" i="5"/>
  <c r="K92" i="5"/>
  <c r="K211" i="5"/>
  <c r="K238" i="5"/>
  <c r="K34" i="5"/>
  <c r="K213" i="5"/>
  <c r="K240" i="5"/>
  <c r="K62" i="5"/>
  <c r="K251" i="5"/>
  <c r="K339" i="5"/>
  <c r="K50" i="5"/>
  <c r="K114" i="5"/>
  <c r="K261" i="5"/>
  <c r="K40" i="5"/>
  <c r="K129" i="5"/>
  <c r="K21" i="5"/>
  <c r="K219" i="5"/>
  <c r="K299" i="5"/>
  <c r="K288" i="5"/>
  <c r="K396" i="5"/>
  <c r="K14" i="5"/>
  <c r="K368" i="5"/>
  <c r="K248" i="5"/>
  <c r="K29" i="5"/>
  <c r="K145" i="5"/>
  <c r="K383" i="5"/>
  <c r="K303" i="5"/>
  <c r="K373" i="5"/>
  <c r="K357" i="5"/>
  <c r="K264" i="5"/>
  <c r="K56" i="5"/>
  <c r="K371" i="5"/>
  <c r="K243" i="5"/>
  <c r="K212" i="5"/>
  <c r="K48" i="5"/>
  <c r="K358" i="5"/>
  <c r="K81" i="5"/>
  <c r="K215" i="5"/>
  <c r="K41" i="5"/>
  <c r="K89" i="5"/>
  <c r="K179" i="5"/>
  <c r="K198" i="5"/>
  <c r="K192" i="5"/>
  <c r="K328" i="5"/>
  <c r="K189" i="5"/>
  <c r="K59" i="5"/>
  <c r="K150" i="5"/>
  <c r="K235" i="5"/>
  <c r="K412" i="5"/>
  <c r="K223" i="5"/>
  <c r="K136" i="5"/>
  <c r="K393" i="5"/>
  <c r="K19" i="5"/>
  <c r="K71" i="5"/>
  <c r="K128" i="5"/>
  <c r="K218" i="5"/>
  <c r="K107" i="5"/>
  <c r="K295" i="5"/>
  <c r="K13" i="5"/>
  <c r="K325" i="5"/>
  <c r="K382" i="5"/>
  <c r="K111" i="5"/>
  <c r="K61" i="5"/>
  <c r="K63" i="5"/>
  <c r="K372" i="5"/>
  <c r="K142" i="5"/>
  <c r="K309" i="5" l="1"/>
</calcChain>
</file>

<file path=xl/sharedStrings.xml><?xml version="1.0" encoding="utf-8"?>
<sst xmlns="http://schemas.openxmlformats.org/spreadsheetml/2006/main" count="865" uniqueCount="292">
  <si>
    <t>GOVERNO DO ESTADO DO RIO DE JANEIRO</t>
  </si>
  <si>
    <t>RELATÓRIO RESUMIDO DA EXECUÇÃO ORÇAMENTÁRIA</t>
  </si>
  <si>
    <t>DEMONSTRATIVO DA EXECUÇÃO DAS DESPESAS POR FUNÇÃO/SUBFUNÇÃO</t>
  </si>
  <si>
    <t>ORÇAMENTOS FISCAL E DA SEGURIDADE SOCIAL</t>
  </si>
  <si>
    <t>RREO - Anexo 2 (LRF, Art 52, inciso II, alínea "c")</t>
  </si>
  <si>
    <t>DOTAÇÃO</t>
  </si>
  <si>
    <t>DESPESAS EMPENHADAS</t>
  </si>
  <si>
    <t>SALDO</t>
  </si>
  <si>
    <t>DESPESAS LIQUIDADAS</t>
  </si>
  <si>
    <t>COD</t>
  </si>
  <si>
    <t>FUNÇÃO/SUBFUNÇÃO</t>
  </si>
  <si>
    <t>INICIAL</t>
  </si>
  <si>
    <t>ATUALIZADA</t>
  </si>
  <si>
    <t>No Bimestre</t>
  </si>
  <si>
    <t>Até o Bimestre</t>
  </si>
  <si>
    <t>%</t>
  </si>
  <si>
    <t>(a)</t>
  </si>
  <si>
    <t>(b)</t>
  </si>
  <si>
    <t>(b/total b)</t>
  </si>
  <si>
    <t>(c) = (a - b)</t>
  </si>
  <si>
    <t>(d)</t>
  </si>
  <si>
    <t>(d/total d)</t>
  </si>
  <si>
    <t>(e) = (a - d)</t>
  </si>
  <si>
    <t>DESPESAS (EXCETO INTRA-ORÇAMENTÁRIAS) (I)</t>
  </si>
  <si>
    <t>01</t>
  </si>
  <si>
    <t>Legislativa</t>
  </si>
  <si>
    <t>031</t>
  </si>
  <si>
    <t>Ação Legislativa</t>
  </si>
  <si>
    <t>032</t>
  </si>
  <si>
    <t>Controle Externo</t>
  </si>
  <si>
    <t>122</t>
  </si>
  <si>
    <t>Administração Geral</t>
  </si>
  <si>
    <t>126</t>
  </si>
  <si>
    <t>Tecnologia da Informação</t>
  </si>
  <si>
    <t>128</t>
  </si>
  <si>
    <t>Formação de Recursos Humanos</t>
  </si>
  <si>
    <t>131</t>
  </si>
  <si>
    <t>Comunicação Social</t>
  </si>
  <si>
    <t>392</t>
  </si>
  <si>
    <t>Difusão Cultural</t>
  </si>
  <si>
    <t>422</t>
  </si>
  <si>
    <t>Direitos Individuais, Coletivos e Difusos</t>
  </si>
  <si>
    <t>542</t>
  </si>
  <si>
    <t>Controle Ambiental</t>
  </si>
  <si>
    <t>572</t>
  </si>
  <si>
    <t>Desenvolvimento Tecnológico e Engenharia</t>
  </si>
  <si>
    <t>02</t>
  </si>
  <si>
    <t>Judiciária</t>
  </si>
  <si>
    <t>061</t>
  </si>
  <si>
    <t>Ação Judiciária</t>
  </si>
  <si>
    <t>03</t>
  </si>
  <si>
    <t>Essencial à Justiça</t>
  </si>
  <si>
    <t>091</t>
  </si>
  <si>
    <t>Defesa da Ordem Jurídica</t>
  </si>
  <si>
    <t>092</t>
  </si>
  <si>
    <t>Representação Judicial e Extrajudicial</t>
  </si>
  <si>
    <t xml:space="preserve"> Tecnologia da Informação</t>
  </si>
  <si>
    <t>04</t>
  </si>
  <si>
    <t>Administração</t>
  </si>
  <si>
    <t>121</t>
  </si>
  <si>
    <t>Planejamento e Orçamento</t>
  </si>
  <si>
    <t>123</t>
  </si>
  <si>
    <t>Administração Financeira</t>
  </si>
  <si>
    <t>124</t>
  </si>
  <si>
    <t>Controle Interno</t>
  </si>
  <si>
    <t>125</t>
  </si>
  <si>
    <t>Normatização e Fiscalização</t>
  </si>
  <si>
    <t>127</t>
  </si>
  <si>
    <t>Ordenamento Territorial</t>
  </si>
  <si>
    <t>129</t>
  </si>
  <si>
    <t>Administração de Receitas</t>
  </si>
  <si>
    <t>130</t>
  </si>
  <si>
    <t>Administração de Concessões</t>
  </si>
  <si>
    <t>183</t>
  </si>
  <si>
    <t>Informação e Inteligência</t>
  </si>
  <si>
    <t>421</t>
  </si>
  <si>
    <t>Custódia e Reintegração Social</t>
  </si>
  <si>
    <t>451</t>
  </si>
  <si>
    <t>Infraestrutura Urbana</t>
  </si>
  <si>
    <t>453</t>
  </si>
  <si>
    <t>Transportes Coletivos Urbanos</t>
  </si>
  <si>
    <t>482</t>
  </si>
  <si>
    <t>Habitação Urbana</t>
  </si>
  <si>
    <t>512</t>
  </si>
  <si>
    <t>Saneamento Básico Urbano</t>
  </si>
  <si>
    <t>541</t>
  </si>
  <si>
    <t>Preservação e Conservação Ambiental</t>
  </si>
  <si>
    <t>571</t>
  </si>
  <si>
    <t>Desenvolvimento Científico</t>
  </si>
  <si>
    <t>573</t>
  </si>
  <si>
    <t>Difusão do Conhecimento Científico e Tecnológico</t>
  </si>
  <si>
    <t>661</t>
  </si>
  <si>
    <t>Promoção Industrial</t>
  </si>
  <si>
    <t>694</t>
  </si>
  <si>
    <t>Serviços Financeiros</t>
  </si>
  <si>
    <t>695</t>
  </si>
  <si>
    <t>Turismo</t>
  </si>
  <si>
    <t>783</t>
  </si>
  <si>
    <t>Transporte Ferroviário</t>
  </si>
  <si>
    <t>845</t>
  </si>
  <si>
    <t>Outras Transferências</t>
  </si>
  <si>
    <t>06</t>
  </si>
  <si>
    <t>Segurança Pública</t>
  </si>
  <si>
    <t>Ação judiciária</t>
  </si>
  <si>
    <t>181</t>
  </si>
  <si>
    <t>Policiamento</t>
  </si>
  <si>
    <t>182</t>
  </si>
  <si>
    <t>Defesa Civil</t>
  </si>
  <si>
    <t>242</t>
  </si>
  <si>
    <t>Assistência ao Portador de Deficiência</t>
  </si>
  <si>
    <t>243</t>
  </si>
  <si>
    <t>Assistência à Criança e ao Adolescente</t>
  </si>
  <si>
    <t>244</t>
  </si>
  <si>
    <t>Assistência Comunitária</t>
  </si>
  <si>
    <t>301</t>
  </si>
  <si>
    <t>Atenção Básica</t>
  </si>
  <si>
    <t>302</t>
  </si>
  <si>
    <t>Assistência Hospitalar e Ambulatorial</t>
  </si>
  <si>
    <t>306</t>
  </si>
  <si>
    <t>Alimentação e Nutrição</t>
  </si>
  <si>
    <t>332</t>
  </si>
  <si>
    <t>Relações de Trabalho</t>
  </si>
  <si>
    <t>334</t>
  </si>
  <si>
    <t>Fomento ao Trabalho</t>
  </si>
  <si>
    <t>366</t>
  </si>
  <si>
    <t>Educação de Jovens e Adultos</t>
  </si>
  <si>
    <t>781</t>
  </si>
  <si>
    <t>Transporte Aéreo</t>
  </si>
  <si>
    <t>782</t>
  </si>
  <si>
    <t>Transporte Rodoviário</t>
  </si>
  <si>
    <t>784</t>
  </si>
  <si>
    <t>Transporte Hidroviário</t>
  </si>
  <si>
    <t>812</t>
  </si>
  <si>
    <t>Desporto Comunitário</t>
  </si>
  <si>
    <t>08</t>
  </si>
  <si>
    <t>Assistência Social</t>
  </si>
  <si>
    <t>241</t>
  </si>
  <si>
    <t>Assistência ao Idoso</t>
  </si>
  <si>
    <t>303</t>
  </si>
  <si>
    <t>Suporte Profilático e Terapêutico</t>
  </si>
  <si>
    <t>09</t>
  </si>
  <si>
    <t>Previdência Social</t>
  </si>
  <si>
    <t>272</t>
  </si>
  <si>
    <t>Previdência do Regime Estatutário</t>
  </si>
  <si>
    <t>273</t>
  </si>
  <si>
    <t>Previdência Complementar</t>
  </si>
  <si>
    <t>10</t>
  </si>
  <si>
    <t>Saúde</t>
  </si>
  <si>
    <t>304</t>
  </si>
  <si>
    <t>Vigilância Sanitária</t>
  </si>
  <si>
    <t>305</t>
  </si>
  <si>
    <t>Vigilância Epidemiológica</t>
  </si>
  <si>
    <t>Difusão do Conhecimento Científ e Tecnológ</t>
  </si>
  <si>
    <t>11</t>
  </si>
  <si>
    <t>Trabalho</t>
  </si>
  <si>
    <t>Serviços Socioassistenciais</t>
  </si>
  <si>
    <t>245</t>
  </si>
  <si>
    <t>Proteção e Benefícios ao Trabalhador</t>
  </si>
  <si>
    <t>333</t>
  </si>
  <si>
    <t>Empregabilidade</t>
  </si>
  <si>
    <t>12</t>
  </si>
  <si>
    <t>Educação</t>
  </si>
  <si>
    <t>361</t>
  </si>
  <si>
    <t>Ensino Fundamental</t>
  </si>
  <si>
    <t>362</t>
  </si>
  <si>
    <t>Ensino Médio</t>
  </si>
  <si>
    <t>363</t>
  </si>
  <si>
    <t>Ensino Profissional</t>
  </si>
  <si>
    <t>364</t>
  </si>
  <si>
    <t>Ensino Superior</t>
  </si>
  <si>
    <t>367</t>
  </si>
  <si>
    <t>Educação Especial</t>
  </si>
  <si>
    <t>368</t>
  </si>
  <si>
    <t>Educação Básica</t>
  </si>
  <si>
    <t>13</t>
  </si>
  <si>
    <t>Cultura</t>
  </si>
  <si>
    <t>391</t>
  </si>
  <si>
    <t>Patrimônio Histór, Artístico e Arqueológico</t>
  </si>
  <si>
    <t>Continua (1/3)</t>
  </si>
  <si>
    <t>Continuação</t>
  </si>
  <si>
    <t>14</t>
  </si>
  <si>
    <t>Direitos da Cidadania</t>
  </si>
  <si>
    <t>Patrimônio Histórico, Artístico e Arqueológico</t>
  </si>
  <si>
    <t>15</t>
  </si>
  <si>
    <t>Urbanismo</t>
  </si>
  <si>
    <t>452</t>
  </si>
  <si>
    <t>Serviços Urbanos</t>
  </si>
  <si>
    <t>481</t>
  </si>
  <si>
    <t>Habitação Rural</t>
  </si>
  <si>
    <t>16</t>
  </si>
  <si>
    <t>Habitação</t>
  </si>
  <si>
    <t>17</t>
  </si>
  <si>
    <t>Saneamento</t>
  </si>
  <si>
    <t>544</t>
  </si>
  <si>
    <t>Recursos Hídricos</t>
  </si>
  <si>
    <t>18</t>
  </si>
  <si>
    <t>Gestão Ambiental</t>
  </si>
  <si>
    <t>543</t>
  </si>
  <si>
    <t>Recuperação de Áreas Degradadas</t>
  </si>
  <si>
    <t>785</t>
  </si>
  <si>
    <t>Transportes Especiais</t>
  </si>
  <si>
    <t>19</t>
  </si>
  <si>
    <t>Ciência e Tecnologia</t>
  </si>
  <si>
    <t>751</t>
  </si>
  <si>
    <t>Conservação de Energia</t>
  </si>
  <si>
    <t>20</t>
  </si>
  <si>
    <t>Agricultura</t>
  </si>
  <si>
    <t xml:space="preserve"> Formação de Recursos Humanos</t>
  </si>
  <si>
    <t>602</t>
  </si>
  <si>
    <t>Promoção da Produção Animal</t>
  </si>
  <si>
    <t>604</t>
  </si>
  <si>
    <t>Defesa Sanitária Animal</t>
  </si>
  <si>
    <t>605</t>
  </si>
  <si>
    <t>Abastecimento</t>
  </si>
  <si>
    <t>606</t>
  </si>
  <si>
    <t>Extensão Rural</t>
  </si>
  <si>
    <t>608</t>
  </si>
  <si>
    <t>Promoção da Produção Agropecuária</t>
  </si>
  <si>
    <t>609</t>
  </si>
  <si>
    <t>Defesa Agropecuária</t>
  </si>
  <si>
    <t>692</t>
  </si>
  <si>
    <t>Comercialização</t>
  </si>
  <si>
    <t>21</t>
  </si>
  <si>
    <t>Organização Agrária</t>
  </si>
  <si>
    <t>631</t>
  </si>
  <si>
    <t>Reforma Agrária</t>
  </si>
  <si>
    <t>22</t>
  </si>
  <si>
    <t>Indústria</t>
  </si>
  <si>
    <t>663</t>
  </si>
  <si>
    <t>Mineração</t>
  </si>
  <si>
    <t>665</t>
  </si>
  <si>
    <t>Normalização e Qualidade</t>
  </si>
  <si>
    <t>691</t>
  </si>
  <si>
    <t>Promoção Comercial</t>
  </si>
  <si>
    <t>752</t>
  </si>
  <si>
    <t>Energia Elétrica</t>
  </si>
  <si>
    <t>753</t>
  </si>
  <si>
    <t>Combustíveis Minerais</t>
  </si>
  <si>
    <t>23</t>
  </si>
  <si>
    <t>Comércio e Serviços</t>
  </si>
  <si>
    <t>693</t>
  </si>
  <si>
    <t>Comércio Exterior</t>
  </si>
  <si>
    <t>24</t>
  </si>
  <si>
    <t>Comunicações</t>
  </si>
  <si>
    <t>25</t>
  </si>
  <si>
    <t>Energia</t>
  </si>
  <si>
    <t>26</t>
  </si>
  <si>
    <t>Transporte</t>
  </si>
  <si>
    <t>27</t>
  </si>
  <si>
    <t>Desporto e Lazer</t>
  </si>
  <si>
    <t>811</t>
  </si>
  <si>
    <t>Desporto de Rendimento</t>
  </si>
  <si>
    <t>813</t>
  </si>
  <si>
    <t>Lazer</t>
  </si>
  <si>
    <t>28</t>
  </si>
  <si>
    <t>Encargos Especiais</t>
  </si>
  <si>
    <t>841</t>
  </si>
  <si>
    <t>Refinanciamento da Dívida Interna</t>
  </si>
  <si>
    <t>843</t>
  </si>
  <si>
    <t>Serviço da Dívida Interna</t>
  </si>
  <si>
    <t>844</t>
  </si>
  <si>
    <t>Serviço da Dívida Externa</t>
  </si>
  <si>
    <t>846</t>
  </si>
  <si>
    <t>Outros Encargos Especiais</t>
  </si>
  <si>
    <t>99</t>
  </si>
  <si>
    <t>Reserva de Contingência</t>
  </si>
  <si>
    <t>997</t>
  </si>
  <si>
    <t>Reserva do Regime Próprio de Previdência do Servidor - RPPS</t>
  </si>
  <si>
    <t>999</t>
  </si>
  <si>
    <t>Reserva de Contingência do RPPS</t>
  </si>
  <si>
    <t>DESPESAS (INTRA-ORÇAMENTÁRIAS) (II)</t>
  </si>
  <si>
    <t>TOTAL (III) = (I) + (II)</t>
  </si>
  <si>
    <t>Continua (2/3)</t>
  </si>
  <si>
    <t>FUNÇÃO/SUBFUNÇÃO - INTRA-ORÇAMENTÁRIAS</t>
  </si>
  <si>
    <t>(b/III b)</t>
  </si>
  <si>
    <t>(d/III d)</t>
  </si>
  <si>
    <t xml:space="preserve"> Assistência Comunitária</t>
  </si>
  <si>
    <t>FONTE: Siafe-Rio - Secretaria de Estado de Fazenda.</t>
  </si>
  <si>
    <t>(3/3)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</si>
  <si>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</si>
  <si>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</si>
  <si>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</si>
  <si>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</si>
  <si>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</si>
  <si>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</si>
  <si>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 xml:space="preserve">     Contador - CRC-RJ-097281/O-6</t>
  </si>
  <si>
    <t xml:space="preserve">Contador - CRC-RJ-079208/O-8 </t>
  </si>
  <si>
    <t>Contadora - CRC-RJ-114428/O-0</t>
  </si>
  <si>
    <t>JANEIRO A FEVEREIRO  2026/BIMESTRE JANEIRO - FEVEREIRO</t>
  </si>
  <si>
    <t xml:space="preserve">          2 - Imprensa Oficial, CEDAE e AGERIO não constam nos Orçamentos Fiscal e da Seguridade Social no exercício de 2026.</t>
  </si>
  <si>
    <t>Obs.:  Excluídas a Imprensa Oficial, a CEDAE e a AGERIO por não se enquadrarem no conceito de Empresa Dependente.</t>
  </si>
  <si>
    <t>Emissão: 18/03/2026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</si>
</sst>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rgb="FF000000"/>
        <bgColor rgb="FFFFFFFF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67" fontId="3" fillId="0" borderId="0" xfId="2" applyNumberFormat="1" applyFont="1" applyFill="1"/>
    <xf numFmtId="167" fontId="3" fillId="0" borderId="0" xfId="0" applyNumberFormat="1" applyFo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5" fillId="4" borderId="0" xfId="0" applyFont="1" applyFill="1"/>
    <xf numFmtId="49" fontId="5" fillId="4" borderId="0" xfId="0" applyNumberFormat="1" applyFont="1" applyFill="1"/>
    <xf numFmtId="166" fontId="5" fillId="4" borderId="0" xfId="0" applyNumberFormat="1" applyFont="1" applyFill="1"/>
    <xf numFmtId="165" fontId="5" fillId="4" borderId="0" xfId="0" applyNumberFormat="1" applyFont="1" applyFill="1" applyAlignment="1">
      <alignment horizontal="right"/>
    </xf>
    <xf numFmtId="49" fontId="5" fillId="4" borderId="0" xfId="0" applyNumberFormat="1" applyFont="1" applyFill="1" applyAlignment="1">
      <alignment horizontal="center"/>
    </xf>
    <xf numFmtId="167" fontId="5" fillId="4" borderId="0" xfId="2" applyNumberFormat="1" applyFont="1" applyFill="1" applyBorder="1"/>
    <xf numFmtId="164" fontId="5" fillId="4" borderId="0" xfId="2" applyFont="1" applyFill="1" applyBorder="1"/>
    <xf numFmtId="49" fontId="3" fillId="4" borderId="0" xfId="0" applyNumberFormat="1" applyFont="1" applyFill="1" applyAlignment="1">
      <alignment horizontal="left"/>
    </xf>
    <xf numFmtId="0" fontId="3" fillId="4" borderId="0" xfId="0" applyFont="1" applyFill="1"/>
    <xf numFmtId="0" fontId="4" fillId="4" borderId="0" xfId="0" applyFont="1" applyFill="1"/>
    <xf numFmtId="167" fontId="6" fillId="4" borderId="0" xfId="2" applyNumberFormat="1" applyFont="1" applyFill="1" applyBorder="1"/>
    <xf numFmtId="164" fontId="6" fillId="4" borderId="0" xfId="2" applyFont="1" applyFill="1" applyBorder="1"/>
    <xf numFmtId="49" fontId="2" fillId="4" borderId="0" xfId="0" applyNumberFormat="1" applyFont="1" applyFill="1" applyAlignment="1">
      <alignment horizontal="center"/>
    </xf>
    <xf numFmtId="164" fontId="5" fillId="4" borderId="0" xfId="2" applyFont="1" applyFill="1" applyAlignment="1">
      <alignment horizontal="center"/>
    </xf>
    <xf numFmtId="167" fontId="5" fillId="4" borderId="0" xfId="0" applyNumberFormat="1" applyFont="1" applyFill="1"/>
    <xf numFmtId="167" fontId="5" fillId="4" borderId="0" xfId="0" applyNumberFormat="1" applyFont="1" applyFill="1" applyAlignment="1">
      <alignment horizontal="right"/>
    </xf>
    <xf numFmtId="49" fontId="3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center"/>
    </xf>
    <xf numFmtId="0" fontId="7" fillId="4" borderId="2" xfId="0" applyFont="1" applyFill="1" applyBorder="1"/>
    <xf numFmtId="164" fontId="7" fillId="4" borderId="5" xfId="2" applyFont="1" applyFill="1" applyBorder="1"/>
    <xf numFmtId="49" fontId="8" fillId="4" borderId="0" xfId="0" applyNumberFormat="1" applyFont="1" applyFill="1" applyAlignment="1">
      <alignment horizontal="center"/>
    </xf>
    <xf numFmtId="0" fontId="8" fillId="4" borderId="5" xfId="0" applyFont="1" applyFill="1" applyBorder="1"/>
    <xf numFmtId="164" fontId="8" fillId="4" borderId="5" xfId="2" applyFont="1" applyFill="1" applyBorder="1"/>
    <xf numFmtId="49" fontId="8" fillId="4" borderId="10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0" xfId="0" applyFont="1" applyFill="1"/>
    <xf numFmtId="167" fontId="8" fillId="4" borderId="0" xfId="2" applyNumberFormat="1" applyFont="1" applyFill="1" applyBorder="1"/>
    <xf numFmtId="164" fontId="8" fillId="4" borderId="0" xfId="2" applyFont="1" applyFill="1" applyBorder="1"/>
    <xf numFmtId="167" fontId="8" fillId="4" borderId="0" xfId="2" applyNumberFormat="1" applyFont="1" applyFill="1" applyBorder="1" applyAlignment="1">
      <alignment horizontal="right"/>
    </xf>
    <xf numFmtId="0" fontId="8" fillId="4" borderId="6" xfId="0" applyFont="1" applyFill="1" applyBorder="1"/>
    <xf numFmtId="164" fontId="8" fillId="4" borderId="6" xfId="2" applyFont="1" applyFill="1" applyBorder="1"/>
    <xf numFmtId="49" fontId="8" fillId="4" borderId="4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164" fontId="8" fillId="4" borderId="8" xfId="2" applyFont="1" applyFill="1" applyBorder="1"/>
    <xf numFmtId="164" fontId="7" fillId="4" borderId="6" xfId="2" applyFont="1" applyFill="1" applyBorder="1"/>
    <xf numFmtId="164" fontId="8" fillId="4" borderId="4" xfId="2" applyFont="1" applyFill="1" applyBorder="1"/>
    <xf numFmtId="164" fontId="7" fillId="4" borderId="11" xfId="2" applyFont="1" applyFill="1" applyBorder="1"/>
    <xf numFmtId="164" fontId="7" fillId="4" borderId="12" xfId="2" applyFont="1" applyFill="1" applyBorder="1"/>
    <xf numFmtId="164" fontId="8" fillId="0" borderId="5" xfId="2" applyFont="1" applyFill="1" applyBorder="1"/>
    <xf numFmtId="43" fontId="8" fillId="4" borderId="0" xfId="0" applyNumberFormat="1" applyFont="1" applyFill="1"/>
    <xf numFmtId="43" fontId="4" fillId="4" borderId="0" xfId="0" applyNumberFormat="1" applyFont="1" applyFill="1"/>
    <xf numFmtId="49" fontId="8" fillId="0" borderId="0" xfId="0" applyNumberFormat="1" applyFont="1" applyAlignment="1">
      <alignment horizontal="center"/>
    </xf>
    <xf numFmtId="0" fontId="8" fillId="0" borderId="5" xfId="0" applyFont="1" applyBorder="1"/>
    <xf numFmtId="49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3" fontId="5" fillId="4" borderId="0" xfId="0" applyNumberFormat="1" applyFont="1" applyFill="1"/>
    <xf numFmtId="0" fontId="4" fillId="0" borderId="0" xfId="0" applyFont="1" applyAlignment="1">
      <alignment horizontal="center"/>
    </xf>
    <xf numFmtId="0" fontId="7" fillId="0" borderId="5" xfId="0" applyFont="1" applyBorder="1"/>
    <xf numFmtId="0" fontId="7" fillId="4" borderId="5" xfId="0" applyFont="1" applyFill="1" applyBorder="1"/>
    <xf numFmtId="164" fontId="7" fillId="4" borderId="5" xfId="2" applyFont="1" applyFill="1" applyBorder="1" applyAlignment="1"/>
    <xf numFmtId="164" fontId="7" fillId="4" borderId="5" xfId="2" applyFont="1" applyFill="1" applyBorder="1" applyAlignment="1">
      <alignment horizontal="center"/>
    </xf>
    <xf numFmtId="164" fontId="7" fillId="4" borderId="6" xfId="2" applyFont="1" applyFill="1" applyBorder="1" applyAlignment="1">
      <alignment horizontal="center"/>
    </xf>
    <xf numFmtId="164" fontId="8" fillId="4" borderId="5" xfId="2" applyFont="1" applyFill="1" applyBorder="1" applyAlignment="1">
      <alignment horizontal="center"/>
    </xf>
    <xf numFmtId="164" fontId="8" fillId="4" borderId="9" xfId="2" applyFont="1" applyFill="1" applyBorder="1"/>
    <xf numFmtId="164" fontId="8" fillId="5" borderId="5" xfId="2" applyFont="1" applyFill="1" applyBorder="1" applyAlignment="1"/>
    <xf numFmtId="0" fontId="7" fillId="4" borderId="6" xfId="0" applyFont="1" applyFill="1" applyBorder="1"/>
    <xf numFmtId="164" fontId="7" fillId="4" borderId="2" xfId="2" applyFont="1" applyFill="1" applyBorder="1"/>
    <xf numFmtId="164" fontId="7" fillId="4" borderId="0" xfId="2" applyFont="1" applyFill="1" applyBorder="1"/>
    <xf numFmtId="0" fontId="7" fillId="0" borderId="6" xfId="0" applyFont="1" applyBorder="1"/>
    <xf numFmtId="0" fontId="8" fillId="0" borderId="6" xfId="0" applyFont="1" applyBorder="1"/>
    <xf numFmtId="49" fontId="7" fillId="4" borderId="4" xfId="0" applyNumberFormat="1" applyFont="1" applyFill="1" applyBorder="1" applyAlignment="1">
      <alignment horizontal="center"/>
    </xf>
    <xf numFmtId="0" fontId="7" fillId="0" borderId="0" xfId="0" applyFont="1"/>
    <xf numFmtId="0" fontId="7" fillId="4" borderId="0" xfId="0" applyFont="1" applyFill="1"/>
    <xf numFmtId="49" fontId="7" fillId="4" borderId="10" xfId="0" applyNumberFormat="1" applyFont="1" applyFill="1" applyBorder="1" applyAlignment="1">
      <alignment horizontal="center"/>
    </xf>
    <xf numFmtId="0" fontId="7" fillId="0" borderId="8" xfId="0" applyFont="1" applyBorder="1"/>
    <xf numFmtId="164" fontId="7" fillId="4" borderId="8" xfId="2" applyFont="1" applyFill="1" applyBorder="1"/>
    <xf numFmtId="164" fontId="8" fillId="5" borderId="8" xfId="2" applyFont="1" applyFill="1" applyBorder="1" applyAlignment="1"/>
    <xf numFmtId="164" fontId="7" fillId="4" borderId="9" xfId="2" applyFont="1" applyFill="1" applyBorder="1"/>
    <xf numFmtId="0" fontId="9" fillId="0" borderId="0" xfId="0" applyFont="1" applyAlignment="1">
      <alignment horizontal="center"/>
    </xf>
    <xf numFmtId="0" fontId="1" fillId="0" borderId="0" xfId="0" applyFont="1"/>
    <xf numFmtId="164" fontId="4" fillId="4" borderId="0" xfId="2" applyFont="1" applyFill="1"/>
    <xf numFmtId="164" fontId="8" fillId="2" borderId="13" xfId="2" applyFont="1" applyFill="1" applyBorder="1" applyAlignment="1">
      <alignment horizontal="right" vertical="top" wrapText="1"/>
    </xf>
    <xf numFmtId="164" fontId="8" fillId="4" borderId="13" xfId="2" applyFont="1" applyFill="1" applyBorder="1" applyAlignment="1">
      <alignment horizontal="right" vertical="top" wrapText="1"/>
    </xf>
    <xf numFmtId="164" fontId="8" fillId="4" borderId="5" xfId="2" applyFont="1" applyFill="1" applyBorder="1" applyAlignment="1">
      <alignment horizontal="right" vertical="top" wrapText="1"/>
    </xf>
    <xf numFmtId="164" fontId="7" fillId="0" borderId="5" xfId="2" applyFont="1" applyFill="1" applyBorder="1" applyAlignment="1"/>
    <xf numFmtId="164" fontId="7" fillId="0" borderId="5" xfId="2" applyFont="1" applyFill="1" applyBorder="1"/>
    <xf numFmtId="164" fontId="8" fillId="0" borderId="8" xfId="2" applyFont="1" applyFill="1" applyBorder="1"/>
    <xf numFmtId="167" fontId="8" fillId="0" borderId="0" xfId="2" applyNumberFormat="1" applyFont="1" applyFill="1" applyBorder="1"/>
    <xf numFmtId="167" fontId="5" fillId="0" borderId="0" xfId="2" applyNumberFormat="1" applyFont="1" applyFill="1" applyBorder="1"/>
    <xf numFmtId="164" fontId="8" fillId="0" borderId="6" xfId="2" applyFont="1" applyFill="1" applyBorder="1"/>
    <xf numFmtId="164" fontId="7" fillId="0" borderId="11" xfId="2" applyFont="1" applyFill="1" applyBorder="1"/>
    <xf numFmtId="164" fontId="7" fillId="0" borderId="2" xfId="2" applyFont="1" applyFill="1" applyBorder="1"/>
    <xf numFmtId="164" fontId="8" fillId="0" borderId="8" xfId="2" applyFont="1" applyFill="1" applyBorder="1" applyAlignment="1"/>
    <xf numFmtId="164" fontId="4" fillId="0" borderId="0" xfId="2" applyFont="1" applyFill="1"/>
    <xf numFmtId="167" fontId="5" fillId="0" borderId="0" xfId="0" applyNumberFormat="1" applyFont="1"/>
    <xf numFmtId="43" fontId="8" fillId="0" borderId="0" xfId="0" applyNumberFormat="1" applyFont="1"/>
    <xf numFmtId="43" fontId="4" fillId="0" borderId="0" xfId="0" applyNumberFormat="1" applyFont="1"/>
    <xf numFmtId="43" fontId="5" fillId="0" borderId="0" xfId="0" applyNumberFormat="1" applyFont="1"/>
    <xf numFmtId="164" fontId="8" fillId="2" borderId="0" xfId="2" applyFont="1" applyFill="1" applyBorder="1" applyAlignment="1">
      <alignment horizontal="right" vertical="top" wrapText="1"/>
    </xf>
    <xf numFmtId="49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4" borderId="0" xfId="1" applyFont="1" applyFill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49" fontId="7" fillId="4" borderId="14" xfId="0" applyNumberFormat="1" applyFont="1" applyFill="1" applyBorder="1" applyAlignment="1">
      <alignment horizontal="left"/>
    </xf>
    <xf numFmtId="49" fontId="7" fillId="4" borderId="15" xfId="0" applyNumberFormat="1" applyFont="1" applyFill="1" applyBorder="1" applyAlignment="1">
      <alignment horizontal="left"/>
    </xf>
  </cellXfs>
  <cellStyles count="3">
    <cellStyle name="Normal" xfId="0" builtinId="0"/>
    <cellStyle name="Normal 4 2 3" xfId="1" xr:uid="{3C2EFF80-DAAA-4D9D-AB95-8C29CD71875D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590559</xdr:colOff>
      <xdr:row>0</xdr:row>
      <xdr:rowOff>35721</xdr:rowOff>
    </xdr:from>
    <xdr:to>
      <xdr:col>4</xdr:col>
      <xdr:colOff>1190629</xdr:colOff>
      <xdr:row>1</xdr:row>
      <xdr:rowOff>345284</xdr:rowOff>
    </xdr:to>
    <xdr:pic>
      <xdr:nvPicPr>
        <xdr:cNvPr id="6865" name="Picture 1">
          <a:extLst>
            <a:ext uri="{FF2B5EF4-FFF2-40B4-BE49-F238E27FC236}">
              <a16:creationId xmlns:a16="http://schemas.microsoft.com/office/drawing/2014/main" id="{88A6B375-8B5F-EF1F-5EE4-6D73F0F7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9747" y="35721"/>
          <a:ext cx="600070" cy="511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559596</xdr:colOff>
      <xdr:row>154</xdr:row>
      <xdr:rowOff>73816</xdr:rowOff>
    </xdr:from>
    <xdr:to>
      <xdr:col>4</xdr:col>
      <xdr:colOff>1178718</xdr:colOff>
      <xdr:row>156</xdr:row>
      <xdr:rowOff>173828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60E24-3BD3-400B-8860-6450C1CD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8784" y="27934441"/>
          <a:ext cx="61912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597703</xdr:colOff>
      <xdr:row>311</xdr:row>
      <xdr:rowOff>50004</xdr:rowOff>
    </xdr:from>
    <xdr:to>
      <xdr:col>4</xdr:col>
      <xdr:colOff>1202536</xdr:colOff>
      <xdr:row>313</xdr:row>
      <xdr:rowOff>183354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54B7043-E58D-4FDA-871F-F1CCFBC8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6891" y="56199879"/>
          <a:ext cx="604833" cy="52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345A-D510-4AD8-A032-456C64E72250}">
  <sheetPr>
    <pageSetUpPr fitToPage="1"/>
  </sheetPr>
  <dimension ref="A1:O489"/>
  <sheetViews>
    <sheetView showGridLines="0" tabSelected="1" topLeftCell="B1" zoomScale="80" zoomScaleNormal="80" workbookViewId="0"/>
  </sheetViews>
  <sheetFormatPr defaultColWidth="9.140625" defaultRowHeight="12.75" x14ac:dyDescent="0.2"/>
  <cols>
    <col min="1" max="1" width="5.85546875" style="1" customWidth="1"/>
    <col min="2" max="2" width="62.28515625" style="2" customWidth="1"/>
    <col min="3" max="3" width="31.7109375" style="2" bestFit="1" customWidth="1"/>
    <col min="4" max="4" width="31" style="2" bestFit="1" customWidth="1"/>
    <col min="5" max="5" width="22.85546875" style="2" customWidth="1"/>
    <col min="6" max="6" width="29.28515625" style="2" bestFit="1" customWidth="1"/>
    <col min="7" max="7" width="11.140625" style="2" customWidth="1"/>
    <col min="8" max="8" width="23.140625" style="2" customWidth="1"/>
    <col min="9" max="9" width="22.85546875" style="2" customWidth="1"/>
    <col min="10" max="10" width="21.7109375" style="2" customWidth="1"/>
    <col min="11" max="11" width="10.42578125" style="2" customWidth="1"/>
    <col min="12" max="12" width="21.28515625" style="2" customWidth="1"/>
    <col min="13" max="14" width="9.140625" style="2"/>
    <col min="15" max="15" width="8.42578125" style="2" customWidth="1"/>
    <col min="16" max="16" width="14.85546875" style="2" bestFit="1" customWidth="1"/>
    <col min="17" max="17" width="13.42578125" style="2" bestFit="1" customWidth="1"/>
    <col min="18" max="18" width="9.28515625" style="2" bestFit="1" customWidth="1"/>
    <col min="19" max="16384" width="9.140625" style="2"/>
  </cols>
  <sheetData>
    <row r="1" spans="1:13" ht="15.75" x14ac:dyDescent="0.25">
      <c r="A1" s="26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27.75" customHeight="1" x14ac:dyDescent="0.25">
      <c r="A2" s="2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s="3" customFormat="1" ht="16.5" customHeight="1" x14ac:dyDescent="0.25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s="3" customFormat="1" ht="15.75" x14ac:dyDescent="0.25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3" s="3" customFormat="1" ht="15.75" x14ac:dyDescent="0.25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4"/>
    </row>
    <row r="6" spans="1:13" s="3" customFormat="1" ht="15.75" x14ac:dyDescent="0.25">
      <c r="A6" s="113" t="s">
        <v>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3" s="3" customFormat="1" ht="15.75" x14ac:dyDescent="0.25">
      <c r="A7" s="113" t="s">
        <v>288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3" ht="15.75" x14ac:dyDescent="0.25">
      <c r="A8" s="67"/>
      <c r="B8" s="26"/>
      <c r="C8" s="35"/>
      <c r="D8" s="35"/>
      <c r="E8" s="22"/>
      <c r="F8" s="35"/>
      <c r="G8" s="35"/>
      <c r="H8" s="35"/>
      <c r="I8" s="35"/>
      <c r="J8" s="35"/>
      <c r="K8" s="26"/>
      <c r="L8" s="21" t="s">
        <v>291</v>
      </c>
    </row>
    <row r="9" spans="1:13" s="5" customFormat="1" ht="15.75" x14ac:dyDescent="0.25">
      <c r="A9" s="23" t="s">
        <v>4</v>
      </c>
      <c r="B9" s="22"/>
      <c r="C9" s="36"/>
      <c r="D9" s="36"/>
      <c r="E9" s="107"/>
      <c r="F9" s="36"/>
      <c r="G9" s="36"/>
      <c r="H9" s="36"/>
      <c r="I9" s="36"/>
      <c r="J9" s="36"/>
      <c r="K9" s="37"/>
      <c r="L9" s="25">
        <v>1</v>
      </c>
    </row>
    <row r="10" spans="1:13" s="5" customFormat="1" ht="13.5" customHeight="1" x14ac:dyDescent="0.25">
      <c r="A10" s="8"/>
      <c r="B10" s="9"/>
      <c r="C10" s="10" t="s">
        <v>5</v>
      </c>
      <c r="D10" s="10" t="s">
        <v>5</v>
      </c>
      <c r="E10" s="117" t="s">
        <v>6</v>
      </c>
      <c r="F10" s="118"/>
      <c r="G10" s="119"/>
      <c r="H10" s="10" t="s">
        <v>7</v>
      </c>
      <c r="I10" s="117" t="s">
        <v>8</v>
      </c>
      <c r="J10" s="118"/>
      <c r="K10" s="118"/>
      <c r="L10" s="11" t="s">
        <v>7</v>
      </c>
    </row>
    <row r="11" spans="1:13" s="5" customFormat="1" ht="14.25" customHeight="1" x14ac:dyDescent="0.25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4"/>
      <c r="I11" s="13" t="s">
        <v>13</v>
      </c>
      <c r="J11" s="13" t="s">
        <v>14</v>
      </c>
      <c r="K11" s="13" t="s">
        <v>15</v>
      </c>
      <c r="L11" s="15"/>
    </row>
    <row r="12" spans="1:13" s="5" customFormat="1" ht="13.5" customHeight="1" x14ac:dyDescent="0.25">
      <c r="A12" s="16"/>
      <c r="B12" s="17"/>
      <c r="C12" s="17"/>
      <c r="D12" s="18" t="s">
        <v>16</v>
      </c>
      <c r="E12" s="18"/>
      <c r="F12" s="18" t="s">
        <v>17</v>
      </c>
      <c r="G12" s="18" t="s">
        <v>18</v>
      </c>
      <c r="H12" s="19" t="s">
        <v>19</v>
      </c>
      <c r="I12" s="18"/>
      <c r="J12" s="18" t="s">
        <v>20</v>
      </c>
      <c r="K12" s="18" t="s">
        <v>21</v>
      </c>
      <c r="L12" s="20" t="s">
        <v>22</v>
      </c>
    </row>
    <row r="13" spans="1:13" s="5" customFormat="1" ht="14.85" customHeight="1" x14ac:dyDescent="0.25">
      <c r="A13" s="40"/>
      <c r="B13" s="41" t="s">
        <v>23</v>
      </c>
      <c r="C13" s="72">
        <f>C14+C25+C29+C35+C64+C88+C102+C107+C118+C127+C148+C168+C178+C187+C193+C200+C211+C224+C243+C247+C262+C273+C277+C282+C293+C298+C304</f>
        <v>118116451099</v>
      </c>
      <c r="D13" s="72">
        <f>D14+D25+D29+D35+D64+D88+D102+D107+D118+D127+D148+D168+D178+D187+D193+D200+D211+D224+D243+D247+D262+D273+D277+D282+D293+D298+D304</f>
        <v>118516116997.27</v>
      </c>
      <c r="E13" s="97">
        <f>E14+E25+E29+E35+E64+E88+E102+E107+E118+E127+E148+E168+E178+E187+E193+E200+E211+E224+E243+E247+E262+E273+E277+E282+E293+E298+E304</f>
        <v>22793761623.370003</v>
      </c>
      <c r="F13" s="72">
        <f>F14+F25+F29+F35+F64+F88+F102+F107+F118+F127+F148+F168+F178+F187+F193+F200+F211+F224+F243+F247+F262+F273+F277+F282+F293+F298+F304</f>
        <v>22793761623.370003</v>
      </c>
      <c r="G13" s="73">
        <f t="shared" ref="G13:G44" si="0">(F13/$F$309)*100</f>
        <v>90.83739723567804</v>
      </c>
      <c r="H13" s="73">
        <f>D13-F13</f>
        <v>95722355373.899994</v>
      </c>
      <c r="I13" s="73">
        <f>I14+I25+I29+I35+I64+I88+I102+I107+I118+I127+I148+I168+I178+I187+I193+I200+I211+I224+I243+I247+I262+I273+I277+I282+I293+I298+I304</f>
        <v>15586180209.309998</v>
      </c>
      <c r="J13" s="73">
        <f>J14+J25+J29+J35+J64+J88+J102+J107+J118+J127+J148+J168+J178+J187+J193+J200+J211+J224+J243+J247+J262+J273+J277+J282+J293+J298+J304</f>
        <v>15586180209.309998</v>
      </c>
      <c r="K13" s="73">
        <f t="shared" ref="K13:K46" si="1">(J13/$J$309)*100</f>
        <v>90.723536436062602</v>
      </c>
      <c r="L13" s="74">
        <f>D13-J13</f>
        <v>102929936787.96001</v>
      </c>
    </row>
    <row r="14" spans="1:13" s="5" customFormat="1" ht="14.85" customHeight="1" x14ac:dyDescent="0.25">
      <c r="A14" s="40" t="s">
        <v>24</v>
      </c>
      <c r="B14" s="70" t="s">
        <v>25</v>
      </c>
      <c r="C14" s="42">
        <f>SUM(C15:C24)</f>
        <v>2815616524</v>
      </c>
      <c r="D14" s="42">
        <f>SUM(D15:D24)</f>
        <v>2815616524</v>
      </c>
      <c r="E14" s="98">
        <f>SUM(E15:E24)</f>
        <v>1427116667.2899997</v>
      </c>
      <c r="F14" s="42">
        <f>SUM(F15:F24)</f>
        <v>1427116667.2899997</v>
      </c>
      <c r="G14" s="73">
        <f t="shared" si="0"/>
        <v>5.6873264602085616</v>
      </c>
      <c r="H14" s="42">
        <f t="shared" ref="H14:H79" si="2">D14-F14</f>
        <v>1388499856.7100003</v>
      </c>
      <c r="I14" s="42">
        <f>SUM(I15:I24)</f>
        <v>264134964.16999999</v>
      </c>
      <c r="J14" s="42">
        <f>SUM(J15:J24)</f>
        <v>264134964.16999999</v>
      </c>
      <c r="K14" s="42">
        <f t="shared" si="1"/>
        <v>1.5374683035937988</v>
      </c>
      <c r="L14" s="57">
        <f t="shared" ref="L14:L79" si="3">D14-J14</f>
        <v>2551481559.8299999</v>
      </c>
    </row>
    <row r="15" spans="1:13" s="5" customFormat="1" ht="14.85" customHeight="1" x14ac:dyDescent="0.25">
      <c r="A15" s="43" t="s">
        <v>26</v>
      </c>
      <c r="B15" s="44" t="s">
        <v>27</v>
      </c>
      <c r="C15" s="45">
        <v>275085</v>
      </c>
      <c r="D15" s="45">
        <v>275085</v>
      </c>
      <c r="E15" s="61">
        <f t="shared" ref="E15:E21" si="4">F15-0</f>
        <v>0</v>
      </c>
      <c r="F15" s="45">
        <v>0</v>
      </c>
      <c r="G15" s="75">
        <f t="shared" si="0"/>
        <v>0</v>
      </c>
      <c r="H15" s="45">
        <f t="shared" si="2"/>
        <v>275085</v>
      </c>
      <c r="I15" s="45">
        <f t="shared" ref="I15" si="5">J15-0</f>
        <v>0</v>
      </c>
      <c r="J15" s="45">
        <v>0</v>
      </c>
      <c r="K15" s="45">
        <f t="shared" si="1"/>
        <v>0</v>
      </c>
      <c r="L15" s="53">
        <f t="shared" si="3"/>
        <v>275085</v>
      </c>
    </row>
    <row r="16" spans="1:13" s="5" customFormat="1" ht="14.85" customHeight="1" x14ac:dyDescent="0.25">
      <c r="A16" s="43" t="s">
        <v>28</v>
      </c>
      <c r="B16" s="44" t="s">
        <v>29</v>
      </c>
      <c r="C16" s="45">
        <v>51128305</v>
      </c>
      <c r="D16" s="45">
        <v>51128305</v>
      </c>
      <c r="E16" s="61">
        <f>F16-0</f>
        <v>13059883.83</v>
      </c>
      <c r="F16" s="45">
        <v>13059883.83</v>
      </c>
      <c r="G16" s="45">
        <f t="shared" si="0"/>
        <v>5.2046076243124406E-2</v>
      </c>
      <c r="H16" s="45">
        <f t="shared" si="2"/>
        <v>38068421.170000002</v>
      </c>
      <c r="I16" s="45">
        <f>J16-0</f>
        <v>206485.09</v>
      </c>
      <c r="J16" s="45">
        <v>206485.09</v>
      </c>
      <c r="K16" s="45">
        <f t="shared" si="1"/>
        <v>1.2019017703214392E-3</v>
      </c>
      <c r="L16" s="53">
        <f t="shared" si="3"/>
        <v>50921819.909999996</v>
      </c>
    </row>
    <row r="17" spans="1:12" s="5" customFormat="1" ht="14.85" customHeight="1" x14ac:dyDescent="0.25">
      <c r="A17" s="43" t="s">
        <v>30</v>
      </c>
      <c r="B17" s="44" t="s">
        <v>31</v>
      </c>
      <c r="C17" s="45">
        <v>2586412054</v>
      </c>
      <c r="D17" s="45">
        <v>2586412054</v>
      </c>
      <c r="E17" s="61">
        <f>F17-0</f>
        <v>1401595868.0999999</v>
      </c>
      <c r="F17" s="45">
        <v>1401595868.0999999</v>
      </c>
      <c r="G17" s="45">
        <f t="shared" si="0"/>
        <v>5.5856213089439661</v>
      </c>
      <c r="H17" s="45">
        <f t="shared" si="2"/>
        <v>1184816185.9000001</v>
      </c>
      <c r="I17" s="45">
        <f>J17-0</f>
        <v>263061747.75999999</v>
      </c>
      <c r="J17" s="45">
        <v>263061747.75999999</v>
      </c>
      <c r="K17" s="45">
        <f t="shared" si="1"/>
        <v>1.5312213600342568</v>
      </c>
      <c r="L17" s="53">
        <f t="shared" si="3"/>
        <v>2323350306.2399998</v>
      </c>
    </row>
    <row r="18" spans="1:12" s="5" customFormat="1" ht="14.85" customHeight="1" x14ac:dyDescent="0.25">
      <c r="A18" s="43" t="s">
        <v>32</v>
      </c>
      <c r="B18" s="44" t="s">
        <v>33</v>
      </c>
      <c r="C18" s="45">
        <v>64776932</v>
      </c>
      <c r="D18" s="45">
        <v>64776932</v>
      </c>
      <c r="E18" s="61">
        <f>F18-0</f>
        <v>8637499.8599999994</v>
      </c>
      <c r="F18" s="45">
        <v>8637499.8599999994</v>
      </c>
      <c r="G18" s="45">
        <f t="shared" si="0"/>
        <v>3.4422050158736853E-2</v>
      </c>
      <c r="H18" s="45">
        <f t="shared" si="2"/>
        <v>56139432.140000001</v>
      </c>
      <c r="I18" s="45">
        <f t="shared" ref="I18:I82" si="6">J18-0</f>
        <v>131954.25</v>
      </c>
      <c r="J18" s="45">
        <v>131954.25</v>
      </c>
      <c r="K18" s="45">
        <f t="shared" si="1"/>
        <v>7.6807505411861834E-4</v>
      </c>
      <c r="L18" s="53">
        <f t="shared" si="3"/>
        <v>64644977.75</v>
      </c>
    </row>
    <row r="19" spans="1:12" s="5" customFormat="1" ht="14.85" customHeight="1" x14ac:dyDescent="0.25">
      <c r="A19" s="43" t="s">
        <v>34</v>
      </c>
      <c r="B19" s="44" t="s">
        <v>35</v>
      </c>
      <c r="C19" s="45">
        <v>75150589</v>
      </c>
      <c r="D19" s="45">
        <v>75150589</v>
      </c>
      <c r="E19" s="61">
        <f>F19-0</f>
        <v>3816297.1</v>
      </c>
      <c r="F19" s="45">
        <v>3816297.1</v>
      </c>
      <c r="G19" s="45">
        <f t="shared" si="0"/>
        <v>1.5208656709239241E-2</v>
      </c>
      <c r="H19" s="45">
        <f t="shared" si="2"/>
        <v>71334291.900000006</v>
      </c>
      <c r="I19" s="45">
        <f t="shared" si="6"/>
        <v>727658.67</v>
      </c>
      <c r="J19" s="45">
        <v>727658.67</v>
      </c>
      <c r="K19" s="45">
        <f t="shared" si="1"/>
        <v>4.2355321813441543E-3</v>
      </c>
      <c r="L19" s="53">
        <f t="shared" si="3"/>
        <v>74422930.329999998</v>
      </c>
    </row>
    <row r="20" spans="1:12" s="5" customFormat="1" ht="14.85" customHeight="1" x14ac:dyDescent="0.25">
      <c r="A20" s="43" t="s">
        <v>36</v>
      </c>
      <c r="B20" s="44" t="s">
        <v>37</v>
      </c>
      <c r="C20" s="45">
        <v>0</v>
      </c>
      <c r="D20" s="45">
        <v>0</v>
      </c>
      <c r="E20" s="61">
        <f t="shared" si="4"/>
        <v>0</v>
      </c>
      <c r="F20" s="45">
        <v>0</v>
      </c>
      <c r="G20" s="45">
        <f t="shared" si="0"/>
        <v>0</v>
      </c>
      <c r="H20" s="45">
        <f t="shared" si="2"/>
        <v>0</v>
      </c>
      <c r="I20" s="45">
        <f t="shared" si="6"/>
        <v>0</v>
      </c>
      <c r="J20" s="45">
        <v>0</v>
      </c>
      <c r="K20" s="45">
        <f t="shared" si="1"/>
        <v>0</v>
      </c>
      <c r="L20" s="53">
        <f t="shared" si="3"/>
        <v>0</v>
      </c>
    </row>
    <row r="21" spans="1:12" s="5" customFormat="1" ht="14.85" customHeight="1" x14ac:dyDescent="0.25">
      <c r="A21" s="43" t="s">
        <v>38</v>
      </c>
      <c r="B21" s="44" t="s">
        <v>39</v>
      </c>
      <c r="C21" s="45">
        <v>0</v>
      </c>
      <c r="D21" s="45">
        <v>0</v>
      </c>
      <c r="E21" s="61">
        <f t="shared" si="4"/>
        <v>0</v>
      </c>
      <c r="F21" s="45">
        <v>0</v>
      </c>
      <c r="G21" s="45">
        <f t="shared" si="0"/>
        <v>0</v>
      </c>
      <c r="H21" s="45">
        <f t="shared" si="2"/>
        <v>0</v>
      </c>
      <c r="I21" s="45">
        <f t="shared" si="6"/>
        <v>0</v>
      </c>
      <c r="J21" s="45">
        <v>0</v>
      </c>
      <c r="K21" s="45">
        <f t="shared" si="1"/>
        <v>0</v>
      </c>
      <c r="L21" s="53">
        <f t="shared" si="3"/>
        <v>0</v>
      </c>
    </row>
    <row r="22" spans="1:12" s="5" customFormat="1" ht="14.85" customHeight="1" x14ac:dyDescent="0.25">
      <c r="A22" s="43" t="s">
        <v>40</v>
      </c>
      <c r="B22" s="44" t="s">
        <v>41</v>
      </c>
      <c r="C22" s="45">
        <v>484911</v>
      </c>
      <c r="D22" s="45">
        <v>484911</v>
      </c>
      <c r="E22" s="61">
        <f>F22-0</f>
        <v>7118.4</v>
      </c>
      <c r="F22" s="45">
        <v>7118.4</v>
      </c>
      <c r="G22" s="45">
        <f t="shared" si="0"/>
        <v>2.836815349597614E-5</v>
      </c>
      <c r="H22" s="45">
        <f t="shared" si="2"/>
        <v>477792.6</v>
      </c>
      <c r="I22" s="45">
        <f t="shared" si="6"/>
        <v>7118.4</v>
      </c>
      <c r="J22" s="45">
        <v>7118.4</v>
      </c>
      <c r="K22" s="45">
        <f t="shared" si="1"/>
        <v>4.1434553758124293E-5</v>
      </c>
      <c r="L22" s="53">
        <f t="shared" si="3"/>
        <v>477792.6</v>
      </c>
    </row>
    <row r="23" spans="1:12" s="5" customFormat="1" ht="14.85" customHeight="1" x14ac:dyDescent="0.25">
      <c r="A23" s="43" t="s">
        <v>42</v>
      </c>
      <c r="B23" s="44" t="s">
        <v>43</v>
      </c>
      <c r="C23" s="45">
        <v>3253916</v>
      </c>
      <c r="D23" s="45">
        <v>3253916</v>
      </c>
      <c r="E23" s="61">
        <f>F23-0</f>
        <v>0</v>
      </c>
      <c r="F23" s="45">
        <v>0</v>
      </c>
      <c r="G23" s="45">
        <f t="shared" si="0"/>
        <v>0</v>
      </c>
      <c r="H23" s="45">
        <f t="shared" si="2"/>
        <v>3253916</v>
      </c>
      <c r="I23" s="45">
        <f t="shared" si="6"/>
        <v>0</v>
      </c>
      <c r="J23" s="45">
        <v>0</v>
      </c>
      <c r="K23" s="45">
        <f t="shared" si="1"/>
        <v>0</v>
      </c>
      <c r="L23" s="53">
        <f t="shared" si="3"/>
        <v>3253916</v>
      </c>
    </row>
    <row r="24" spans="1:12" s="5" customFormat="1" ht="14.85" customHeight="1" x14ac:dyDescent="0.25">
      <c r="A24" s="43" t="s">
        <v>44</v>
      </c>
      <c r="B24" s="44" t="s">
        <v>45</v>
      </c>
      <c r="C24" s="45">
        <v>34134732</v>
      </c>
      <c r="D24" s="45">
        <v>34134732</v>
      </c>
      <c r="E24" s="61">
        <f>F24-0</f>
        <v>0</v>
      </c>
      <c r="F24" s="45">
        <v>0</v>
      </c>
      <c r="G24" s="45">
        <f t="shared" si="0"/>
        <v>0</v>
      </c>
      <c r="H24" s="45">
        <f t="shared" si="2"/>
        <v>34134732</v>
      </c>
      <c r="I24" s="45">
        <f t="shared" si="6"/>
        <v>0</v>
      </c>
      <c r="J24" s="45">
        <v>0</v>
      </c>
      <c r="K24" s="45">
        <f t="shared" si="1"/>
        <v>0</v>
      </c>
      <c r="L24" s="53">
        <f t="shared" si="3"/>
        <v>34134732</v>
      </c>
    </row>
    <row r="25" spans="1:12" s="5" customFormat="1" ht="14.85" customHeight="1" x14ac:dyDescent="0.25">
      <c r="A25" s="40" t="s">
        <v>46</v>
      </c>
      <c r="B25" s="70" t="s">
        <v>47</v>
      </c>
      <c r="C25" s="42">
        <f>SUM(C26:C28)</f>
        <v>8766913194</v>
      </c>
      <c r="D25" s="42">
        <f>SUM(D26:D28)</f>
        <v>8895535194</v>
      </c>
      <c r="E25" s="98">
        <f>SUM(E26:E27)</f>
        <v>2928527765.5799999</v>
      </c>
      <c r="F25" s="42">
        <f>SUM(F26:F28)</f>
        <v>2928527765.5799999</v>
      </c>
      <c r="G25" s="45">
        <f t="shared" si="0"/>
        <v>11.670730103843766</v>
      </c>
      <c r="H25" s="42">
        <f t="shared" si="2"/>
        <v>5967007428.4200001</v>
      </c>
      <c r="I25" s="42">
        <f>SUM(I26:I28)</f>
        <v>1295541682.74</v>
      </c>
      <c r="J25" s="42">
        <f>SUM(J26:J28)</f>
        <v>1295541682.74</v>
      </c>
      <c r="K25" s="42">
        <f t="shared" si="1"/>
        <v>7.5410473560605391</v>
      </c>
      <c r="L25" s="57">
        <f t="shared" si="3"/>
        <v>7599993511.2600002</v>
      </c>
    </row>
    <row r="26" spans="1:12" s="5" customFormat="1" ht="14.85" customHeight="1" x14ac:dyDescent="0.25">
      <c r="A26" s="43" t="s">
        <v>48</v>
      </c>
      <c r="B26" s="44" t="s">
        <v>49</v>
      </c>
      <c r="C26" s="45">
        <v>3967160000</v>
      </c>
      <c r="D26" s="45">
        <v>3968782000</v>
      </c>
      <c r="E26" s="61">
        <f>F26-0</f>
        <v>2122698064.1400001</v>
      </c>
      <c r="F26" s="45">
        <v>2122698064.1400001</v>
      </c>
      <c r="G26" s="45">
        <f t="shared" si="0"/>
        <v>8.4593482396514563</v>
      </c>
      <c r="H26" s="45">
        <f t="shared" si="2"/>
        <v>1846083935.8599999</v>
      </c>
      <c r="I26" s="45">
        <f t="shared" si="6"/>
        <v>489711981.30000001</v>
      </c>
      <c r="J26" s="45">
        <v>489711981.30000001</v>
      </c>
      <c r="K26" s="45">
        <f t="shared" si="1"/>
        <v>2.850499749265623</v>
      </c>
      <c r="L26" s="53">
        <f t="shared" si="3"/>
        <v>3479070018.6999998</v>
      </c>
    </row>
    <row r="27" spans="1:12" s="5" customFormat="1" ht="14.85" customHeight="1" x14ac:dyDescent="0.25">
      <c r="A27" s="43" t="s">
        <v>30</v>
      </c>
      <c r="B27" s="44" t="s">
        <v>31</v>
      </c>
      <c r="C27" s="45">
        <v>4799753194</v>
      </c>
      <c r="D27" s="45">
        <v>4926753194</v>
      </c>
      <c r="E27" s="61">
        <f>F27-0</f>
        <v>805829701.44000006</v>
      </c>
      <c r="F27" s="45">
        <v>805829701.44000006</v>
      </c>
      <c r="G27" s="45">
        <f t="shared" si="0"/>
        <v>3.2113818641923113</v>
      </c>
      <c r="H27" s="45">
        <f t="shared" si="2"/>
        <v>4120923492.5599999</v>
      </c>
      <c r="I27" s="45">
        <f t="shared" si="6"/>
        <v>805829701.44000006</v>
      </c>
      <c r="J27" s="45">
        <v>805829701.44000006</v>
      </c>
      <c r="K27" s="45">
        <f t="shared" si="1"/>
        <v>4.6905476067949161</v>
      </c>
      <c r="L27" s="53">
        <f t="shared" si="3"/>
        <v>4120923492.5599999</v>
      </c>
    </row>
    <row r="28" spans="1:12" s="5" customFormat="1" ht="14.85" customHeight="1" x14ac:dyDescent="0.25">
      <c r="A28" s="43" t="s">
        <v>38</v>
      </c>
      <c r="B28" s="44" t="s">
        <v>39</v>
      </c>
      <c r="C28" s="45">
        <v>0</v>
      </c>
      <c r="D28" s="45">
        <v>0</v>
      </c>
      <c r="E28" s="61">
        <f>F28-0</f>
        <v>0</v>
      </c>
      <c r="F28" s="45">
        <v>0</v>
      </c>
      <c r="G28" s="45">
        <f t="shared" si="0"/>
        <v>0</v>
      </c>
      <c r="H28" s="45">
        <f t="shared" si="2"/>
        <v>0</v>
      </c>
      <c r="I28" s="45">
        <f t="shared" si="6"/>
        <v>0</v>
      </c>
      <c r="J28" s="45">
        <v>0</v>
      </c>
      <c r="K28" s="45">
        <f t="shared" si="1"/>
        <v>0</v>
      </c>
      <c r="L28" s="53">
        <f t="shared" si="3"/>
        <v>0</v>
      </c>
    </row>
    <row r="29" spans="1:12" s="5" customFormat="1" ht="14.85" customHeight="1" x14ac:dyDescent="0.25">
      <c r="A29" s="40" t="s">
        <v>50</v>
      </c>
      <c r="B29" s="70" t="s">
        <v>51</v>
      </c>
      <c r="C29" s="42">
        <f>SUM(C30:C34)</f>
        <v>6520886550</v>
      </c>
      <c r="D29" s="42">
        <f>SUM(D30:D34)</f>
        <v>6517233866</v>
      </c>
      <c r="E29" s="98">
        <f>SUM(E30:E34)</f>
        <v>3325786219.8599997</v>
      </c>
      <c r="F29" s="42">
        <f>SUM(F30:F34)</f>
        <v>3325786219.8599997</v>
      </c>
      <c r="G29" s="42">
        <f t="shared" si="0"/>
        <v>13.253879239687391</v>
      </c>
      <c r="H29" s="42">
        <f t="shared" si="2"/>
        <v>3191447646.1400003</v>
      </c>
      <c r="I29" s="42">
        <f>SUM(I30:I34)</f>
        <v>1030894225.37</v>
      </c>
      <c r="J29" s="42">
        <f>SUM(J30:J34)</f>
        <v>1030894225.37</v>
      </c>
      <c r="K29" s="42">
        <f t="shared" si="1"/>
        <v>6.0005959485324185</v>
      </c>
      <c r="L29" s="57">
        <f t="shared" si="3"/>
        <v>5486339640.6300001</v>
      </c>
    </row>
    <row r="30" spans="1:12" s="5" customFormat="1" ht="14.85" customHeight="1" x14ac:dyDescent="0.25">
      <c r="A30" s="43" t="s">
        <v>52</v>
      </c>
      <c r="B30" s="44" t="s">
        <v>53</v>
      </c>
      <c r="C30" s="45">
        <v>134008077</v>
      </c>
      <c r="D30" s="45">
        <v>134008077</v>
      </c>
      <c r="E30" s="61">
        <f>F30-0</f>
        <v>48154596.390000001</v>
      </c>
      <c r="F30" s="45">
        <v>48154596.390000001</v>
      </c>
      <c r="G30" s="45">
        <f t="shared" si="0"/>
        <v>0.19190506039676031</v>
      </c>
      <c r="H30" s="45">
        <f t="shared" si="2"/>
        <v>85853480.609999999</v>
      </c>
      <c r="I30" s="45">
        <f t="shared" si="6"/>
        <v>1970651.99</v>
      </c>
      <c r="J30" s="45">
        <v>1970651.99</v>
      </c>
      <c r="K30" s="45">
        <f t="shared" si="1"/>
        <v>1.1470707717775008E-2</v>
      </c>
      <c r="L30" s="53">
        <f t="shared" si="3"/>
        <v>132037425.01000001</v>
      </c>
    </row>
    <row r="31" spans="1:12" s="5" customFormat="1" ht="14.85" customHeight="1" x14ac:dyDescent="0.25">
      <c r="A31" s="43" t="s">
        <v>54</v>
      </c>
      <c r="B31" s="44" t="s">
        <v>55</v>
      </c>
      <c r="C31" s="45">
        <v>239049916</v>
      </c>
      <c r="D31" s="45">
        <v>239014916</v>
      </c>
      <c r="E31" s="61">
        <f>F31-0</f>
        <v>52445765.729999997</v>
      </c>
      <c r="F31" s="45">
        <v>52445765.729999997</v>
      </c>
      <c r="G31" s="45">
        <f t="shared" si="0"/>
        <v>0.20900617167378135</v>
      </c>
      <c r="H31" s="45">
        <f t="shared" si="2"/>
        <v>186569150.27000001</v>
      </c>
      <c r="I31" s="45">
        <f t="shared" si="6"/>
        <v>51139873.32</v>
      </c>
      <c r="J31" s="45">
        <v>51139873.32</v>
      </c>
      <c r="K31" s="45">
        <f t="shared" si="1"/>
        <v>0.2976733297175217</v>
      </c>
      <c r="L31" s="53">
        <f t="shared" si="3"/>
        <v>187875042.68000001</v>
      </c>
    </row>
    <row r="32" spans="1:12" s="5" customFormat="1" ht="14.85" customHeight="1" x14ac:dyDescent="0.25">
      <c r="A32" s="43" t="s">
        <v>30</v>
      </c>
      <c r="B32" s="44" t="s">
        <v>31</v>
      </c>
      <c r="C32" s="45">
        <v>6065125363</v>
      </c>
      <c r="D32" s="45">
        <v>6061757679</v>
      </c>
      <c r="E32" s="61">
        <f>F32-0</f>
        <v>3203487353.48</v>
      </c>
      <c r="F32" s="45">
        <v>3203487353.48</v>
      </c>
      <c r="G32" s="45">
        <f t="shared" si="0"/>
        <v>12.766495415534251</v>
      </c>
      <c r="H32" s="45">
        <f t="shared" si="2"/>
        <v>2858270325.52</v>
      </c>
      <c r="I32" s="45">
        <f t="shared" si="6"/>
        <v>975474765.96000004</v>
      </c>
      <c r="J32" s="45">
        <v>975474765.96000004</v>
      </c>
      <c r="K32" s="45">
        <f t="shared" si="1"/>
        <v>5.678012141754234</v>
      </c>
      <c r="L32" s="53">
        <f t="shared" si="3"/>
        <v>5086282913.04</v>
      </c>
    </row>
    <row r="33" spans="1:12" s="5" customFormat="1" ht="14.85" customHeight="1" x14ac:dyDescent="0.25">
      <c r="A33" s="43" t="s">
        <v>32</v>
      </c>
      <c r="B33" s="44" t="s">
        <v>56</v>
      </c>
      <c r="C33" s="45">
        <v>65883194</v>
      </c>
      <c r="D33" s="45">
        <v>65883194</v>
      </c>
      <c r="E33" s="61">
        <f>F33-0</f>
        <v>21417715.390000001</v>
      </c>
      <c r="F33" s="45">
        <v>21417715.390000001</v>
      </c>
      <c r="G33" s="45">
        <f t="shared" si="0"/>
        <v>8.5353595993011136E-2</v>
      </c>
      <c r="H33" s="45">
        <f t="shared" si="2"/>
        <v>44465478.609999999</v>
      </c>
      <c r="I33" s="45">
        <f t="shared" si="6"/>
        <v>2258555.2000000002</v>
      </c>
      <c r="J33" s="45">
        <v>2258555.2000000002</v>
      </c>
      <c r="K33" s="45">
        <f t="shared" si="1"/>
        <v>1.3146525462195321E-2</v>
      </c>
      <c r="L33" s="53">
        <f t="shared" si="3"/>
        <v>63624638.799999997</v>
      </c>
    </row>
    <row r="34" spans="1:12" s="5" customFormat="1" ht="14.85" customHeight="1" x14ac:dyDescent="0.25">
      <c r="A34" s="43" t="s">
        <v>34</v>
      </c>
      <c r="B34" s="44" t="s">
        <v>35</v>
      </c>
      <c r="C34" s="45">
        <v>16820000</v>
      </c>
      <c r="D34" s="45">
        <v>16570000</v>
      </c>
      <c r="E34" s="61">
        <f>F34-0</f>
        <v>280788.87</v>
      </c>
      <c r="F34" s="45">
        <v>280788.87</v>
      </c>
      <c r="G34" s="45">
        <f t="shared" si="0"/>
        <v>1.1189960895877852E-3</v>
      </c>
      <c r="H34" s="45">
        <f t="shared" si="2"/>
        <v>16289211.130000001</v>
      </c>
      <c r="I34" s="45">
        <f t="shared" si="6"/>
        <v>50378.9</v>
      </c>
      <c r="J34" s="45">
        <v>50378.9</v>
      </c>
      <c r="K34" s="45">
        <f t="shared" si="1"/>
        <v>2.932438806930164E-4</v>
      </c>
      <c r="L34" s="53">
        <f t="shared" si="3"/>
        <v>16519621.1</v>
      </c>
    </row>
    <row r="35" spans="1:12" s="5" customFormat="1" ht="14.85" customHeight="1" x14ac:dyDescent="0.25">
      <c r="A35" s="40" t="s">
        <v>57</v>
      </c>
      <c r="B35" s="70" t="s">
        <v>58</v>
      </c>
      <c r="C35" s="42">
        <f>SUM(C36:C63)</f>
        <v>6199795067</v>
      </c>
      <c r="D35" s="42">
        <f>SUM(D36:D63)</f>
        <v>5854938179.5599995</v>
      </c>
      <c r="E35" s="98">
        <f>SUM(E36:E63)</f>
        <v>679234971.79999995</v>
      </c>
      <c r="F35" s="42">
        <f>SUM(F36:F63)</f>
        <v>679234971.79999995</v>
      </c>
      <c r="G35" s="42">
        <f t="shared" si="0"/>
        <v>2.7068782226142707</v>
      </c>
      <c r="H35" s="42">
        <f t="shared" si="2"/>
        <v>5175703207.7599993</v>
      </c>
      <c r="I35" s="42">
        <f>SUM(I36:I63)</f>
        <v>554971293.29999995</v>
      </c>
      <c r="J35" s="42">
        <f>SUM(J36:J63)</f>
        <v>554971293.29999995</v>
      </c>
      <c r="K35" s="42">
        <f t="shared" si="1"/>
        <v>3.2303590535028395</v>
      </c>
      <c r="L35" s="57">
        <f t="shared" si="3"/>
        <v>5299966886.2599993</v>
      </c>
    </row>
    <row r="36" spans="1:12" s="5" customFormat="1" ht="14.85" customHeight="1" x14ac:dyDescent="0.25">
      <c r="A36" s="43" t="s">
        <v>59</v>
      </c>
      <c r="B36" s="44" t="s">
        <v>60</v>
      </c>
      <c r="C36" s="45">
        <v>316039855</v>
      </c>
      <c r="D36" s="45">
        <v>160655266.24000001</v>
      </c>
      <c r="E36" s="61">
        <f t="shared" ref="E36:E63" si="7">F36-0</f>
        <v>0</v>
      </c>
      <c r="F36" s="45">
        <v>0</v>
      </c>
      <c r="G36" s="45">
        <f t="shared" si="0"/>
        <v>0</v>
      </c>
      <c r="H36" s="45">
        <f t="shared" si="2"/>
        <v>160655266.24000001</v>
      </c>
      <c r="I36" s="45">
        <f>J36-0</f>
        <v>0</v>
      </c>
      <c r="J36" s="45">
        <v>0</v>
      </c>
      <c r="K36" s="45">
        <f t="shared" si="1"/>
        <v>0</v>
      </c>
      <c r="L36" s="53">
        <f t="shared" si="3"/>
        <v>160655266.24000001</v>
      </c>
    </row>
    <row r="37" spans="1:12" s="5" customFormat="1" ht="14.85" customHeight="1" x14ac:dyDescent="0.25">
      <c r="A37" s="43" t="s">
        <v>30</v>
      </c>
      <c r="B37" s="44" t="s">
        <v>31</v>
      </c>
      <c r="C37" s="45">
        <v>3701456337</v>
      </c>
      <c r="D37" s="45">
        <v>3439413157.3000002</v>
      </c>
      <c r="E37" s="61">
        <f t="shared" ref="E37:E43" si="8">F37-0</f>
        <v>332128594.25999999</v>
      </c>
      <c r="F37" s="45">
        <v>332128594.25999999</v>
      </c>
      <c r="G37" s="45">
        <f t="shared" si="0"/>
        <v>1.3235944794294308</v>
      </c>
      <c r="H37" s="45">
        <f t="shared" si="2"/>
        <v>3107284563.04</v>
      </c>
      <c r="I37" s="45">
        <f t="shared" si="6"/>
        <v>262862746.91</v>
      </c>
      <c r="J37" s="45">
        <v>262862746.91</v>
      </c>
      <c r="K37" s="45">
        <f t="shared" si="1"/>
        <v>1.5300630222873983</v>
      </c>
      <c r="L37" s="53">
        <f t="shared" si="3"/>
        <v>3176550410.3900003</v>
      </c>
    </row>
    <row r="38" spans="1:12" s="5" customFormat="1" ht="14.85" customHeight="1" x14ac:dyDescent="0.25">
      <c r="A38" s="43" t="s">
        <v>61</v>
      </c>
      <c r="B38" s="44" t="s">
        <v>62</v>
      </c>
      <c r="C38" s="45">
        <v>17647437</v>
      </c>
      <c r="D38" s="45">
        <v>17647437</v>
      </c>
      <c r="E38" s="61">
        <f t="shared" si="8"/>
        <v>3382139.07</v>
      </c>
      <c r="F38" s="45">
        <v>3382139.07</v>
      </c>
      <c r="G38" s="45">
        <f t="shared" si="0"/>
        <v>1.3478455872457013E-2</v>
      </c>
      <c r="H38" s="45">
        <f t="shared" si="2"/>
        <v>14265297.93</v>
      </c>
      <c r="I38" s="45">
        <f t="shared" si="6"/>
        <v>0</v>
      </c>
      <c r="J38" s="45">
        <v>0</v>
      </c>
      <c r="K38" s="45">
        <f t="shared" si="1"/>
        <v>0</v>
      </c>
      <c r="L38" s="53">
        <f t="shared" si="3"/>
        <v>17647437</v>
      </c>
    </row>
    <row r="39" spans="1:12" s="5" customFormat="1" ht="14.85" customHeight="1" x14ac:dyDescent="0.25">
      <c r="A39" s="43" t="s">
        <v>63</v>
      </c>
      <c r="B39" s="44" t="s">
        <v>64</v>
      </c>
      <c r="C39" s="45">
        <v>100127</v>
      </c>
      <c r="D39" s="45">
        <v>100127</v>
      </c>
      <c r="E39" s="61">
        <f t="shared" si="8"/>
        <v>8871.84</v>
      </c>
      <c r="F39" s="45">
        <v>8871.84</v>
      </c>
      <c r="G39" s="45">
        <f t="shared" si="0"/>
        <v>3.5355939384094881E-5</v>
      </c>
      <c r="H39" s="45">
        <f t="shared" si="2"/>
        <v>91255.16</v>
      </c>
      <c r="I39" s="45">
        <f t="shared" si="6"/>
        <v>8871.84</v>
      </c>
      <c r="J39" s="45">
        <v>8871.84</v>
      </c>
      <c r="K39" s="45">
        <f t="shared" si="1"/>
        <v>5.1640920911086402E-5</v>
      </c>
      <c r="L39" s="53">
        <f t="shared" si="3"/>
        <v>91255.16</v>
      </c>
    </row>
    <row r="40" spans="1:12" s="5" customFormat="1" ht="14.85" customHeight="1" x14ac:dyDescent="0.25">
      <c r="A40" s="43" t="s">
        <v>65</v>
      </c>
      <c r="B40" s="44" t="s">
        <v>66</v>
      </c>
      <c r="C40" s="45">
        <v>14700439</v>
      </c>
      <c r="D40" s="45">
        <v>14700439</v>
      </c>
      <c r="E40" s="61">
        <f t="shared" si="8"/>
        <v>3308088.18</v>
      </c>
      <c r="F40" s="45">
        <v>3308088.18</v>
      </c>
      <c r="G40" s="45">
        <f t="shared" si="0"/>
        <v>1.3183349245401264E-2</v>
      </c>
      <c r="H40" s="45">
        <f t="shared" si="2"/>
        <v>11392350.82</v>
      </c>
      <c r="I40" s="45">
        <f t="shared" si="6"/>
        <v>1937573.42</v>
      </c>
      <c r="J40" s="45">
        <v>1937573.42</v>
      </c>
      <c r="K40" s="45">
        <f t="shared" si="1"/>
        <v>1.1278165041484427E-2</v>
      </c>
      <c r="L40" s="53">
        <f t="shared" si="3"/>
        <v>12762865.58</v>
      </c>
    </row>
    <row r="41" spans="1:12" s="5" customFormat="1" ht="14.85" customHeight="1" x14ac:dyDescent="0.25">
      <c r="A41" s="43" t="s">
        <v>32</v>
      </c>
      <c r="B41" s="44" t="s">
        <v>33</v>
      </c>
      <c r="C41" s="45">
        <v>163990313</v>
      </c>
      <c r="D41" s="45">
        <v>163990313</v>
      </c>
      <c r="E41" s="61">
        <f t="shared" si="8"/>
        <v>42283464.530000001</v>
      </c>
      <c r="F41" s="45">
        <v>42283464.530000001</v>
      </c>
      <c r="G41" s="45">
        <f t="shared" si="0"/>
        <v>0.16850750338962445</v>
      </c>
      <c r="H41" s="45">
        <f t="shared" si="2"/>
        <v>121706848.47</v>
      </c>
      <c r="I41" s="45">
        <f t="shared" si="6"/>
        <v>9827742.5800000001</v>
      </c>
      <c r="J41" s="45">
        <v>9827742.5800000001</v>
      </c>
      <c r="K41" s="45">
        <f t="shared" si="1"/>
        <v>5.720500790234001E-2</v>
      </c>
      <c r="L41" s="53">
        <f t="shared" si="3"/>
        <v>154162570.41999999</v>
      </c>
    </row>
    <row r="42" spans="1:12" s="5" customFormat="1" ht="14.85" customHeight="1" x14ac:dyDescent="0.25">
      <c r="A42" s="43" t="s">
        <v>67</v>
      </c>
      <c r="B42" s="44" t="s">
        <v>68</v>
      </c>
      <c r="C42" s="45">
        <v>58247641</v>
      </c>
      <c r="D42" s="45">
        <v>129914307.7</v>
      </c>
      <c r="E42" s="61">
        <f t="shared" si="8"/>
        <v>18831558.18</v>
      </c>
      <c r="F42" s="45">
        <v>18831558.18</v>
      </c>
      <c r="G42" s="45">
        <f t="shared" si="0"/>
        <v>7.5047276497337195E-2</v>
      </c>
      <c r="H42" s="45">
        <f t="shared" si="2"/>
        <v>111082749.52000001</v>
      </c>
      <c r="I42" s="45">
        <f t="shared" si="6"/>
        <v>8136237.9800000004</v>
      </c>
      <c r="J42" s="45">
        <v>8136237.9800000004</v>
      </c>
      <c r="K42" s="45">
        <f t="shared" si="1"/>
        <v>4.7359152333558474E-2</v>
      </c>
      <c r="L42" s="53">
        <f t="shared" si="3"/>
        <v>121778069.72</v>
      </c>
    </row>
    <row r="43" spans="1:12" s="5" customFormat="1" ht="14.85" customHeight="1" x14ac:dyDescent="0.25">
      <c r="A43" s="43" t="s">
        <v>34</v>
      </c>
      <c r="B43" s="44" t="s">
        <v>35</v>
      </c>
      <c r="C43" s="45">
        <v>8379111</v>
      </c>
      <c r="D43" s="45">
        <v>8376111</v>
      </c>
      <c r="E43" s="61">
        <f t="shared" si="8"/>
        <v>535243.56999999995</v>
      </c>
      <c r="F43" s="45">
        <v>535243.56999999995</v>
      </c>
      <c r="G43" s="45">
        <f t="shared" si="0"/>
        <v>2.1330455933207251E-3</v>
      </c>
      <c r="H43" s="45">
        <f t="shared" si="2"/>
        <v>7840867.4299999997</v>
      </c>
      <c r="I43" s="45">
        <f t="shared" si="6"/>
        <v>155417.06</v>
      </c>
      <c r="J43" s="45">
        <v>155417.06</v>
      </c>
      <c r="K43" s="45">
        <f t="shared" si="1"/>
        <v>9.0464662389014782E-4</v>
      </c>
      <c r="L43" s="53">
        <f t="shared" si="3"/>
        <v>8220693.9400000004</v>
      </c>
    </row>
    <row r="44" spans="1:12" s="5" customFormat="1" ht="14.85" customHeight="1" x14ac:dyDescent="0.25">
      <c r="A44" s="43" t="s">
        <v>69</v>
      </c>
      <c r="B44" s="44" t="s">
        <v>70</v>
      </c>
      <c r="C44" s="45">
        <v>0</v>
      </c>
      <c r="D44" s="45">
        <v>0</v>
      </c>
      <c r="E44" s="61">
        <f t="shared" si="7"/>
        <v>0</v>
      </c>
      <c r="F44" s="45">
        <v>0</v>
      </c>
      <c r="G44" s="45">
        <f t="shared" si="0"/>
        <v>0</v>
      </c>
      <c r="H44" s="45">
        <f t="shared" si="2"/>
        <v>0</v>
      </c>
      <c r="I44" s="45">
        <f t="shared" si="6"/>
        <v>0</v>
      </c>
      <c r="J44" s="45">
        <v>0</v>
      </c>
      <c r="K44" s="45">
        <f t="shared" si="1"/>
        <v>0</v>
      </c>
      <c r="L44" s="53">
        <f t="shared" si="3"/>
        <v>0</v>
      </c>
    </row>
    <row r="45" spans="1:12" s="5" customFormat="1" ht="14.85" customHeight="1" x14ac:dyDescent="0.25">
      <c r="A45" s="43" t="s">
        <v>71</v>
      </c>
      <c r="B45" s="44" t="s">
        <v>72</v>
      </c>
      <c r="C45" s="45">
        <v>20791336</v>
      </c>
      <c r="D45" s="45">
        <v>22498550.32</v>
      </c>
      <c r="E45" s="61">
        <f>F45-0</f>
        <v>2873246.19</v>
      </c>
      <c r="F45" s="94">
        <v>2873246.19</v>
      </c>
      <c r="G45" s="45">
        <f t="shared" ref="G45:G76" si="9">(F45/$F$309)*100</f>
        <v>1.1450422700276554E-2</v>
      </c>
      <c r="H45" s="45">
        <f t="shared" si="2"/>
        <v>19625304.129999999</v>
      </c>
      <c r="I45" s="45">
        <f t="shared" si="6"/>
        <v>400162.15</v>
      </c>
      <c r="J45" s="94">
        <v>400162.15</v>
      </c>
      <c r="K45" s="45">
        <f t="shared" si="1"/>
        <v>2.3292509715865362E-3</v>
      </c>
      <c r="L45" s="53">
        <f t="shared" si="3"/>
        <v>22098388.170000002</v>
      </c>
    </row>
    <row r="46" spans="1:12" s="5" customFormat="1" ht="14.85" customHeight="1" x14ac:dyDescent="0.25">
      <c r="A46" s="43" t="s">
        <v>36</v>
      </c>
      <c r="B46" s="44" t="s">
        <v>37</v>
      </c>
      <c r="C46" s="45">
        <v>58317023</v>
      </c>
      <c r="D46" s="45">
        <v>57517023</v>
      </c>
      <c r="E46" s="61">
        <f>F46-0</f>
        <v>4097759</v>
      </c>
      <c r="F46" s="94">
        <v>4097759</v>
      </c>
      <c r="G46" s="45">
        <f t="shared" si="9"/>
        <v>1.633033494907812E-2</v>
      </c>
      <c r="H46" s="45">
        <f t="shared" si="2"/>
        <v>53419264</v>
      </c>
      <c r="I46" s="45">
        <f t="shared" si="6"/>
        <v>0</v>
      </c>
      <c r="J46" s="45">
        <v>0</v>
      </c>
      <c r="K46" s="45">
        <f t="shared" si="1"/>
        <v>0</v>
      </c>
      <c r="L46" s="53">
        <f t="shared" si="3"/>
        <v>57517023</v>
      </c>
    </row>
    <row r="47" spans="1:12" s="5" customFormat="1" ht="14.85" customHeight="1" x14ac:dyDescent="0.25">
      <c r="A47" s="43" t="s">
        <v>104</v>
      </c>
      <c r="B47" s="44" t="s">
        <v>105</v>
      </c>
      <c r="C47" s="45">
        <v>1630969</v>
      </c>
      <c r="D47" s="45">
        <v>1630969</v>
      </c>
      <c r="E47" s="61">
        <f>F47-0</f>
        <v>168642.74</v>
      </c>
      <c r="F47" s="111">
        <v>168642.74</v>
      </c>
      <c r="G47" s="45">
        <f t="shared" si="9"/>
        <v>6.7207281612469019E-4</v>
      </c>
      <c r="H47" s="45">
        <f t="shared" si="2"/>
        <v>1462326.26</v>
      </c>
      <c r="I47" s="45">
        <f>J47-0</f>
        <v>25177.119999999999</v>
      </c>
      <c r="J47" s="111">
        <v>25177.119999999999</v>
      </c>
      <c r="K47" s="45"/>
      <c r="L47" s="53"/>
    </row>
    <row r="48" spans="1:12" s="5" customFormat="1" ht="14.85" customHeight="1" x14ac:dyDescent="0.25">
      <c r="A48" s="43" t="s">
        <v>73</v>
      </c>
      <c r="B48" s="44" t="s">
        <v>74</v>
      </c>
      <c r="C48" s="45">
        <v>261368</v>
      </c>
      <c r="D48" s="45">
        <v>261368</v>
      </c>
      <c r="E48" s="61">
        <f t="shared" si="7"/>
        <v>0</v>
      </c>
      <c r="F48" s="45">
        <v>0</v>
      </c>
      <c r="G48" s="45">
        <f t="shared" si="9"/>
        <v>0</v>
      </c>
      <c r="H48" s="45">
        <f t="shared" si="2"/>
        <v>261368</v>
      </c>
      <c r="I48" s="45">
        <f t="shared" si="6"/>
        <v>0</v>
      </c>
      <c r="J48" s="45">
        <v>0</v>
      </c>
      <c r="K48" s="45">
        <f t="shared" ref="K48:K79" si="10">(J48/$J$309)*100</f>
        <v>0</v>
      </c>
      <c r="L48" s="53">
        <f t="shared" si="3"/>
        <v>261368</v>
      </c>
    </row>
    <row r="49" spans="1:12" s="5" customFormat="1" ht="14.85" customHeight="1" x14ac:dyDescent="0.25">
      <c r="A49" s="43" t="s">
        <v>38</v>
      </c>
      <c r="B49" s="44" t="s">
        <v>39</v>
      </c>
      <c r="C49" s="45">
        <v>0</v>
      </c>
      <c r="D49" s="45">
        <v>0</v>
      </c>
      <c r="E49" s="61">
        <f>F49-0</f>
        <v>0</v>
      </c>
      <c r="F49" s="45">
        <v>0</v>
      </c>
      <c r="G49" s="45">
        <f t="shared" si="9"/>
        <v>0</v>
      </c>
      <c r="H49" s="45">
        <f t="shared" si="2"/>
        <v>0</v>
      </c>
      <c r="I49" s="45">
        <f t="shared" si="6"/>
        <v>0</v>
      </c>
      <c r="J49" s="45">
        <v>0</v>
      </c>
      <c r="K49" s="45">
        <f t="shared" si="10"/>
        <v>0</v>
      </c>
      <c r="L49" s="53">
        <f t="shared" si="3"/>
        <v>0</v>
      </c>
    </row>
    <row r="50" spans="1:12" s="5" customFormat="1" ht="14.85" customHeight="1" x14ac:dyDescent="0.25">
      <c r="A50" s="43" t="s">
        <v>75</v>
      </c>
      <c r="B50" s="44" t="s">
        <v>76</v>
      </c>
      <c r="C50" s="45">
        <v>0</v>
      </c>
      <c r="D50" s="45">
        <v>0</v>
      </c>
      <c r="E50" s="61">
        <f>F50-0</f>
        <v>0</v>
      </c>
      <c r="F50" s="45">
        <v>0</v>
      </c>
      <c r="G50" s="45">
        <f t="shared" si="9"/>
        <v>0</v>
      </c>
      <c r="H50" s="45">
        <f t="shared" si="2"/>
        <v>0</v>
      </c>
      <c r="I50" s="45">
        <f t="shared" si="6"/>
        <v>0</v>
      </c>
      <c r="J50" s="45">
        <v>0</v>
      </c>
      <c r="K50" s="45">
        <f t="shared" si="10"/>
        <v>0</v>
      </c>
      <c r="L50" s="53">
        <f t="shared" si="3"/>
        <v>0</v>
      </c>
    </row>
    <row r="51" spans="1:12" s="5" customFormat="1" ht="14.85" customHeight="1" x14ac:dyDescent="0.25">
      <c r="A51" s="43" t="s">
        <v>40</v>
      </c>
      <c r="B51" s="44" t="s">
        <v>41</v>
      </c>
      <c r="C51" s="45">
        <v>80032400</v>
      </c>
      <c r="D51" s="45">
        <v>80032400</v>
      </c>
      <c r="E51" s="61">
        <f>F51-0</f>
        <v>24307500</v>
      </c>
      <c r="F51" s="94">
        <v>24307500</v>
      </c>
      <c r="G51" s="45">
        <f t="shared" si="9"/>
        <v>9.6869927385850763E-2</v>
      </c>
      <c r="H51" s="45">
        <f t="shared" si="2"/>
        <v>55724900</v>
      </c>
      <c r="I51" s="45">
        <f t="shared" si="6"/>
        <v>24307500</v>
      </c>
      <c r="J51" s="94">
        <v>24307500</v>
      </c>
      <c r="K51" s="45">
        <f t="shared" si="10"/>
        <v>0.14148831415424903</v>
      </c>
      <c r="L51" s="53">
        <f t="shared" si="3"/>
        <v>55724900</v>
      </c>
    </row>
    <row r="52" spans="1:12" s="5" customFormat="1" ht="14.85" customHeight="1" x14ac:dyDescent="0.25">
      <c r="A52" s="64" t="s">
        <v>77</v>
      </c>
      <c r="B52" s="44" t="s">
        <v>78</v>
      </c>
      <c r="C52" s="45">
        <v>0</v>
      </c>
      <c r="D52" s="45">
        <v>0</v>
      </c>
      <c r="E52" s="61">
        <f t="shared" si="7"/>
        <v>0</v>
      </c>
      <c r="F52" s="45">
        <v>0</v>
      </c>
      <c r="G52" s="45">
        <f t="shared" si="9"/>
        <v>0</v>
      </c>
      <c r="H52" s="45">
        <f t="shared" si="2"/>
        <v>0</v>
      </c>
      <c r="I52" s="45">
        <f t="shared" si="6"/>
        <v>0</v>
      </c>
      <c r="J52" s="45">
        <v>0</v>
      </c>
      <c r="K52" s="45">
        <f t="shared" si="10"/>
        <v>0</v>
      </c>
      <c r="L52" s="53">
        <f t="shared" si="3"/>
        <v>0</v>
      </c>
    </row>
    <row r="53" spans="1:12" s="5" customFormat="1" ht="14.85" customHeight="1" x14ac:dyDescent="0.25">
      <c r="A53" s="43" t="s">
        <v>79</v>
      </c>
      <c r="B53" s="44" t="s">
        <v>80</v>
      </c>
      <c r="C53" s="45">
        <v>0</v>
      </c>
      <c r="D53" s="45">
        <v>0</v>
      </c>
      <c r="E53" s="61">
        <f t="shared" si="7"/>
        <v>0</v>
      </c>
      <c r="F53" s="45">
        <v>0</v>
      </c>
      <c r="G53" s="45">
        <f t="shared" si="9"/>
        <v>0</v>
      </c>
      <c r="H53" s="45">
        <f t="shared" si="2"/>
        <v>0</v>
      </c>
      <c r="I53" s="45">
        <f t="shared" si="6"/>
        <v>0</v>
      </c>
      <c r="J53" s="45">
        <v>0</v>
      </c>
      <c r="K53" s="45">
        <f t="shared" si="10"/>
        <v>0</v>
      </c>
      <c r="L53" s="53">
        <f t="shared" si="3"/>
        <v>0</v>
      </c>
    </row>
    <row r="54" spans="1:12" s="5" customFormat="1" ht="14.85" customHeight="1" x14ac:dyDescent="0.25">
      <c r="A54" s="43" t="s">
        <v>81</v>
      </c>
      <c r="B54" s="44" t="s">
        <v>82</v>
      </c>
      <c r="C54" s="45">
        <v>0</v>
      </c>
      <c r="D54" s="45">
        <v>0</v>
      </c>
      <c r="E54" s="61">
        <f t="shared" si="7"/>
        <v>0</v>
      </c>
      <c r="F54" s="45">
        <v>0</v>
      </c>
      <c r="G54" s="45">
        <f t="shared" si="9"/>
        <v>0</v>
      </c>
      <c r="H54" s="45">
        <f t="shared" si="2"/>
        <v>0</v>
      </c>
      <c r="I54" s="45">
        <f t="shared" si="6"/>
        <v>0</v>
      </c>
      <c r="J54" s="45">
        <v>0</v>
      </c>
      <c r="K54" s="45">
        <f t="shared" si="10"/>
        <v>0</v>
      </c>
      <c r="L54" s="53">
        <f t="shared" si="3"/>
        <v>0</v>
      </c>
    </row>
    <row r="55" spans="1:12" s="5" customFormat="1" ht="14.85" customHeight="1" x14ac:dyDescent="0.25">
      <c r="A55" s="43" t="s">
        <v>83</v>
      </c>
      <c r="B55" s="44" t="s">
        <v>84</v>
      </c>
      <c r="C55" s="45">
        <v>0</v>
      </c>
      <c r="D55" s="45">
        <v>0</v>
      </c>
      <c r="E55" s="61">
        <f t="shared" si="7"/>
        <v>0</v>
      </c>
      <c r="F55" s="45">
        <v>0</v>
      </c>
      <c r="G55" s="45">
        <f t="shared" si="9"/>
        <v>0</v>
      </c>
      <c r="H55" s="45">
        <f t="shared" si="2"/>
        <v>0</v>
      </c>
      <c r="I55" s="45">
        <f t="shared" si="6"/>
        <v>0</v>
      </c>
      <c r="J55" s="45">
        <v>0</v>
      </c>
      <c r="K55" s="45">
        <f t="shared" si="10"/>
        <v>0</v>
      </c>
      <c r="L55" s="53">
        <f t="shared" si="3"/>
        <v>0</v>
      </c>
    </row>
    <row r="56" spans="1:12" s="5" customFormat="1" ht="14.85" customHeight="1" x14ac:dyDescent="0.25">
      <c r="A56" s="43" t="s">
        <v>85</v>
      </c>
      <c r="B56" s="44" t="s">
        <v>86</v>
      </c>
      <c r="C56" s="45">
        <v>909730</v>
      </c>
      <c r="D56" s="45">
        <v>909730</v>
      </c>
      <c r="E56" s="61">
        <f>F56-0</f>
        <v>0</v>
      </c>
      <c r="F56" s="45">
        <v>0</v>
      </c>
      <c r="G56" s="45">
        <f t="shared" si="9"/>
        <v>0</v>
      </c>
      <c r="H56" s="45">
        <f t="shared" si="2"/>
        <v>909730</v>
      </c>
      <c r="I56" s="45">
        <f t="shared" si="6"/>
        <v>0</v>
      </c>
      <c r="J56" s="45">
        <v>0</v>
      </c>
      <c r="K56" s="45">
        <f t="shared" si="10"/>
        <v>0</v>
      </c>
      <c r="L56" s="53">
        <f t="shared" si="3"/>
        <v>909730</v>
      </c>
    </row>
    <row r="57" spans="1:12" s="5" customFormat="1" ht="14.85" customHeight="1" x14ac:dyDescent="0.25">
      <c r="A57" s="43" t="s">
        <v>87</v>
      </c>
      <c r="B57" s="44" t="s">
        <v>88</v>
      </c>
      <c r="C57" s="45">
        <v>0</v>
      </c>
      <c r="D57" s="45">
        <v>0</v>
      </c>
      <c r="E57" s="61">
        <f t="shared" si="7"/>
        <v>0</v>
      </c>
      <c r="F57" s="45">
        <v>0</v>
      </c>
      <c r="G57" s="45">
        <f t="shared" si="9"/>
        <v>0</v>
      </c>
      <c r="H57" s="45">
        <f t="shared" si="2"/>
        <v>0</v>
      </c>
      <c r="I57" s="45">
        <f t="shared" si="6"/>
        <v>0</v>
      </c>
      <c r="J57" s="45">
        <v>0</v>
      </c>
      <c r="K57" s="45">
        <f t="shared" si="10"/>
        <v>0</v>
      </c>
      <c r="L57" s="53">
        <f t="shared" si="3"/>
        <v>0</v>
      </c>
    </row>
    <row r="58" spans="1:12" s="5" customFormat="1" ht="14.85" customHeight="1" x14ac:dyDescent="0.25">
      <c r="A58" s="43" t="s">
        <v>89</v>
      </c>
      <c r="B58" s="44" t="s">
        <v>90</v>
      </c>
      <c r="C58" s="45">
        <v>0</v>
      </c>
      <c r="D58" s="45">
        <v>0</v>
      </c>
      <c r="E58" s="61">
        <f t="shared" si="7"/>
        <v>0</v>
      </c>
      <c r="F58" s="45">
        <v>0</v>
      </c>
      <c r="G58" s="45">
        <f t="shared" si="9"/>
        <v>0</v>
      </c>
      <c r="H58" s="45">
        <f t="shared" si="2"/>
        <v>0</v>
      </c>
      <c r="I58" s="45">
        <f t="shared" si="6"/>
        <v>0</v>
      </c>
      <c r="J58" s="45">
        <v>0</v>
      </c>
      <c r="K58" s="45">
        <f t="shared" si="10"/>
        <v>0</v>
      </c>
      <c r="L58" s="53">
        <f t="shared" si="3"/>
        <v>0</v>
      </c>
    </row>
    <row r="59" spans="1:12" s="5" customFormat="1" ht="14.85" customHeight="1" x14ac:dyDescent="0.25">
      <c r="A59" s="43" t="s">
        <v>91</v>
      </c>
      <c r="B59" s="44" t="s">
        <v>92</v>
      </c>
      <c r="C59" s="45">
        <v>0</v>
      </c>
      <c r="D59" s="45">
        <v>0</v>
      </c>
      <c r="E59" s="61">
        <f t="shared" si="7"/>
        <v>0</v>
      </c>
      <c r="F59" s="45">
        <v>0</v>
      </c>
      <c r="G59" s="45">
        <f t="shared" si="9"/>
        <v>0</v>
      </c>
      <c r="H59" s="45">
        <f t="shared" si="2"/>
        <v>0</v>
      </c>
      <c r="I59" s="45">
        <f t="shared" si="6"/>
        <v>0</v>
      </c>
      <c r="J59" s="45">
        <v>0</v>
      </c>
      <c r="K59" s="45">
        <f t="shared" si="10"/>
        <v>0</v>
      </c>
      <c r="L59" s="53">
        <f t="shared" si="3"/>
        <v>0</v>
      </c>
    </row>
    <row r="60" spans="1:12" s="5" customFormat="1" ht="14.85" customHeight="1" x14ac:dyDescent="0.25">
      <c r="A60" s="43" t="s">
        <v>93</v>
      </c>
      <c r="B60" s="44" t="s">
        <v>94</v>
      </c>
      <c r="C60" s="45">
        <v>1744782100</v>
      </c>
      <c r="D60" s="45">
        <v>1744782100</v>
      </c>
      <c r="E60" s="61">
        <f>F60-0</f>
        <v>247309864.24000001</v>
      </c>
      <c r="F60" s="94">
        <v>247309864.24000001</v>
      </c>
      <c r="G60" s="45">
        <f t="shared" si="9"/>
        <v>0.98557599879598512</v>
      </c>
      <c r="H60" s="45">
        <f t="shared" si="2"/>
        <v>1497472235.76</v>
      </c>
      <c r="I60" s="45">
        <f t="shared" si="6"/>
        <v>247309864.24000001</v>
      </c>
      <c r="J60" s="94">
        <v>247309864.24000001</v>
      </c>
      <c r="K60" s="45">
        <f t="shared" si="10"/>
        <v>1.4395333030971429</v>
      </c>
      <c r="L60" s="53">
        <f t="shared" si="3"/>
        <v>1497472235.76</v>
      </c>
    </row>
    <row r="61" spans="1:12" s="5" customFormat="1" ht="14.85" customHeight="1" x14ac:dyDescent="0.25">
      <c r="A61" s="43" t="s">
        <v>95</v>
      </c>
      <c r="B61" s="44" t="s">
        <v>96</v>
      </c>
      <c r="C61" s="45">
        <v>0</v>
      </c>
      <c r="D61" s="45">
        <v>0</v>
      </c>
      <c r="E61" s="61">
        <f t="shared" si="7"/>
        <v>0</v>
      </c>
      <c r="F61" s="45">
        <v>0</v>
      </c>
      <c r="G61" s="45">
        <f t="shared" si="9"/>
        <v>0</v>
      </c>
      <c r="H61" s="45">
        <f t="shared" si="2"/>
        <v>0</v>
      </c>
      <c r="I61" s="45">
        <f t="shared" si="6"/>
        <v>0</v>
      </c>
      <c r="J61" s="45">
        <v>0</v>
      </c>
      <c r="K61" s="45">
        <f t="shared" si="10"/>
        <v>0</v>
      </c>
      <c r="L61" s="53">
        <f t="shared" si="3"/>
        <v>0</v>
      </c>
    </row>
    <row r="62" spans="1:12" s="5" customFormat="1" ht="14.85" customHeight="1" x14ac:dyDescent="0.25">
      <c r="A62" s="43" t="s">
        <v>97</v>
      </c>
      <c r="B62" s="44" t="s">
        <v>98</v>
      </c>
      <c r="C62" s="45">
        <v>0</v>
      </c>
      <c r="D62" s="45">
        <v>0</v>
      </c>
      <c r="E62" s="61">
        <f>F62-0</f>
        <v>0</v>
      </c>
      <c r="F62" s="45">
        <v>0</v>
      </c>
      <c r="G62" s="45">
        <f t="shared" si="9"/>
        <v>0</v>
      </c>
      <c r="H62" s="45">
        <f t="shared" si="2"/>
        <v>0</v>
      </c>
      <c r="I62" s="45">
        <f t="shared" si="6"/>
        <v>0</v>
      </c>
      <c r="J62" s="45">
        <v>0</v>
      </c>
      <c r="K62" s="45">
        <f t="shared" si="10"/>
        <v>0</v>
      </c>
      <c r="L62" s="53">
        <f t="shared" si="3"/>
        <v>0</v>
      </c>
    </row>
    <row r="63" spans="1:12" s="5" customFormat="1" ht="14.85" customHeight="1" x14ac:dyDescent="0.25">
      <c r="A63" s="43" t="s">
        <v>99</v>
      </c>
      <c r="B63" s="44" t="s">
        <v>100</v>
      </c>
      <c r="C63" s="45">
        <v>12508881</v>
      </c>
      <c r="D63" s="45">
        <v>12508881</v>
      </c>
      <c r="E63" s="61">
        <f t="shared" si="7"/>
        <v>0</v>
      </c>
      <c r="F63" s="45">
        <v>0</v>
      </c>
      <c r="G63" s="45">
        <f t="shared" si="9"/>
        <v>0</v>
      </c>
      <c r="H63" s="45">
        <f t="shared" si="2"/>
        <v>12508881</v>
      </c>
      <c r="I63" s="45">
        <f t="shared" si="6"/>
        <v>0</v>
      </c>
      <c r="J63" s="45">
        <v>0</v>
      </c>
      <c r="K63" s="45">
        <f t="shared" si="10"/>
        <v>0</v>
      </c>
      <c r="L63" s="53">
        <f t="shared" si="3"/>
        <v>12508881</v>
      </c>
    </row>
    <row r="64" spans="1:12" s="5" customFormat="1" ht="14.85" customHeight="1" x14ac:dyDescent="0.25">
      <c r="A64" s="66" t="s">
        <v>101</v>
      </c>
      <c r="B64" s="70" t="s">
        <v>102</v>
      </c>
      <c r="C64" s="42">
        <f>SUM(C65:C87)</f>
        <v>18427888732</v>
      </c>
      <c r="D64" s="42">
        <f>SUM(D65:D87)</f>
        <v>18444305749.669998</v>
      </c>
      <c r="E64" s="98">
        <f>SUM(E65:E87)</f>
        <v>3092585183.6499996</v>
      </c>
      <c r="F64" s="42">
        <f>SUM(F65:F87)</f>
        <v>3092585183.6499996</v>
      </c>
      <c r="G64" s="42">
        <f t="shared" si="9"/>
        <v>12.324529555681719</v>
      </c>
      <c r="H64" s="42">
        <f t="shared" si="2"/>
        <v>15351720566.019999</v>
      </c>
      <c r="I64" s="42">
        <f>SUM(I65:I87)</f>
        <v>2510969628.6800003</v>
      </c>
      <c r="J64" s="42">
        <f>SUM(J65:J87)</f>
        <v>2510969628.6800003</v>
      </c>
      <c r="K64" s="42">
        <f t="shared" si="10"/>
        <v>14.615771249797548</v>
      </c>
      <c r="L64" s="57">
        <f t="shared" si="3"/>
        <v>15933336120.989998</v>
      </c>
    </row>
    <row r="65" spans="1:12" s="5" customFormat="1" ht="14.85" customHeight="1" x14ac:dyDescent="0.25">
      <c r="A65" s="43" t="s">
        <v>48</v>
      </c>
      <c r="B65" s="44" t="s">
        <v>103</v>
      </c>
      <c r="C65" s="45">
        <v>0</v>
      </c>
      <c r="D65" s="45">
        <v>0</v>
      </c>
      <c r="E65" s="61">
        <f t="shared" ref="E65:E87" si="11">F65-0</f>
        <v>0</v>
      </c>
      <c r="F65" s="45">
        <v>0</v>
      </c>
      <c r="G65" s="45">
        <f t="shared" si="9"/>
        <v>0</v>
      </c>
      <c r="H65" s="45">
        <f t="shared" si="2"/>
        <v>0</v>
      </c>
      <c r="I65" s="45">
        <f t="shared" si="6"/>
        <v>0</v>
      </c>
      <c r="J65" s="45">
        <v>0</v>
      </c>
      <c r="K65" s="45">
        <f t="shared" si="10"/>
        <v>0</v>
      </c>
      <c r="L65" s="53">
        <f t="shared" si="3"/>
        <v>0</v>
      </c>
    </row>
    <row r="66" spans="1:12" s="5" customFormat="1" ht="14.85" customHeight="1" x14ac:dyDescent="0.25">
      <c r="A66" s="43" t="s">
        <v>30</v>
      </c>
      <c r="B66" s="44" t="s">
        <v>31</v>
      </c>
      <c r="C66" s="94">
        <v>16241275449</v>
      </c>
      <c r="D66" s="94">
        <v>16211111027.33</v>
      </c>
      <c r="E66" s="61">
        <f t="shared" si="11"/>
        <v>2686268006.8699999</v>
      </c>
      <c r="F66" s="45">
        <v>2686268006.8699999</v>
      </c>
      <c r="G66" s="45">
        <f t="shared" si="9"/>
        <v>10.705279718787656</v>
      </c>
      <c r="H66" s="45">
        <f t="shared" si="2"/>
        <v>13524843020.459999</v>
      </c>
      <c r="I66" s="45">
        <f t="shared" si="6"/>
        <v>2428532948.7600002</v>
      </c>
      <c r="J66" s="45">
        <v>2428532948.7600002</v>
      </c>
      <c r="K66" s="45">
        <f t="shared" si="10"/>
        <v>14.13592647487811</v>
      </c>
      <c r="L66" s="53">
        <f t="shared" si="3"/>
        <v>13782578078.57</v>
      </c>
    </row>
    <row r="67" spans="1:12" s="5" customFormat="1" ht="14.85" customHeight="1" x14ac:dyDescent="0.25">
      <c r="A67" s="43" t="s">
        <v>65</v>
      </c>
      <c r="B67" s="44" t="s">
        <v>66</v>
      </c>
      <c r="C67" s="45">
        <v>433633270</v>
      </c>
      <c r="D67" s="45">
        <v>433633270</v>
      </c>
      <c r="E67" s="61">
        <f t="shared" si="11"/>
        <v>92021180.650000006</v>
      </c>
      <c r="F67" s="45">
        <v>92021180.650000006</v>
      </c>
      <c r="G67" s="45">
        <f t="shared" si="9"/>
        <v>0.36672159158801837</v>
      </c>
      <c r="H67" s="45">
        <f t="shared" si="2"/>
        <v>341612089.35000002</v>
      </c>
      <c r="I67" s="45">
        <f t="shared" si="6"/>
        <v>4179211.66</v>
      </c>
      <c r="J67" s="45">
        <v>4179211.66</v>
      </c>
      <c r="K67" s="45">
        <f t="shared" si="10"/>
        <v>2.4326220807042297E-2</v>
      </c>
      <c r="L67" s="53">
        <f t="shared" si="3"/>
        <v>429454058.33999997</v>
      </c>
    </row>
    <row r="68" spans="1:12" s="5" customFormat="1" ht="14.85" customHeight="1" x14ac:dyDescent="0.25">
      <c r="A68" s="64" t="s">
        <v>32</v>
      </c>
      <c r="B68" s="65" t="s">
        <v>33</v>
      </c>
      <c r="C68" s="45">
        <v>95386961</v>
      </c>
      <c r="D68" s="45">
        <v>159687833</v>
      </c>
      <c r="E68" s="61">
        <f t="shared" si="11"/>
        <v>44556422.350000001</v>
      </c>
      <c r="F68" s="45">
        <v>44556422.350000001</v>
      </c>
      <c r="G68" s="45">
        <f t="shared" si="9"/>
        <v>0.17756566482023237</v>
      </c>
      <c r="H68" s="45">
        <f t="shared" si="2"/>
        <v>115131410.65000001</v>
      </c>
      <c r="I68" s="45">
        <f t="shared" si="6"/>
        <v>5326088.88</v>
      </c>
      <c r="J68" s="45">
        <v>5326088.88</v>
      </c>
      <c r="K68" s="45">
        <f t="shared" si="10"/>
        <v>3.1001926840147787E-2</v>
      </c>
      <c r="L68" s="53">
        <f t="shared" si="3"/>
        <v>154361744.12</v>
      </c>
    </row>
    <row r="69" spans="1:12" s="5" customFormat="1" ht="14.85" customHeight="1" x14ac:dyDescent="0.25">
      <c r="A69" s="43" t="s">
        <v>34</v>
      </c>
      <c r="B69" s="44" t="s">
        <v>35</v>
      </c>
      <c r="C69" s="45">
        <v>6690000</v>
      </c>
      <c r="D69" s="45">
        <v>6690000</v>
      </c>
      <c r="E69" s="61">
        <f t="shared" si="11"/>
        <v>2840118</v>
      </c>
      <c r="F69" s="45">
        <v>2840118</v>
      </c>
      <c r="G69" s="45">
        <f t="shared" si="9"/>
        <v>1.131840067580984E-2</v>
      </c>
      <c r="H69" s="45">
        <f t="shared" si="2"/>
        <v>3849882</v>
      </c>
      <c r="I69" s="45">
        <f t="shared" si="6"/>
        <v>0</v>
      </c>
      <c r="J69" s="45">
        <v>0</v>
      </c>
      <c r="K69" s="45">
        <f t="shared" si="10"/>
        <v>0</v>
      </c>
      <c r="L69" s="53">
        <f t="shared" si="3"/>
        <v>6690000</v>
      </c>
    </row>
    <row r="70" spans="1:12" s="5" customFormat="1" ht="14.85" customHeight="1" x14ac:dyDescent="0.25">
      <c r="A70" s="43" t="s">
        <v>104</v>
      </c>
      <c r="B70" s="44" t="s">
        <v>105</v>
      </c>
      <c r="C70" s="45">
        <v>459500233</v>
      </c>
      <c r="D70" s="45">
        <v>471154445.33999997</v>
      </c>
      <c r="E70" s="61">
        <f t="shared" si="11"/>
        <v>39754339.990000002</v>
      </c>
      <c r="F70" s="45">
        <v>39754339.990000002</v>
      </c>
      <c r="G70" s="45">
        <f t="shared" si="9"/>
        <v>0.15842846973583147</v>
      </c>
      <c r="H70" s="45">
        <f t="shared" si="2"/>
        <v>431400105.34999996</v>
      </c>
      <c r="I70" s="45">
        <f t="shared" si="6"/>
        <v>5117363.24</v>
      </c>
      <c r="J70" s="45">
        <v>5117363.24</v>
      </c>
      <c r="K70" s="45">
        <f t="shared" si="10"/>
        <v>2.9786983348453179E-2</v>
      </c>
      <c r="L70" s="53">
        <f t="shared" si="3"/>
        <v>466037082.09999996</v>
      </c>
    </row>
    <row r="71" spans="1:12" s="5" customFormat="1" ht="14.85" customHeight="1" x14ac:dyDescent="0.25">
      <c r="A71" s="43" t="s">
        <v>106</v>
      </c>
      <c r="B71" s="44" t="s">
        <v>107</v>
      </c>
      <c r="C71" s="45">
        <v>270759677</v>
      </c>
      <c r="D71" s="45">
        <v>270759677</v>
      </c>
      <c r="E71" s="61">
        <f t="shared" si="11"/>
        <v>106244470.64</v>
      </c>
      <c r="F71" s="45">
        <v>106244470.64</v>
      </c>
      <c r="G71" s="45">
        <f t="shared" si="9"/>
        <v>0.42340405866687048</v>
      </c>
      <c r="H71" s="45">
        <f t="shared" si="2"/>
        <v>164515206.36000001</v>
      </c>
      <c r="I71" s="45">
        <f t="shared" si="6"/>
        <v>32306464.870000001</v>
      </c>
      <c r="J71" s="45">
        <v>32306464.870000001</v>
      </c>
      <c r="K71" s="45">
        <f t="shared" si="10"/>
        <v>0.18804843158448092</v>
      </c>
      <c r="L71" s="53">
        <f t="shared" si="3"/>
        <v>238453212.13</v>
      </c>
    </row>
    <row r="72" spans="1:12" s="5" customFormat="1" ht="14.85" customHeight="1" x14ac:dyDescent="0.25">
      <c r="A72" s="43" t="s">
        <v>73</v>
      </c>
      <c r="B72" s="44" t="s">
        <v>74</v>
      </c>
      <c r="C72" s="45">
        <v>2264158</v>
      </c>
      <c r="D72" s="45">
        <v>2261578</v>
      </c>
      <c r="E72" s="61">
        <f t="shared" si="11"/>
        <v>0</v>
      </c>
      <c r="F72" s="45">
        <v>0</v>
      </c>
      <c r="G72" s="45">
        <f t="shared" si="9"/>
        <v>0</v>
      </c>
      <c r="H72" s="45">
        <f t="shared" si="2"/>
        <v>2261578</v>
      </c>
      <c r="I72" s="45">
        <f t="shared" si="6"/>
        <v>0</v>
      </c>
      <c r="J72" s="45">
        <v>0</v>
      </c>
      <c r="K72" s="45">
        <f t="shared" si="10"/>
        <v>0</v>
      </c>
      <c r="L72" s="53">
        <f t="shared" si="3"/>
        <v>2261578</v>
      </c>
    </row>
    <row r="73" spans="1:12" s="5" customFormat="1" ht="14.85" customHeight="1" x14ac:dyDescent="0.25">
      <c r="A73" s="43" t="s">
        <v>108</v>
      </c>
      <c r="B73" s="44" t="s">
        <v>109</v>
      </c>
      <c r="C73" s="45">
        <v>0</v>
      </c>
      <c r="D73" s="45">
        <v>0</v>
      </c>
      <c r="E73" s="61">
        <f t="shared" si="11"/>
        <v>0</v>
      </c>
      <c r="F73" s="45">
        <v>0</v>
      </c>
      <c r="G73" s="45">
        <f t="shared" si="9"/>
        <v>0</v>
      </c>
      <c r="H73" s="45">
        <f t="shared" si="2"/>
        <v>0</v>
      </c>
      <c r="I73" s="45">
        <f t="shared" si="6"/>
        <v>0</v>
      </c>
      <c r="J73" s="45">
        <v>0</v>
      </c>
      <c r="K73" s="45">
        <f t="shared" si="10"/>
        <v>0</v>
      </c>
      <c r="L73" s="53">
        <f t="shared" si="3"/>
        <v>0</v>
      </c>
    </row>
    <row r="74" spans="1:12" s="5" customFormat="1" ht="14.85" customHeight="1" x14ac:dyDescent="0.25">
      <c r="A74" s="43" t="s">
        <v>110</v>
      </c>
      <c r="B74" s="44" t="s">
        <v>111</v>
      </c>
      <c r="C74" s="45">
        <v>0</v>
      </c>
      <c r="D74" s="45">
        <v>0</v>
      </c>
      <c r="E74" s="61">
        <f t="shared" si="11"/>
        <v>0</v>
      </c>
      <c r="F74" s="45">
        <v>0</v>
      </c>
      <c r="G74" s="45">
        <f t="shared" si="9"/>
        <v>0</v>
      </c>
      <c r="H74" s="45">
        <f t="shared" si="2"/>
        <v>0</v>
      </c>
      <c r="I74" s="45">
        <f t="shared" si="6"/>
        <v>0</v>
      </c>
      <c r="J74" s="45">
        <v>0</v>
      </c>
      <c r="K74" s="45">
        <f t="shared" si="10"/>
        <v>0</v>
      </c>
      <c r="L74" s="53">
        <f t="shared" si="3"/>
        <v>0</v>
      </c>
    </row>
    <row r="75" spans="1:12" s="5" customFormat="1" ht="14.85" customHeight="1" x14ac:dyDescent="0.25">
      <c r="A75" s="43" t="s">
        <v>112</v>
      </c>
      <c r="B75" s="44" t="s">
        <v>113</v>
      </c>
      <c r="C75" s="45">
        <v>0</v>
      </c>
      <c r="D75" s="45">
        <v>0</v>
      </c>
      <c r="E75" s="61">
        <f t="shared" si="11"/>
        <v>0</v>
      </c>
      <c r="F75" s="45">
        <v>0</v>
      </c>
      <c r="G75" s="45">
        <f t="shared" si="9"/>
        <v>0</v>
      </c>
      <c r="H75" s="45">
        <f t="shared" si="2"/>
        <v>0</v>
      </c>
      <c r="I75" s="45">
        <f t="shared" si="6"/>
        <v>0</v>
      </c>
      <c r="J75" s="45">
        <v>0</v>
      </c>
      <c r="K75" s="45">
        <f t="shared" si="10"/>
        <v>0</v>
      </c>
      <c r="L75" s="53">
        <f t="shared" si="3"/>
        <v>0</v>
      </c>
    </row>
    <row r="76" spans="1:12" s="5" customFormat="1" ht="14.85" customHeight="1" x14ac:dyDescent="0.25">
      <c r="A76" s="43" t="s">
        <v>114</v>
      </c>
      <c r="B76" s="44" t="s">
        <v>115</v>
      </c>
      <c r="C76" s="45">
        <v>0</v>
      </c>
      <c r="D76" s="45">
        <v>0</v>
      </c>
      <c r="E76" s="61">
        <f t="shared" si="11"/>
        <v>0</v>
      </c>
      <c r="F76" s="45">
        <v>0</v>
      </c>
      <c r="G76" s="45">
        <f t="shared" si="9"/>
        <v>0</v>
      </c>
      <c r="H76" s="45">
        <f t="shared" si="2"/>
        <v>0</v>
      </c>
      <c r="I76" s="45">
        <f t="shared" si="6"/>
        <v>0</v>
      </c>
      <c r="J76" s="45">
        <v>0</v>
      </c>
      <c r="K76" s="45">
        <f t="shared" si="10"/>
        <v>0</v>
      </c>
      <c r="L76" s="53">
        <f t="shared" si="3"/>
        <v>0</v>
      </c>
    </row>
    <row r="77" spans="1:12" s="5" customFormat="1" ht="14.85" customHeight="1" x14ac:dyDescent="0.25">
      <c r="A77" s="43" t="s">
        <v>116</v>
      </c>
      <c r="B77" s="44" t="s">
        <v>117</v>
      </c>
      <c r="C77" s="94">
        <v>279966527</v>
      </c>
      <c r="D77" s="94">
        <v>279966527</v>
      </c>
      <c r="E77" s="61">
        <f t="shared" si="11"/>
        <v>18010607.050000001</v>
      </c>
      <c r="F77" s="94">
        <v>18010607.050000001</v>
      </c>
      <c r="G77" s="45">
        <f t="shared" ref="G77:G108" si="12">(F77/$F$309)*100</f>
        <v>7.1775632916120199E-2</v>
      </c>
      <c r="H77" s="45">
        <f t="shared" si="2"/>
        <v>261955919.94999999</v>
      </c>
      <c r="I77" s="45">
        <f t="shared" si="6"/>
        <v>1589116.46</v>
      </c>
      <c r="J77" s="94">
        <v>1589116.46</v>
      </c>
      <c r="K77" s="45">
        <f t="shared" si="10"/>
        <v>9.2498779767630594E-3</v>
      </c>
      <c r="L77" s="53">
        <f t="shared" si="3"/>
        <v>278377410.54000002</v>
      </c>
    </row>
    <row r="78" spans="1:12" s="5" customFormat="1" ht="14.85" customHeight="1" x14ac:dyDescent="0.25">
      <c r="A78" s="43" t="s">
        <v>118</v>
      </c>
      <c r="B78" s="44" t="s">
        <v>119</v>
      </c>
      <c r="C78" s="94">
        <v>215796852</v>
      </c>
      <c r="D78" s="94">
        <v>215796852</v>
      </c>
      <c r="E78" s="61">
        <f t="shared" si="11"/>
        <v>47499999.659999996</v>
      </c>
      <c r="F78" s="94">
        <v>47499999.659999996</v>
      </c>
      <c r="G78" s="45">
        <f t="shared" si="12"/>
        <v>0.18929637016937717</v>
      </c>
      <c r="H78" s="45">
        <f t="shared" si="2"/>
        <v>168296852.34</v>
      </c>
      <c r="I78" s="45">
        <f t="shared" si="6"/>
        <v>18893154.149999999</v>
      </c>
      <c r="J78" s="94">
        <v>18893154.149999999</v>
      </c>
      <c r="K78" s="45">
        <f t="shared" si="10"/>
        <v>0.10997266398189255</v>
      </c>
      <c r="L78" s="53">
        <f t="shared" si="3"/>
        <v>196903697.84999999</v>
      </c>
    </row>
    <row r="79" spans="1:12" s="5" customFormat="1" ht="14.85" customHeight="1" x14ac:dyDescent="0.25">
      <c r="A79" s="43" t="s">
        <v>120</v>
      </c>
      <c r="B79" s="44" t="s">
        <v>121</v>
      </c>
      <c r="C79" s="45">
        <v>0</v>
      </c>
      <c r="D79" s="45">
        <v>0</v>
      </c>
      <c r="E79" s="61">
        <f t="shared" si="11"/>
        <v>0</v>
      </c>
      <c r="F79" s="45">
        <v>0</v>
      </c>
      <c r="G79" s="45">
        <f t="shared" si="12"/>
        <v>0</v>
      </c>
      <c r="H79" s="45">
        <f t="shared" si="2"/>
        <v>0</v>
      </c>
      <c r="I79" s="45">
        <f t="shared" si="6"/>
        <v>0</v>
      </c>
      <c r="J79" s="45">
        <v>0</v>
      </c>
      <c r="K79" s="45">
        <f t="shared" si="10"/>
        <v>0</v>
      </c>
      <c r="L79" s="53">
        <f t="shared" si="3"/>
        <v>0</v>
      </c>
    </row>
    <row r="80" spans="1:12" s="5" customFormat="1" ht="14.85" customHeight="1" x14ac:dyDescent="0.25">
      <c r="A80" s="43" t="s">
        <v>122</v>
      </c>
      <c r="B80" s="44" t="s">
        <v>123</v>
      </c>
      <c r="C80" s="45">
        <v>0</v>
      </c>
      <c r="D80" s="45">
        <v>0</v>
      </c>
      <c r="E80" s="61">
        <f t="shared" si="11"/>
        <v>0</v>
      </c>
      <c r="F80" s="45">
        <v>0</v>
      </c>
      <c r="G80" s="45">
        <f t="shared" si="12"/>
        <v>0</v>
      </c>
      <c r="H80" s="45">
        <f t="shared" ref="H80:H138" si="13">D80-F80</f>
        <v>0</v>
      </c>
      <c r="I80" s="45">
        <f t="shared" si="6"/>
        <v>0</v>
      </c>
      <c r="J80" s="45">
        <v>0</v>
      </c>
      <c r="K80" s="45">
        <f t="shared" ref="K80:K111" si="14">(J80/$J$309)*100</f>
        <v>0</v>
      </c>
      <c r="L80" s="53">
        <f t="shared" ref="L80:L138" si="15">D80-J80</f>
        <v>0</v>
      </c>
    </row>
    <row r="81" spans="1:12" s="5" customFormat="1" ht="14.85" customHeight="1" x14ac:dyDescent="0.25">
      <c r="A81" s="43" t="s">
        <v>124</v>
      </c>
      <c r="B81" s="44" t="s">
        <v>125</v>
      </c>
      <c r="C81" s="45">
        <v>0</v>
      </c>
      <c r="D81" s="45">
        <v>0</v>
      </c>
      <c r="E81" s="61">
        <f t="shared" si="11"/>
        <v>0</v>
      </c>
      <c r="F81" s="45">
        <v>0</v>
      </c>
      <c r="G81" s="45">
        <f t="shared" si="12"/>
        <v>0</v>
      </c>
      <c r="H81" s="45">
        <f t="shared" si="13"/>
        <v>0</v>
      </c>
      <c r="I81" s="45">
        <f t="shared" si="6"/>
        <v>0</v>
      </c>
      <c r="J81" s="45">
        <v>0</v>
      </c>
      <c r="K81" s="45">
        <f t="shared" si="14"/>
        <v>0</v>
      </c>
      <c r="L81" s="53">
        <f t="shared" si="15"/>
        <v>0</v>
      </c>
    </row>
    <row r="82" spans="1:12" s="5" customFormat="1" ht="14.85" customHeight="1" x14ac:dyDescent="0.25">
      <c r="A82" s="43" t="s">
        <v>75</v>
      </c>
      <c r="B82" s="44" t="s">
        <v>76</v>
      </c>
      <c r="C82" s="94">
        <v>165229878</v>
      </c>
      <c r="D82" s="94">
        <v>165229878</v>
      </c>
      <c r="E82" s="61">
        <f t="shared" si="11"/>
        <v>15735002.289999999</v>
      </c>
      <c r="F82" s="94">
        <v>15735002.289999999</v>
      </c>
      <c r="G82" s="45">
        <f t="shared" si="12"/>
        <v>6.2706922935246129E-2</v>
      </c>
      <c r="H82" s="45">
        <f t="shared" si="13"/>
        <v>149494875.71000001</v>
      </c>
      <c r="I82" s="45">
        <f t="shared" si="6"/>
        <v>11255769.9</v>
      </c>
      <c r="J82" s="94">
        <v>11255769.9</v>
      </c>
      <c r="K82" s="45">
        <f t="shared" si="14"/>
        <v>6.5517223394390214E-2</v>
      </c>
      <c r="L82" s="53">
        <f t="shared" si="15"/>
        <v>153974108.09999999</v>
      </c>
    </row>
    <row r="83" spans="1:12" s="5" customFormat="1" ht="14.85" customHeight="1" x14ac:dyDescent="0.25">
      <c r="A83" s="43" t="s">
        <v>40</v>
      </c>
      <c r="B83" s="44" t="s">
        <v>41</v>
      </c>
      <c r="C83" s="94">
        <v>247787185</v>
      </c>
      <c r="D83" s="94">
        <v>218416120</v>
      </c>
      <c r="E83" s="61">
        <f t="shared" si="11"/>
        <v>37707159.399999999</v>
      </c>
      <c r="F83" s="94">
        <v>37707159.399999999</v>
      </c>
      <c r="G83" s="45">
        <f t="shared" si="12"/>
        <v>0.150270072734946</v>
      </c>
      <c r="H83" s="45">
        <f t="shared" si="13"/>
        <v>180708960.59999999</v>
      </c>
      <c r="I83" s="45">
        <f t="shared" ref="I83:I87" si="16">J83-0</f>
        <v>2920710.42</v>
      </c>
      <c r="J83" s="94">
        <v>2920710.42</v>
      </c>
      <c r="K83" s="45">
        <f t="shared" si="14"/>
        <v>1.7000777268684503E-2</v>
      </c>
      <c r="L83" s="53">
        <f t="shared" si="15"/>
        <v>215495409.58000001</v>
      </c>
    </row>
    <row r="84" spans="1:12" s="5" customFormat="1" ht="14.85" customHeight="1" x14ac:dyDescent="0.25">
      <c r="A84" s="43" t="s">
        <v>126</v>
      </c>
      <c r="B84" s="44" t="s">
        <v>127</v>
      </c>
      <c r="C84" s="94">
        <v>9598542</v>
      </c>
      <c r="D84" s="94">
        <v>9598542</v>
      </c>
      <c r="E84" s="61">
        <f t="shared" si="11"/>
        <v>1947876.75</v>
      </c>
      <c r="F84" s="94">
        <v>1947876.75</v>
      </c>
      <c r="G84" s="45">
        <f t="shared" si="12"/>
        <v>7.7626526516131646E-3</v>
      </c>
      <c r="H84" s="45">
        <f t="shared" si="13"/>
        <v>7650665.25</v>
      </c>
      <c r="I84" s="45">
        <f t="shared" si="16"/>
        <v>848800.34</v>
      </c>
      <c r="J84" s="94">
        <v>848800.34</v>
      </c>
      <c r="K84" s="45">
        <f t="shared" si="14"/>
        <v>4.9406697175831899E-3</v>
      </c>
      <c r="L84" s="53">
        <f t="shared" si="15"/>
        <v>8749741.6600000001</v>
      </c>
    </row>
    <row r="85" spans="1:12" s="5" customFormat="1" ht="14.85" customHeight="1" x14ac:dyDescent="0.25">
      <c r="A85" s="43" t="s">
        <v>128</v>
      </c>
      <c r="B85" s="44" t="s">
        <v>129</v>
      </c>
      <c r="C85" s="45">
        <v>0</v>
      </c>
      <c r="D85" s="45">
        <v>0</v>
      </c>
      <c r="E85" s="61">
        <f t="shared" si="11"/>
        <v>0</v>
      </c>
      <c r="F85" s="45">
        <v>0</v>
      </c>
      <c r="G85" s="45">
        <f t="shared" si="12"/>
        <v>0</v>
      </c>
      <c r="H85" s="45">
        <f t="shared" si="13"/>
        <v>0</v>
      </c>
      <c r="I85" s="45">
        <f t="shared" si="16"/>
        <v>0</v>
      </c>
      <c r="J85" s="45">
        <v>0</v>
      </c>
      <c r="K85" s="45">
        <f t="shared" si="14"/>
        <v>0</v>
      </c>
      <c r="L85" s="53">
        <f t="shared" si="15"/>
        <v>0</v>
      </c>
    </row>
    <row r="86" spans="1:12" s="5" customFormat="1" ht="14.85" customHeight="1" x14ac:dyDescent="0.25">
      <c r="A86" s="43" t="s">
        <v>130</v>
      </c>
      <c r="B86" s="44" t="s">
        <v>131</v>
      </c>
      <c r="C86" s="45">
        <v>0</v>
      </c>
      <c r="D86" s="45">
        <v>0</v>
      </c>
      <c r="E86" s="61">
        <f t="shared" si="11"/>
        <v>0</v>
      </c>
      <c r="F86" s="45">
        <v>0</v>
      </c>
      <c r="G86" s="45">
        <f t="shared" si="12"/>
        <v>0</v>
      </c>
      <c r="H86" s="45">
        <f t="shared" si="13"/>
        <v>0</v>
      </c>
      <c r="I86" s="45">
        <f t="shared" si="16"/>
        <v>0</v>
      </c>
      <c r="J86" s="45">
        <v>0</v>
      </c>
      <c r="K86" s="45">
        <f t="shared" si="14"/>
        <v>0</v>
      </c>
      <c r="L86" s="53">
        <f t="shared" si="15"/>
        <v>0</v>
      </c>
    </row>
    <row r="87" spans="1:12" s="5" customFormat="1" ht="14.85" customHeight="1" x14ac:dyDescent="0.25">
      <c r="A87" s="43" t="s">
        <v>132</v>
      </c>
      <c r="B87" s="44" t="s">
        <v>133</v>
      </c>
      <c r="C87" s="45">
        <v>0</v>
      </c>
      <c r="D87" s="45">
        <v>0</v>
      </c>
      <c r="E87" s="61">
        <f t="shared" si="11"/>
        <v>0</v>
      </c>
      <c r="F87" s="45">
        <v>0</v>
      </c>
      <c r="G87" s="45">
        <f t="shared" si="12"/>
        <v>0</v>
      </c>
      <c r="H87" s="45">
        <f t="shared" si="13"/>
        <v>0</v>
      </c>
      <c r="I87" s="45">
        <f t="shared" si="16"/>
        <v>0</v>
      </c>
      <c r="J87" s="45">
        <v>0</v>
      </c>
      <c r="K87" s="45">
        <f t="shared" si="14"/>
        <v>0</v>
      </c>
      <c r="L87" s="53">
        <f t="shared" si="15"/>
        <v>0</v>
      </c>
    </row>
    <row r="88" spans="1:12" s="5" customFormat="1" ht="14.85" customHeight="1" x14ac:dyDescent="0.25">
      <c r="A88" s="40" t="s">
        <v>134</v>
      </c>
      <c r="B88" s="70" t="s">
        <v>135</v>
      </c>
      <c r="C88" s="42">
        <f>SUM(C89:C101)</f>
        <v>1277546768</v>
      </c>
      <c r="D88" s="42">
        <f>SUM(D89:D101)</f>
        <v>1419467205.8599999</v>
      </c>
      <c r="E88" s="98">
        <f>SUM(E89:E101)</f>
        <v>223690621.66</v>
      </c>
      <c r="F88" s="42">
        <f>SUM(F89:F101)</f>
        <v>223690621.66</v>
      </c>
      <c r="G88" s="42">
        <f t="shared" si="12"/>
        <v>0.89144890577393876</v>
      </c>
      <c r="H88" s="42">
        <f t="shared" si="13"/>
        <v>1195776584.1999998</v>
      </c>
      <c r="I88" s="42">
        <f>SUM(I89:I101)</f>
        <v>71301761.399999991</v>
      </c>
      <c r="J88" s="42">
        <f>SUM(J89:J101)</f>
        <v>71301761.399999991</v>
      </c>
      <c r="K88" s="42">
        <f t="shared" si="14"/>
        <v>0.41503099935059162</v>
      </c>
      <c r="L88" s="57">
        <f t="shared" si="15"/>
        <v>1348165444.4599998</v>
      </c>
    </row>
    <row r="89" spans="1:12" s="5" customFormat="1" ht="14.85" customHeight="1" x14ac:dyDescent="0.25">
      <c r="A89" s="43" t="s">
        <v>30</v>
      </c>
      <c r="B89" s="44" t="s">
        <v>31</v>
      </c>
      <c r="C89" s="94">
        <v>154326353</v>
      </c>
      <c r="D89" s="94">
        <v>154177413.43000001</v>
      </c>
      <c r="E89" s="61">
        <f t="shared" ref="E89:E152" si="17">F89-0</f>
        <v>20666124.73</v>
      </c>
      <c r="F89" s="94">
        <v>20666124.73</v>
      </c>
      <c r="G89" s="45">
        <f t="shared" si="12"/>
        <v>8.2358366839125161E-2</v>
      </c>
      <c r="H89" s="45">
        <f t="shared" si="13"/>
        <v>133511288.7</v>
      </c>
      <c r="I89" s="45">
        <f t="shared" ref="I89:I101" si="18">J89-0</f>
        <v>17700249.43</v>
      </c>
      <c r="J89" s="94">
        <v>17700249.43</v>
      </c>
      <c r="K89" s="45">
        <f t="shared" si="14"/>
        <v>0.10302904255725218</v>
      </c>
      <c r="L89" s="53">
        <f t="shared" si="15"/>
        <v>136477164</v>
      </c>
    </row>
    <row r="90" spans="1:12" s="5" customFormat="1" ht="14.85" customHeight="1" x14ac:dyDescent="0.25">
      <c r="A90" s="43" t="s">
        <v>34</v>
      </c>
      <c r="B90" s="44" t="s">
        <v>35</v>
      </c>
      <c r="C90" s="45">
        <v>0</v>
      </c>
      <c r="D90" s="45">
        <v>0</v>
      </c>
      <c r="E90" s="61">
        <f t="shared" si="17"/>
        <v>0</v>
      </c>
      <c r="F90" s="45">
        <v>0</v>
      </c>
      <c r="G90" s="45">
        <f t="shared" si="12"/>
        <v>0</v>
      </c>
      <c r="H90" s="45">
        <f t="shared" si="13"/>
        <v>0</v>
      </c>
      <c r="I90" s="45">
        <f t="shared" si="18"/>
        <v>0</v>
      </c>
      <c r="J90" s="45">
        <v>0</v>
      </c>
      <c r="K90" s="45">
        <f t="shared" si="14"/>
        <v>0</v>
      </c>
      <c r="L90" s="53">
        <f t="shared" si="15"/>
        <v>0</v>
      </c>
    </row>
    <row r="91" spans="1:12" s="5" customFormat="1" ht="14.85" customHeight="1" x14ac:dyDescent="0.25">
      <c r="A91" s="43" t="s">
        <v>36</v>
      </c>
      <c r="B91" s="44" t="s">
        <v>37</v>
      </c>
      <c r="C91" s="45">
        <v>0</v>
      </c>
      <c r="D91" s="45">
        <v>0</v>
      </c>
      <c r="E91" s="61">
        <f t="shared" si="17"/>
        <v>0</v>
      </c>
      <c r="F91" s="45">
        <v>0</v>
      </c>
      <c r="G91" s="45">
        <f t="shared" si="12"/>
        <v>0</v>
      </c>
      <c r="H91" s="45">
        <f t="shared" si="13"/>
        <v>0</v>
      </c>
      <c r="I91" s="45">
        <f t="shared" si="18"/>
        <v>0</v>
      </c>
      <c r="J91" s="45">
        <v>0</v>
      </c>
      <c r="K91" s="45">
        <f t="shared" si="14"/>
        <v>0</v>
      </c>
      <c r="L91" s="53">
        <f t="shared" si="15"/>
        <v>0</v>
      </c>
    </row>
    <row r="92" spans="1:12" s="5" customFormat="1" ht="14.85" customHeight="1" x14ac:dyDescent="0.25">
      <c r="A92" s="43" t="s">
        <v>104</v>
      </c>
      <c r="B92" s="44" t="s">
        <v>105</v>
      </c>
      <c r="C92" s="45">
        <v>88226291</v>
      </c>
      <c r="D92" s="45">
        <v>172406531</v>
      </c>
      <c r="E92" s="61">
        <f t="shared" si="17"/>
        <v>85913776.709999993</v>
      </c>
      <c r="F92" s="45">
        <v>85913776.709999993</v>
      </c>
      <c r="G92" s="45">
        <f t="shared" si="12"/>
        <v>0.34238244621379804</v>
      </c>
      <c r="H92" s="45">
        <f t="shared" si="13"/>
        <v>86492754.290000007</v>
      </c>
      <c r="I92" s="45">
        <f t="shared" si="18"/>
        <v>18548725.140000001</v>
      </c>
      <c r="J92" s="45">
        <v>18548725.140000001</v>
      </c>
      <c r="K92" s="45">
        <f t="shared" si="14"/>
        <v>0.10796782267897302</v>
      </c>
      <c r="L92" s="53">
        <f t="shared" si="15"/>
        <v>153857805.86000001</v>
      </c>
    </row>
    <row r="93" spans="1:12" s="5" customFormat="1" ht="14.85" customHeight="1" x14ac:dyDescent="0.25">
      <c r="A93" s="43" t="s">
        <v>136</v>
      </c>
      <c r="B93" s="44" t="s">
        <v>137</v>
      </c>
      <c r="C93" s="94">
        <v>72434680</v>
      </c>
      <c r="D93" s="94">
        <v>72434680</v>
      </c>
      <c r="E93" s="61">
        <f t="shared" si="17"/>
        <v>7137645.3799999999</v>
      </c>
      <c r="F93" s="94">
        <v>7137645.3799999999</v>
      </c>
      <c r="G93" s="45">
        <f t="shared" si="12"/>
        <v>2.8444849929715237E-2</v>
      </c>
      <c r="H93" s="45">
        <f t="shared" si="13"/>
        <v>65297034.619999997</v>
      </c>
      <c r="I93" s="45">
        <f t="shared" si="18"/>
        <v>6008565.29</v>
      </c>
      <c r="J93" s="94">
        <v>6008565.29</v>
      </c>
      <c r="K93" s="45">
        <f t="shared" si="14"/>
        <v>3.497446357576206E-2</v>
      </c>
      <c r="L93" s="53">
        <f t="shared" si="15"/>
        <v>66426114.710000001</v>
      </c>
    </row>
    <row r="94" spans="1:12" s="5" customFormat="1" ht="14.85" customHeight="1" x14ac:dyDescent="0.25">
      <c r="A94" s="43" t="s">
        <v>108</v>
      </c>
      <c r="B94" s="44" t="s">
        <v>109</v>
      </c>
      <c r="C94" s="45">
        <v>0</v>
      </c>
      <c r="D94" s="45">
        <v>0</v>
      </c>
      <c r="E94" s="61">
        <f t="shared" si="17"/>
        <v>0</v>
      </c>
      <c r="F94" s="45">
        <v>0</v>
      </c>
      <c r="G94" s="45">
        <f t="shared" si="12"/>
        <v>0</v>
      </c>
      <c r="H94" s="45">
        <f t="shared" si="13"/>
        <v>0</v>
      </c>
      <c r="I94" s="45">
        <f t="shared" si="18"/>
        <v>0</v>
      </c>
      <c r="J94" s="45">
        <v>0</v>
      </c>
      <c r="K94" s="45">
        <f t="shared" si="14"/>
        <v>0</v>
      </c>
      <c r="L94" s="53">
        <f t="shared" si="15"/>
        <v>0</v>
      </c>
    </row>
    <row r="95" spans="1:12" s="5" customFormat="1" ht="14.85" customHeight="1" x14ac:dyDescent="0.25">
      <c r="A95" s="43" t="s">
        <v>110</v>
      </c>
      <c r="B95" s="44" t="s">
        <v>111</v>
      </c>
      <c r="C95" s="94">
        <v>88430376</v>
      </c>
      <c r="D95" s="94">
        <v>88430376</v>
      </c>
      <c r="E95" s="61">
        <f t="shared" si="17"/>
        <v>2659870.0499999998</v>
      </c>
      <c r="F95" s="94">
        <v>2659870.0499999998</v>
      </c>
      <c r="G95" s="45">
        <f t="shared" si="12"/>
        <v>1.0600078930342455E-2</v>
      </c>
      <c r="H95" s="45">
        <f t="shared" si="13"/>
        <v>85770505.950000003</v>
      </c>
      <c r="I95" s="45">
        <f t="shared" si="18"/>
        <v>2150240.38</v>
      </c>
      <c r="J95" s="94">
        <v>2150240.38</v>
      </c>
      <c r="K95" s="45">
        <f t="shared" si="14"/>
        <v>1.2516050041863286E-2</v>
      </c>
      <c r="L95" s="53">
        <f t="shared" si="15"/>
        <v>86280135.620000005</v>
      </c>
    </row>
    <row r="96" spans="1:12" s="5" customFormat="1" ht="14.85" customHeight="1" x14ac:dyDescent="0.25">
      <c r="A96" s="43" t="s">
        <v>112</v>
      </c>
      <c r="B96" s="44" t="s">
        <v>113</v>
      </c>
      <c r="C96" s="94">
        <v>580138538</v>
      </c>
      <c r="D96" s="94">
        <v>638027675.42999995</v>
      </c>
      <c r="E96" s="61">
        <f t="shared" si="17"/>
        <v>76185551.290000007</v>
      </c>
      <c r="F96" s="94">
        <v>76185551.290000007</v>
      </c>
      <c r="G96" s="45">
        <f t="shared" si="12"/>
        <v>0.30361365098481163</v>
      </c>
      <c r="H96" s="45">
        <f t="shared" si="13"/>
        <v>561842124.13999999</v>
      </c>
      <c r="I96" s="45">
        <f t="shared" si="18"/>
        <v>22869541.289999999</v>
      </c>
      <c r="J96" s="94">
        <v>22869541.289999999</v>
      </c>
      <c r="K96" s="45">
        <f t="shared" si="14"/>
        <v>0.13311829034672795</v>
      </c>
      <c r="L96" s="53">
        <f t="shared" si="15"/>
        <v>615158134.13999999</v>
      </c>
    </row>
    <row r="97" spans="1:12" s="5" customFormat="1" ht="14.85" customHeight="1" x14ac:dyDescent="0.25">
      <c r="A97" s="43" t="s">
        <v>156</v>
      </c>
      <c r="B97" s="44" t="s">
        <v>155</v>
      </c>
      <c r="C97" s="45">
        <v>32830979</v>
      </c>
      <c r="D97" s="45">
        <v>32830979</v>
      </c>
      <c r="E97" s="61">
        <f t="shared" si="17"/>
        <v>3278888.24</v>
      </c>
      <c r="F97" s="45">
        <v>3278888.24</v>
      </c>
      <c r="G97" s="45">
        <f t="shared" si="12"/>
        <v>1.3066982030859611E-2</v>
      </c>
      <c r="H97" s="45">
        <f t="shared" si="13"/>
        <v>29552090.759999998</v>
      </c>
      <c r="I97" s="61">
        <f t="shared" si="18"/>
        <v>3278888.24</v>
      </c>
      <c r="J97" s="61">
        <v>3278888.24</v>
      </c>
      <c r="K97" s="45">
        <f t="shared" si="14"/>
        <v>1.9085647202624404E-2</v>
      </c>
      <c r="L97" s="53">
        <f t="shared" si="15"/>
        <v>29552090.759999998</v>
      </c>
    </row>
    <row r="98" spans="1:12" s="5" customFormat="1" ht="14.85" customHeight="1" x14ac:dyDescent="0.25">
      <c r="A98" s="43" t="s">
        <v>138</v>
      </c>
      <c r="B98" s="44" t="s">
        <v>139</v>
      </c>
      <c r="C98" s="45">
        <v>0</v>
      </c>
      <c r="D98" s="45">
        <v>0</v>
      </c>
      <c r="E98" s="61">
        <f t="shared" si="17"/>
        <v>0</v>
      </c>
      <c r="F98" s="45">
        <v>0</v>
      </c>
      <c r="G98" s="45">
        <f t="shared" si="12"/>
        <v>0</v>
      </c>
      <c r="H98" s="45">
        <f t="shared" si="13"/>
        <v>0</v>
      </c>
      <c r="I98" s="45">
        <f t="shared" si="18"/>
        <v>0</v>
      </c>
      <c r="J98" s="45">
        <v>0</v>
      </c>
      <c r="K98" s="45">
        <f t="shared" si="14"/>
        <v>0</v>
      </c>
      <c r="L98" s="53">
        <f t="shared" si="15"/>
        <v>0</v>
      </c>
    </row>
    <row r="99" spans="1:12" s="5" customFormat="1" ht="14.85" customHeight="1" x14ac:dyDescent="0.25">
      <c r="A99" s="43" t="s">
        <v>118</v>
      </c>
      <c r="B99" s="44" t="s">
        <v>119</v>
      </c>
      <c r="C99" s="94">
        <v>227798730</v>
      </c>
      <c r="D99" s="94">
        <v>227798730</v>
      </c>
      <c r="E99" s="61">
        <f t="shared" si="17"/>
        <v>27127392.940000001</v>
      </c>
      <c r="F99" s="94">
        <v>27127392.940000001</v>
      </c>
      <c r="G99" s="45">
        <f t="shared" si="12"/>
        <v>0.10810772742014772</v>
      </c>
      <c r="H99" s="45">
        <f t="shared" si="13"/>
        <v>200671337.06</v>
      </c>
      <c r="I99" s="45">
        <f t="shared" si="18"/>
        <v>24179.31</v>
      </c>
      <c r="J99" s="94">
        <v>24179.31</v>
      </c>
      <c r="K99" s="45">
        <f t="shared" si="14"/>
        <v>1.4074214992545409E-4</v>
      </c>
      <c r="L99" s="53">
        <f t="shared" si="15"/>
        <v>227774550.69</v>
      </c>
    </row>
    <row r="100" spans="1:12" s="5" customFormat="1" ht="14.85" customHeight="1" x14ac:dyDescent="0.25">
      <c r="A100" s="43" t="s">
        <v>40</v>
      </c>
      <c r="B100" s="44" t="s">
        <v>41</v>
      </c>
      <c r="C100" s="94">
        <v>33360821</v>
      </c>
      <c r="D100" s="94">
        <v>33360821</v>
      </c>
      <c r="E100" s="61">
        <f t="shared" si="17"/>
        <v>721372.32</v>
      </c>
      <c r="F100" s="45">
        <v>721372.32</v>
      </c>
      <c r="G100" s="45">
        <f t="shared" si="12"/>
        <v>2.8748034251388538E-3</v>
      </c>
      <c r="H100" s="45">
        <f t="shared" si="13"/>
        <v>32639448.68</v>
      </c>
      <c r="I100" s="45">
        <f t="shared" si="18"/>
        <v>721372.32</v>
      </c>
      <c r="J100" s="45">
        <v>721372.32</v>
      </c>
      <c r="K100" s="45">
        <f t="shared" si="14"/>
        <v>4.1989407974633115E-3</v>
      </c>
      <c r="L100" s="53">
        <f t="shared" si="15"/>
        <v>32639448.68</v>
      </c>
    </row>
    <row r="101" spans="1:12" s="5" customFormat="1" ht="14.85" customHeight="1" x14ac:dyDescent="0.25">
      <c r="A101" s="43" t="s">
        <v>87</v>
      </c>
      <c r="B101" s="44" t="s">
        <v>88</v>
      </c>
      <c r="C101" s="45">
        <v>0</v>
      </c>
      <c r="D101" s="45">
        <v>0</v>
      </c>
      <c r="E101" s="61">
        <f t="shared" si="17"/>
        <v>0</v>
      </c>
      <c r="F101" s="45">
        <v>0</v>
      </c>
      <c r="G101" s="45">
        <f t="shared" si="12"/>
        <v>0</v>
      </c>
      <c r="H101" s="45">
        <f t="shared" si="13"/>
        <v>0</v>
      </c>
      <c r="I101" s="45">
        <f t="shared" si="18"/>
        <v>0</v>
      </c>
      <c r="J101" s="45">
        <v>0</v>
      </c>
      <c r="K101" s="45">
        <f t="shared" si="14"/>
        <v>0</v>
      </c>
      <c r="L101" s="53">
        <f t="shared" si="15"/>
        <v>0</v>
      </c>
    </row>
    <row r="102" spans="1:12" s="5" customFormat="1" ht="14.85" customHeight="1" x14ac:dyDescent="0.25">
      <c r="A102" s="40" t="s">
        <v>140</v>
      </c>
      <c r="B102" s="70" t="s">
        <v>141</v>
      </c>
      <c r="C102" s="42">
        <f>SUM(C103:C106)</f>
        <v>30452725177</v>
      </c>
      <c r="D102" s="42">
        <f>SUM(D103:D106)</f>
        <v>30452490177</v>
      </c>
      <c r="E102" s="98">
        <f>SUM(E103:E106)</f>
        <v>4626257189.1999998</v>
      </c>
      <c r="F102" s="42">
        <f>SUM(F103:F106)</f>
        <v>4626257189.1999998</v>
      </c>
      <c r="G102" s="42">
        <f t="shared" si="12"/>
        <v>18.436498940083268</v>
      </c>
      <c r="H102" s="42">
        <f t="shared" si="13"/>
        <v>25826232987.799999</v>
      </c>
      <c r="I102" s="42">
        <f>SUM(I103:I106)</f>
        <v>4582036271.8299999</v>
      </c>
      <c r="J102" s="42">
        <f>SUM(J103:J106)</f>
        <v>4582036271.8299999</v>
      </c>
      <c r="K102" s="42">
        <f t="shared" si="14"/>
        <v>26.670969350811351</v>
      </c>
      <c r="L102" s="57">
        <f t="shared" si="15"/>
        <v>25870453905.169998</v>
      </c>
    </row>
    <row r="103" spans="1:12" s="5" customFormat="1" ht="14.85" customHeight="1" x14ac:dyDescent="0.25">
      <c r="A103" s="43" t="s">
        <v>30</v>
      </c>
      <c r="B103" s="44" t="s">
        <v>31</v>
      </c>
      <c r="C103" s="45">
        <v>10783912246</v>
      </c>
      <c r="D103" s="45">
        <v>10817677246</v>
      </c>
      <c r="E103" s="61">
        <f t="shared" si="17"/>
        <v>1741975205.3900001</v>
      </c>
      <c r="F103" s="94">
        <v>1741975205.3900001</v>
      </c>
      <c r="G103" s="45">
        <f t="shared" si="12"/>
        <v>6.9420965403304242</v>
      </c>
      <c r="H103" s="45">
        <f t="shared" si="13"/>
        <v>9075702040.6100006</v>
      </c>
      <c r="I103" s="45">
        <f t="shared" ref="I103:I106" si="19">J103-0</f>
        <v>1697754288.02</v>
      </c>
      <c r="J103" s="94">
        <v>1697754288.02</v>
      </c>
      <c r="K103" s="45">
        <f t="shared" si="14"/>
        <v>9.8822335517884241</v>
      </c>
      <c r="L103" s="53">
        <f t="shared" si="15"/>
        <v>9119922957.9799995</v>
      </c>
    </row>
    <row r="104" spans="1:12" s="5" customFormat="1" ht="14.85" customHeight="1" x14ac:dyDescent="0.25">
      <c r="A104" s="43" t="s">
        <v>63</v>
      </c>
      <c r="B104" s="44" t="s">
        <v>64</v>
      </c>
      <c r="C104" s="45">
        <v>14295127</v>
      </c>
      <c r="D104" s="45">
        <v>14295127</v>
      </c>
      <c r="E104" s="61">
        <f t="shared" si="17"/>
        <v>0</v>
      </c>
      <c r="F104" s="45">
        <v>0</v>
      </c>
      <c r="G104" s="45">
        <f t="shared" si="12"/>
        <v>0</v>
      </c>
      <c r="H104" s="45">
        <f t="shared" si="13"/>
        <v>14295127</v>
      </c>
      <c r="I104" s="45">
        <f t="shared" si="19"/>
        <v>0</v>
      </c>
      <c r="J104" s="45">
        <v>0</v>
      </c>
      <c r="K104" s="45">
        <f t="shared" si="14"/>
        <v>0</v>
      </c>
      <c r="L104" s="53">
        <f t="shared" si="15"/>
        <v>14295127</v>
      </c>
    </row>
    <row r="105" spans="1:12" s="5" customFormat="1" ht="14.85" customHeight="1" x14ac:dyDescent="0.25">
      <c r="A105" s="43" t="s">
        <v>142</v>
      </c>
      <c r="B105" s="44" t="s">
        <v>143</v>
      </c>
      <c r="C105" s="94">
        <v>19654517804</v>
      </c>
      <c r="D105" s="94">
        <v>19620517804</v>
      </c>
      <c r="E105" s="61">
        <f t="shared" si="17"/>
        <v>2884281983.8099999</v>
      </c>
      <c r="F105" s="94">
        <v>2884281983.8099999</v>
      </c>
      <c r="G105" s="45">
        <f t="shared" si="12"/>
        <v>11.494402399752843</v>
      </c>
      <c r="H105" s="45">
        <f t="shared" si="13"/>
        <v>16736235820.190001</v>
      </c>
      <c r="I105" s="45">
        <f t="shared" si="19"/>
        <v>2884281983.8099999</v>
      </c>
      <c r="J105" s="94">
        <v>2884281983.8099999</v>
      </c>
      <c r="K105" s="45">
        <f t="shared" si="14"/>
        <v>16.78873579902293</v>
      </c>
      <c r="L105" s="53">
        <f t="shared" si="15"/>
        <v>16736235820.190001</v>
      </c>
    </row>
    <row r="106" spans="1:12" s="5" customFormat="1" ht="14.85" customHeight="1" x14ac:dyDescent="0.25">
      <c r="A106" s="43" t="s">
        <v>144</v>
      </c>
      <c r="B106" s="44" t="s">
        <v>145</v>
      </c>
      <c r="C106" s="45">
        <v>0</v>
      </c>
      <c r="D106" s="45">
        <v>0</v>
      </c>
      <c r="E106" s="61">
        <f t="shared" si="17"/>
        <v>0</v>
      </c>
      <c r="F106" s="45">
        <v>0</v>
      </c>
      <c r="G106" s="45">
        <f t="shared" si="12"/>
        <v>0</v>
      </c>
      <c r="H106" s="45">
        <f t="shared" si="13"/>
        <v>0</v>
      </c>
      <c r="I106" s="45">
        <f t="shared" si="19"/>
        <v>0</v>
      </c>
      <c r="J106" s="45">
        <v>0</v>
      </c>
      <c r="K106" s="45">
        <f t="shared" si="14"/>
        <v>0</v>
      </c>
      <c r="L106" s="53">
        <f t="shared" si="15"/>
        <v>0</v>
      </c>
    </row>
    <row r="107" spans="1:12" s="5" customFormat="1" ht="14.85" customHeight="1" x14ac:dyDescent="0.25">
      <c r="A107" s="40" t="s">
        <v>146</v>
      </c>
      <c r="B107" s="70" t="s">
        <v>147</v>
      </c>
      <c r="C107" s="42">
        <f>SUM(C108:C117)</f>
        <v>9727847278</v>
      </c>
      <c r="D107" s="42">
        <f>SUM(D108:D117)</f>
        <v>9725784266.8499985</v>
      </c>
      <c r="E107" s="98">
        <f>SUM(E108:E117)</f>
        <v>1411590626.8200002</v>
      </c>
      <c r="F107" s="42">
        <f>SUM(F108:F117)</f>
        <v>1411590626.8200002</v>
      </c>
      <c r="G107" s="42">
        <f t="shared" si="12"/>
        <v>5.6254522891535936</v>
      </c>
      <c r="H107" s="42">
        <f t="shared" si="13"/>
        <v>8314193640.0299988</v>
      </c>
      <c r="I107" s="42">
        <f>SUM(I108:I117)</f>
        <v>934098531.2900002</v>
      </c>
      <c r="J107" s="42">
        <f>SUM(J108:J117)</f>
        <v>934098531.2900002</v>
      </c>
      <c r="K107" s="42">
        <f t="shared" si="14"/>
        <v>5.4371706858451985</v>
      </c>
      <c r="L107" s="57">
        <f t="shared" si="15"/>
        <v>8791685735.5599976</v>
      </c>
    </row>
    <row r="108" spans="1:12" s="5" customFormat="1" ht="14.85" customHeight="1" x14ac:dyDescent="0.25">
      <c r="A108" s="43" t="s">
        <v>30</v>
      </c>
      <c r="B108" s="44" t="s">
        <v>31</v>
      </c>
      <c r="C108" s="94">
        <v>1449445591</v>
      </c>
      <c r="D108" s="94">
        <v>1451554540.3699999</v>
      </c>
      <c r="E108" s="61">
        <f t="shared" si="17"/>
        <v>258346197.09999999</v>
      </c>
      <c r="F108" s="94">
        <v>258346197.09999999</v>
      </c>
      <c r="G108" s="45">
        <f t="shared" si="12"/>
        <v>1.0295578464872031</v>
      </c>
      <c r="H108" s="45">
        <f t="shared" si="13"/>
        <v>1193208343.27</v>
      </c>
      <c r="I108" s="45">
        <f t="shared" ref="I108:I117" si="20">J108-0</f>
        <v>176282432.37</v>
      </c>
      <c r="J108" s="45">
        <v>176282432.37</v>
      </c>
      <c r="K108" s="45">
        <f t="shared" si="14"/>
        <v>1.0260991122510219</v>
      </c>
      <c r="L108" s="53">
        <f t="shared" si="15"/>
        <v>1275272108</v>
      </c>
    </row>
    <row r="109" spans="1:12" s="5" customFormat="1" ht="14.85" customHeight="1" x14ac:dyDescent="0.25">
      <c r="A109" s="43" t="s">
        <v>34</v>
      </c>
      <c r="B109" s="44" t="s">
        <v>35</v>
      </c>
      <c r="C109" s="94">
        <v>17335929</v>
      </c>
      <c r="D109" s="94">
        <v>17335929</v>
      </c>
      <c r="E109" s="61">
        <f t="shared" si="17"/>
        <v>2020514.2</v>
      </c>
      <c r="F109" s="94">
        <v>2020514.2</v>
      </c>
      <c r="G109" s="45">
        <f t="shared" ref="G109:G140" si="21">(F109/$F$309)*100</f>
        <v>8.0521264562822322E-3</v>
      </c>
      <c r="H109" s="45">
        <f t="shared" si="13"/>
        <v>15315414.800000001</v>
      </c>
      <c r="I109" s="45">
        <f t="shared" si="20"/>
        <v>1918174.87</v>
      </c>
      <c r="J109" s="45">
        <v>1918174.87</v>
      </c>
      <c r="K109" s="45">
        <f t="shared" si="14"/>
        <v>1.1165250585594809E-2</v>
      </c>
      <c r="L109" s="53">
        <f t="shared" si="15"/>
        <v>15417754.129999999</v>
      </c>
    </row>
    <row r="110" spans="1:12" s="5" customFormat="1" ht="14.85" customHeight="1" x14ac:dyDescent="0.25">
      <c r="A110" s="43" t="s">
        <v>106</v>
      </c>
      <c r="B110" s="44" t="s">
        <v>107</v>
      </c>
      <c r="C110" s="94">
        <v>182484981</v>
      </c>
      <c r="D110" s="94">
        <v>182484981</v>
      </c>
      <c r="E110" s="61">
        <f t="shared" si="17"/>
        <v>26895197.09</v>
      </c>
      <c r="F110" s="94">
        <v>26895197.09</v>
      </c>
      <c r="G110" s="45">
        <f t="shared" si="21"/>
        <v>0.10718238359092645</v>
      </c>
      <c r="H110" s="45">
        <f t="shared" si="13"/>
        <v>155589783.91</v>
      </c>
      <c r="I110" s="45">
        <f t="shared" si="20"/>
        <v>26895106.68</v>
      </c>
      <c r="J110" s="45">
        <v>26895106.68</v>
      </c>
      <c r="K110" s="45">
        <f t="shared" si="14"/>
        <v>0.15655017188735498</v>
      </c>
      <c r="L110" s="53">
        <f t="shared" si="15"/>
        <v>155589874.31999999</v>
      </c>
    </row>
    <row r="111" spans="1:12" s="5" customFormat="1" ht="14.85" customHeight="1" x14ac:dyDescent="0.25">
      <c r="A111" s="43" t="s">
        <v>114</v>
      </c>
      <c r="B111" s="44" t="s">
        <v>115</v>
      </c>
      <c r="C111" s="45">
        <v>58230000</v>
      </c>
      <c r="D111" s="45">
        <v>58230000</v>
      </c>
      <c r="E111" s="61">
        <f t="shared" si="17"/>
        <v>1161</v>
      </c>
      <c r="F111" s="45">
        <v>1161</v>
      </c>
      <c r="G111" s="45">
        <f t="shared" si="21"/>
        <v>4.6268018387317801E-6</v>
      </c>
      <c r="H111" s="45">
        <f t="shared" si="13"/>
        <v>58228839</v>
      </c>
      <c r="I111" s="45">
        <f t="shared" si="20"/>
        <v>865.5</v>
      </c>
      <c r="J111" s="45">
        <v>865.5</v>
      </c>
      <c r="K111" s="45">
        <f t="shared" si="14"/>
        <v>5.0378745613700518E-6</v>
      </c>
      <c r="L111" s="53">
        <f t="shared" si="15"/>
        <v>58229134.5</v>
      </c>
    </row>
    <row r="112" spans="1:12" s="5" customFormat="1" ht="14.85" customHeight="1" x14ac:dyDescent="0.25">
      <c r="A112" s="43" t="s">
        <v>116</v>
      </c>
      <c r="B112" s="44" t="s">
        <v>117</v>
      </c>
      <c r="C112" s="45">
        <v>7633723973</v>
      </c>
      <c r="D112" s="45">
        <v>7628714515.4799995</v>
      </c>
      <c r="E112" s="61">
        <f t="shared" si="17"/>
        <v>1081568324.7</v>
      </c>
      <c r="F112" s="94">
        <v>1081568324.7</v>
      </c>
      <c r="G112" s="45">
        <f t="shared" si="21"/>
        <v>4.3102517772919988</v>
      </c>
      <c r="H112" s="45">
        <f t="shared" si="13"/>
        <v>6547146190.7799997</v>
      </c>
      <c r="I112" s="45">
        <f t="shared" si="20"/>
        <v>722127533.25</v>
      </c>
      <c r="J112" s="45">
        <v>722127533.25</v>
      </c>
      <c r="K112" s="45">
        <f t="shared" ref="K112:K143" si="22">(J112/$J$309)*100</f>
        <v>4.2033367184576331</v>
      </c>
      <c r="L112" s="53">
        <f t="shared" si="15"/>
        <v>6906586982.2299995</v>
      </c>
    </row>
    <row r="113" spans="1:12" s="5" customFormat="1" ht="14.85" customHeight="1" x14ac:dyDescent="0.25">
      <c r="A113" s="43" t="s">
        <v>138</v>
      </c>
      <c r="B113" s="44" t="s">
        <v>139</v>
      </c>
      <c r="C113" s="45">
        <v>292356545</v>
      </c>
      <c r="D113" s="45">
        <v>291356545</v>
      </c>
      <c r="E113" s="61">
        <f t="shared" si="17"/>
        <v>36036966.200000003</v>
      </c>
      <c r="F113" s="94">
        <v>36036966.200000003</v>
      </c>
      <c r="G113" s="45">
        <f t="shared" si="21"/>
        <v>0.14361404089274335</v>
      </c>
      <c r="H113" s="45">
        <f t="shared" si="13"/>
        <v>255319578.80000001</v>
      </c>
      <c r="I113" s="45">
        <f t="shared" si="20"/>
        <v>6000258.3200000003</v>
      </c>
      <c r="J113" s="45">
        <v>6000258.3200000003</v>
      </c>
      <c r="K113" s="45">
        <f t="shared" si="22"/>
        <v>3.492611063197805E-2</v>
      </c>
      <c r="L113" s="53">
        <f t="shared" si="15"/>
        <v>285356286.68000001</v>
      </c>
    </row>
    <row r="114" spans="1:12" s="5" customFormat="1" ht="14.85" customHeight="1" x14ac:dyDescent="0.25">
      <c r="A114" s="43" t="s">
        <v>148</v>
      </c>
      <c r="B114" s="44" t="s">
        <v>149</v>
      </c>
      <c r="C114" s="45">
        <v>3991748</v>
      </c>
      <c r="D114" s="45">
        <v>3614198.84</v>
      </c>
      <c r="E114" s="61">
        <f t="shared" si="17"/>
        <v>647583.11</v>
      </c>
      <c r="F114" s="94">
        <v>647583.11</v>
      </c>
      <c r="G114" s="45">
        <f t="shared" si="21"/>
        <v>2.5807396417567995E-3</v>
      </c>
      <c r="H114" s="45">
        <f t="shared" si="13"/>
        <v>2966615.73</v>
      </c>
      <c r="I114" s="45">
        <f t="shared" si="20"/>
        <v>265406.21000000002</v>
      </c>
      <c r="J114" s="45">
        <v>265406.21000000002</v>
      </c>
      <c r="K114" s="45">
        <f t="shared" si="22"/>
        <v>1.5448679304317019E-3</v>
      </c>
      <c r="L114" s="53">
        <f t="shared" si="15"/>
        <v>3348792.63</v>
      </c>
    </row>
    <row r="115" spans="1:12" s="5" customFormat="1" ht="14.85" customHeight="1" x14ac:dyDescent="0.25">
      <c r="A115" s="43" t="s">
        <v>150</v>
      </c>
      <c r="B115" s="44" t="s">
        <v>151</v>
      </c>
      <c r="C115" s="45">
        <v>89799637</v>
      </c>
      <c r="D115" s="45">
        <v>92014683.159999996</v>
      </c>
      <c r="E115" s="61">
        <f t="shared" si="17"/>
        <v>6074683.4199999999</v>
      </c>
      <c r="F115" s="94">
        <v>6074683.4199999999</v>
      </c>
      <c r="G115" s="45">
        <f t="shared" si="21"/>
        <v>2.4208747990843629E-2</v>
      </c>
      <c r="H115" s="45">
        <f t="shared" si="13"/>
        <v>85939999.739999995</v>
      </c>
      <c r="I115" s="45">
        <f t="shared" si="20"/>
        <v>608754.09</v>
      </c>
      <c r="J115" s="45">
        <v>608754.09</v>
      </c>
      <c r="K115" s="45">
        <f t="shared" si="22"/>
        <v>3.5434162266215772E-3</v>
      </c>
      <c r="L115" s="53">
        <f t="shared" si="15"/>
        <v>91405929.069999993</v>
      </c>
    </row>
    <row r="116" spans="1:12" s="5" customFormat="1" ht="14.85" customHeight="1" x14ac:dyDescent="0.25">
      <c r="A116" s="43" t="s">
        <v>118</v>
      </c>
      <c r="B116" s="44" t="s">
        <v>119</v>
      </c>
      <c r="C116" s="45">
        <v>232500</v>
      </c>
      <c r="D116" s="45">
        <v>232500</v>
      </c>
      <c r="E116" s="61">
        <f t="shared" si="17"/>
        <v>0</v>
      </c>
      <c r="F116" s="45">
        <v>0</v>
      </c>
      <c r="G116" s="45">
        <f t="shared" si="21"/>
        <v>0</v>
      </c>
      <c r="H116" s="45">
        <f t="shared" si="13"/>
        <v>232500</v>
      </c>
      <c r="I116" s="45">
        <f t="shared" si="20"/>
        <v>0</v>
      </c>
      <c r="J116" s="45">
        <v>0</v>
      </c>
      <c r="K116" s="45">
        <f t="shared" si="22"/>
        <v>0</v>
      </c>
      <c r="L116" s="53">
        <f t="shared" si="15"/>
        <v>232500</v>
      </c>
    </row>
    <row r="117" spans="1:12" s="5" customFormat="1" ht="14.85" customHeight="1" x14ac:dyDescent="0.25">
      <c r="A117" s="43" t="s">
        <v>89</v>
      </c>
      <c r="B117" s="44" t="s">
        <v>152</v>
      </c>
      <c r="C117" s="45">
        <v>246374</v>
      </c>
      <c r="D117" s="45">
        <v>246374</v>
      </c>
      <c r="E117" s="61">
        <f t="shared" si="17"/>
        <v>0</v>
      </c>
      <c r="F117" s="45">
        <v>0</v>
      </c>
      <c r="G117" s="45">
        <f t="shared" si="21"/>
        <v>0</v>
      </c>
      <c r="H117" s="45">
        <f t="shared" si="13"/>
        <v>246374</v>
      </c>
      <c r="I117" s="45">
        <f t="shared" si="20"/>
        <v>0</v>
      </c>
      <c r="J117" s="45">
        <v>0</v>
      </c>
      <c r="K117" s="45">
        <f t="shared" si="22"/>
        <v>0</v>
      </c>
      <c r="L117" s="53">
        <f t="shared" si="15"/>
        <v>246374</v>
      </c>
    </row>
    <row r="118" spans="1:12" s="5" customFormat="1" ht="14.85" customHeight="1" x14ac:dyDescent="0.25">
      <c r="A118" s="40" t="s">
        <v>153</v>
      </c>
      <c r="B118" s="70" t="s">
        <v>154</v>
      </c>
      <c r="C118" s="42">
        <f>SUM(C119:C126)</f>
        <v>104939502</v>
      </c>
      <c r="D118" s="42">
        <f>SUM(D119:D126)</f>
        <v>104939502</v>
      </c>
      <c r="E118" s="98">
        <f>SUM(E119:E126)</f>
        <v>11534774.15</v>
      </c>
      <c r="F118" s="42">
        <f>SUM(F119:F126)</f>
        <v>11534774.15</v>
      </c>
      <c r="G118" s="42">
        <f t="shared" si="21"/>
        <v>4.596822932521602E-2</v>
      </c>
      <c r="H118" s="42">
        <f t="shared" si="13"/>
        <v>93404727.849999994</v>
      </c>
      <c r="I118" s="42">
        <f>SUM(I119:I126)</f>
        <v>4091746.72</v>
      </c>
      <c r="J118" s="42">
        <f>SUM(J119:J126)</f>
        <v>4091746.72</v>
      </c>
      <c r="K118" s="42">
        <f t="shared" si="22"/>
        <v>2.3817107697582145E-2</v>
      </c>
      <c r="L118" s="57">
        <f t="shared" si="15"/>
        <v>100847755.28</v>
      </c>
    </row>
    <row r="119" spans="1:12" s="5" customFormat="1" ht="14.85" customHeight="1" x14ac:dyDescent="0.25">
      <c r="A119" s="43" t="s">
        <v>59</v>
      </c>
      <c r="B119" s="44" t="s">
        <v>60</v>
      </c>
      <c r="C119" s="45">
        <v>0</v>
      </c>
      <c r="D119" s="45">
        <v>0</v>
      </c>
      <c r="E119" s="61">
        <f t="shared" si="17"/>
        <v>0</v>
      </c>
      <c r="F119" s="45">
        <v>0</v>
      </c>
      <c r="G119" s="42">
        <f t="shared" si="21"/>
        <v>0</v>
      </c>
      <c r="H119" s="45">
        <f t="shared" si="13"/>
        <v>0</v>
      </c>
      <c r="I119" s="45">
        <f t="shared" ref="I119:I126" si="23">J119-0</f>
        <v>0</v>
      </c>
      <c r="J119" s="45">
        <v>0</v>
      </c>
      <c r="K119" s="42">
        <f t="shared" si="22"/>
        <v>0</v>
      </c>
      <c r="L119" s="53">
        <f t="shared" si="15"/>
        <v>0</v>
      </c>
    </row>
    <row r="120" spans="1:12" s="5" customFormat="1" ht="14.85" customHeight="1" x14ac:dyDescent="0.25">
      <c r="A120" s="43" t="s">
        <v>30</v>
      </c>
      <c r="B120" s="44" t="s">
        <v>31</v>
      </c>
      <c r="C120" s="94">
        <v>30241059</v>
      </c>
      <c r="D120" s="94">
        <v>30241059</v>
      </c>
      <c r="E120" s="61">
        <f t="shared" si="17"/>
        <v>5226753.2</v>
      </c>
      <c r="F120" s="94">
        <v>5226753.2</v>
      </c>
      <c r="G120" s="45">
        <f t="shared" si="21"/>
        <v>2.0829587697120771E-2</v>
      </c>
      <c r="H120" s="45">
        <f t="shared" si="13"/>
        <v>25014305.800000001</v>
      </c>
      <c r="I120" s="45">
        <f t="shared" si="23"/>
        <v>4049725.77</v>
      </c>
      <c r="J120" s="94">
        <v>4049725.77</v>
      </c>
      <c r="K120" s="45">
        <f t="shared" si="22"/>
        <v>2.3572513503417384E-2</v>
      </c>
      <c r="L120" s="53">
        <f t="shared" si="15"/>
        <v>26191333.23</v>
      </c>
    </row>
    <row r="121" spans="1:12" s="5" customFormat="1" ht="14.85" customHeight="1" x14ac:dyDescent="0.25">
      <c r="A121" s="43" t="s">
        <v>32</v>
      </c>
      <c r="B121" s="44" t="s">
        <v>33</v>
      </c>
      <c r="C121" s="94">
        <v>50516</v>
      </c>
      <c r="D121" s="94">
        <v>50516</v>
      </c>
      <c r="E121" s="61">
        <f t="shared" si="17"/>
        <v>0</v>
      </c>
      <c r="F121" s="45">
        <v>0</v>
      </c>
      <c r="G121" s="45">
        <f t="shared" si="21"/>
        <v>0</v>
      </c>
      <c r="H121" s="45">
        <f t="shared" si="13"/>
        <v>50516</v>
      </c>
      <c r="I121" s="45">
        <f t="shared" si="23"/>
        <v>0</v>
      </c>
      <c r="J121" s="45">
        <v>0</v>
      </c>
      <c r="K121" s="45">
        <f t="shared" si="22"/>
        <v>0</v>
      </c>
      <c r="L121" s="53">
        <f t="shared" si="15"/>
        <v>50516</v>
      </c>
    </row>
    <row r="122" spans="1:12" s="5" customFormat="1" ht="14.85" customHeight="1" x14ac:dyDescent="0.25">
      <c r="A122" s="43" t="s">
        <v>108</v>
      </c>
      <c r="B122" s="44" t="s">
        <v>155</v>
      </c>
      <c r="C122" s="94">
        <v>99509</v>
      </c>
      <c r="D122" s="94">
        <v>99509</v>
      </c>
      <c r="E122" s="61">
        <f t="shared" si="17"/>
        <v>6000</v>
      </c>
      <c r="F122" s="45">
        <v>6000</v>
      </c>
      <c r="G122" s="45">
        <f t="shared" si="21"/>
        <v>2.391112061360093E-5</v>
      </c>
      <c r="H122" s="45">
        <f t="shared" si="13"/>
        <v>93509</v>
      </c>
      <c r="I122" s="45">
        <f t="shared" si="23"/>
        <v>0</v>
      </c>
      <c r="J122" s="45">
        <v>0</v>
      </c>
      <c r="K122" s="45">
        <f t="shared" si="22"/>
        <v>0</v>
      </c>
      <c r="L122" s="53">
        <f t="shared" si="15"/>
        <v>99509</v>
      </c>
    </row>
    <row r="123" spans="1:12" s="5" customFormat="1" ht="14.85" customHeight="1" x14ac:dyDescent="0.25">
      <c r="A123" s="43" t="s">
        <v>156</v>
      </c>
      <c r="B123" s="44" t="s">
        <v>157</v>
      </c>
      <c r="C123" s="45">
        <v>10000</v>
      </c>
      <c r="D123" s="45">
        <v>10000</v>
      </c>
      <c r="E123" s="61">
        <f t="shared" si="17"/>
        <v>0</v>
      </c>
      <c r="F123" s="45">
        <v>0</v>
      </c>
      <c r="G123" s="45">
        <f t="shared" si="21"/>
        <v>0</v>
      </c>
      <c r="H123" s="45">
        <f t="shared" si="13"/>
        <v>10000</v>
      </c>
      <c r="I123" s="45">
        <f t="shared" si="23"/>
        <v>0</v>
      </c>
      <c r="J123" s="45">
        <v>0</v>
      </c>
      <c r="K123" s="45">
        <f t="shared" si="22"/>
        <v>0</v>
      </c>
      <c r="L123" s="53">
        <f t="shared" si="15"/>
        <v>10000</v>
      </c>
    </row>
    <row r="124" spans="1:12" s="5" customFormat="1" ht="14.85" customHeight="1" x14ac:dyDescent="0.25">
      <c r="A124" s="43" t="s">
        <v>158</v>
      </c>
      <c r="B124" s="44" t="s">
        <v>159</v>
      </c>
      <c r="C124" s="94">
        <v>73533089</v>
      </c>
      <c r="D124" s="94">
        <v>73533089</v>
      </c>
      <c r="E124" s="61">
        <f t="shared" si="17"/>
        <v>6302020.9500000002</v>
      </c>
      <c r="F124" s="94">
        <v>6302020.9500000002</v>
      </c>
      <c r="G124" s="45">
        <f t="shared" si="21"/>
        <v>2.5114730507481649E-2</v>
      </c>
      <c r="H124" s="45">
        <f t="shared" si="13"/>
        <v>67231068.049999997</v>
      </c>
      <c r="I124" s="45">
        <f t="shared" si="23"/>
        <v>42020.95</v>
      </c>
      <c r="J124" s="45">
        <v>42020.95</v>
      </c>
      <c r="K124" s="45">
        <f t="shared" si="22"/>
        <v>2.4459419416476358E-4</v>
      </c>
      <c r="L124" s="53">
        <f t="shared" si="15"/>
        <v>73491068.049999997</v>
      </c>
    </row>
    <row r="125" spans="1:12" s="5" customFormat="1" ht="14.85" customHeight="1" x14ac:dyDescent="0.25">
      <c r="A125" s="43" t="s">
        <v>122</v>
      </c>
      <c r="B125" s="44" t="s">
        <v>123</v>
      </c>
      <c r="C125" s="94">
        <v>1005329</v>
      </c>
      <c r="D125" s="94">
        <v>1005329</v>
      </c>
      <c r="E125" s="61">
        <f t="shared" si="17"/>
        <v>0</v>
      </c>
      <c r="F125" s="45">
        <v>0</v>
      </c>
      <c r="G125" s="45">
        <f t="shared" si="21"/>
        <v>0</v>
      </c>
      <c r="H125" s="45">
        <f t="shared" si="13"/>
        <v>1005329</v>
      </c>
      <c r="I125" s="45">
        <f t="shared" si="23"/>
        <v>0</v>
      </c>
      <c r="J125" s="45">
        <v>0</v>
      </c>
      <c r="K125" s="45">
        <f t="shared" si="22"/>
        <v>0</v>
      </c>
      <c r="L125" s="53">
        <f t="shared" si="15"/>
        <v>1005329</v>
      </c>
    </row>
    <row r="126" spans="1:12" s="5" customFormat="1" ht="14.85" customHeight="1" x14ac:dyDescent="0.25">
      <c r="A126" s="43" t="s">
        <v>40</v>
      </c>
      <c r="B126" s="44" t="s">
        <v>41</v>
      </c>
      <c r="C126" s="45">
        <v>0</v>
      </c>
      <c r="D126" s="45">
        <v>0</v>
      </c>
      <c r="E126" s="61">
        <f t="shared" si="17"/>
        <v>0</v>
      </c>
      <c r="F126" s="45">
        <v>0</v>
      </c>
      <c r="G126" s="45">
        <f t="shared" si="21"/>
        <v>0</v>
      </c>
      <c r="H126" s="45">
        <f t="shared" si="13"/>
        <v>0</v>
      </c>
      <c r="I126" s="45">
        <f t="shared" si="23"/>
        <v>0</v>
      </c>
      <c r="J126" s="45">
        <v>0</v>
      </c>
      <c r="K126" s="45">
        <f t="shared" si="22"/>
        <v>0</v>
      </c>
      <c r="L126" s="53">
        <f t="shared" si="15"/>
        <v>0</v>
      </c>
    </row>
    <row r="127" spans="1:12" s="5" customFormat="1" ht="14.85" customHeight="1" x14ac:dyDescent="0.25">
      <c r="A127" s="40" t="s">
        <v>160</v>
      </c>
      <c r="B127" s="70" t="s">
        <v>161</v>
      </c>
      <c r="C127" s="42">
        <f>SUM(C128:C147)</f>
        <v>9914371610</v>
      </c>
      <c r="D127" s="42">
        <f>SUM(D128:D147)</f>
        <v>9916966372.8999996</v>
      </c>
      <c r="E127" s="98">
        <f>SUM(E128:E147)</f>
        <v>1241562658.2300003</v>
      </c>
      <c r="F127" s="42">
        <f>SUM(F128:F147)</f>
        <v>1241562658.2300003</v>
      </c>
      <c r="G127" s="42">
        <f t="shared" si="21"/>
        <v>4.9478590783800875</v>
      </c>
      <c r="H127" s="42">
        <f t="shared" si="13"/>
        <v>8675403714.6700001</v>
      </c>
      <c r="I127" s="42">
        <f>SUM(I128:I147)</f>
        <v>1151228645.3399999</v>
      </c>
      <c r="J127" s="42">
        <f>SUM(J128:J147)</f>
        <v>1151228645.3399999</v>
      </c>
      <c r="K127" s="42">
        <f t="shared" si="22"/>
        <v>6.701034669761861</v>
      </c>
      <c r="L127" s="57">
        <f t="shared" si="15"/>
        <v>8765737727.5599995</v>
      </c>
    </row>
    <row r="128" spans="1:12" s="5" customFormat="1" ht="14.85" customHeight="1" x14ac:dyDescent="0.25">
      <c r="A128" s="43" t="s">
        <v>30</v>
      </c>
      <c r="B128" s="44" t="s">
        <v>31</v>
      </c>
      <c r="C128" s="94">
        <v>3697565705</v>
      </c>
      <c r="D128" s="94">
        <v>3695158431.8400002</v>
      </c>
      <c r="E128" s="61">
        <f t="shared" si="17"/>
        <v>473936577.72000003</v>
      </c>
      <c r="F128" s="94">
        <v>473936577.72000003</v>
      </c>
      <c r="G128" s="45">
        <f t="shared" si="21"/>
        <v>1.8887257788433618</v>
      </c>
      <c r="H128" s="45">
        <f t="shared" si="13"/>
        <v>3221221854.1199999</v>
      </c>
      <c r="I128" s="45">
        <f t="shared" ref="I128:I152" si="24">J128-0</f>
        <v>430562818.94</v>
      </c>
      <c r="J128" s="94">
        <v>430562818.94</v>
      </c>
      <c r="K128" s="45">
        <f t="shared" si="22"/>
        <v>2.5062062075212079</v>
      </c>
      <c r="L128" s="53">
        <f t="shared" si="15"/>
        <v>3264595612.9000001</v>
      </c>
    </row>
    <row r="129" spans="1:12" s="5" customFormat="1" ht="14.85" customHeight="1" x14ac:dyDescent="0.25">
      <c r="A129" s="43" t="s">
        <v>32</v>
      </c>
      <c r="B129" s="44" t="s">
        <v>33</v>
      </c>
      <c r="C129" s="94">
        <v>5000</v>
      </c>
      <c r="D129" s="94">
        <v>5000</v>
      </c>
      <c r="E129" s="61">
        <f t="shared" si="17"/>
        <v>0</v>
      </c>
      <c r="F129" s="45">
        <v>0</v>
      </c>
      <c r="G129" s="45">
        <f t="shared" si="21"/>
        <v>0</v>
      </c>
      <c r="H129" s="45">
        <f t="shared" si="13"/>
        <v>5000</v>
      </c>
      <c r="I129" s="45">
        <f t="shared" si="24"/>
        <v>0</v>
      </c>
      <c r="J129" s="45">
        <v>0</v>
      </c>
      <c r="K129" s="45">
        <f t="shared" si="22"/>
        <v>0</v>
      </c>
      <c r="L129" s="53">
        <f t="shared" si="15"/>
        <v>5000</v>
      </c>
    </row>
    <row r="130" spans="1:12" s="5" customFormat="1" ht="14.85" customHeight="1" x14ac:dyDescent="0.25">
      <c r="A130" s="43" t="s">
        <v>34</v>
      </c>
      <c r="B130" s="44" t="s">
        <v>35</v>
      </c>
      <c r="C130" s="94">
        <v>69523575</v>
      </c>
      <c r="D130" s="94">
        <v>69523575</v>
      </c>
      <c r="E130" s="61">
        <f t="shared" si="17"/>
        <v>0</v>
      </c>
      <c r="F130" s="45">
        <v>0</v>
      </c>
      <c r="G130" s="45">
        <f t="shared" si="21"/>
        <v>0</v>
      </c>
      <c r="H130" s="45">
        <f t="shared" si="13"/>
        <v>69523575</v>
      </c>
      <c r="I130" s="45">
        <f t="shared" si="24"/>
        <v>0</v>
      </c>
      <c r="J130" s="45">
        <v>0</v>
      </c>
      <c r="K130" s="45">
        <f t="shared" si="22"/>
        <v>0</v>
      </c>
      <c r="L130" s="53">
        <f t="shared" si="15"/>
        <v>69523575</v>
      </c>
    </row>
    <row r="131" spans="1:12" s="5" customFormat="1" ht="14.85" customHeight="1" x14ac:dyDescent="0.25">
      <c r="A131" s="43" t="s">
        <v>110</v>
      </c>
      <c r="B131" s="44" t="s">
        <v>111</v>
      </c>
      <c r="C131" s="94">
        <v>148316475</v>
      </c>
      <c r="D131" s="94">
        <v>148316475</v>
      </c>
      <c r="E131" s="61">
        <f t="shared" si="17"/>
        <v>24006906.120000001</v>
      </c>
      <c r="F131" s="94">
        <v>24006906.120000001</v>
      </c>
      <c r="G131" s="45">
        <f t="shared" si="21"/>
        <v>9.5672004632452387E-2</v>
      </c>
      <c r="H131" s="45">
        <f t="shared" si="13"/>
        <v>124309568.88</v>
      </c>
      <c r="I131" s="45">
        <f t="shared" si="24"/>
        <v>6903609.3700000001</v>
      </c>
      <c r="J131" s="45">
        <v>6903609.3700000001</v>
      </c>
      <c r="K131" s="45">
        <f t="shared" si="22"/>
        <v>4.0184307367716846E-2</v>
      </c>
      <c r="L131" s="53">
        <f t="shared" si="15"/>
        <v>141412865.63</v>
      </c>
    </row>
    <row r="132" spans="1:12" s="5" customFormat="1" ht="14.85" customHeight="1" x14ac:dyDescent="0.25">
      <c r="A132" s="43" t="s">
        <v>116</v>
      </c>
      <c r="B132" s="44" t="s">
        <v>117</v>
      </c>
      <c r="C132" s="94">
        <v>1427418</v>
      </c>
      <c r="D132" s="94">
        <v>1427418</v>
      </c>
      <c r="E132" s="61">
        <f t="shared" si="17"/>
        <v>0</v>
      </c>
      <c r="F132" s="45">
        <v>0</v>
      </c>
      <c r="G132" s="45">
        <f t="shared" si="21"/>
        <v>0</v>
      </c>
      <c r="H132" s="45">
        <f t="shared" si="13"/>
        <v>1427418</v>
      </c>
      <c r="I132" s="45">
        <f t="shared" si="24"/>
        <v>0</v>
      </c>
      <c r="J132" s="45">
        <v>0</v>
      </c>
      <c r="K132" s="45">
        <f t="shared" si="22"/>
        <v>0</v>
      </c>
      <c r="L132" s="53">
        <f t="shared" si="15"/>
        <v>1427418</v>
      </c>
    </row>
    <row r="133" spans="1:12" s="5" customFormat="1" ht="14.85" customHeight="1" x14ac:dyDescent="0.25">
      <c r="A133" s="43" t="s">
        <v>118</v>
      </c>
      <c r="B133" s="44" t="s">
        <v>119</v>
      </c>
      <c r="C133" s="94">
        <v>280780879</v>
      </c>
      <c r="D133" s="94">
        <v>280780879</v>
      </c>
      <c r="E133" s="61">
        <f t="shared" si="17"/>
        <v>15143855.289999999</v>
      </c>
      <c r="F133" s="45">
        <v>15143855.289999999</v>
      </c>
      <c r="G133" s="45">
        <f t="shared" si="21"/>
        <v>6.0351091732351404E-2</v>
      </c>
      <c r="H133" s="45">
        <f t="shared" si="13"/>
        <v>265637023.71000001</v>
      </c>
      <c r="I133" s="45">
        <f t="shared" si="24"/>
        <v>13363153.140000001</v>
      </c>
      <c r="J133" s="94">
        <v>13363153.140000001</v>
      </c>
      <c r="K133" s="45">
        <f t="shared" si="22"/>
        <v>7.778381197423262E-2</v>
      </c>
      <c r="L133" s="53">
        <f t="shared" si="15"/>
        <v>267417725.86000001</v>
      </c>
    </row>
    <row r="134" spans="1:12" s="5" customFormat="1" ht="14.85" customHeight="1" x14ac:dyDescent="0.25">
      <c r="A134" s="43" t="s">
        <v>120</v>
      </c>
      <c r="B134" s="44" t="s">
        <v>121</v>
      </c>
      <c r="C134" s="45">
        <v>0</v>
      </c>
      <c r="D134" s="45">
        <v>0</v>
      </c>
      <c r="E134" s="61">
        <f t="shared" si="17"/>
        <v>0</v>
      </c>
      <c r="F134" s="45">
        <v>0</v>
      </c>
      <c r="G134" s="45">
        <f t="shared" si="21"/>
        <v>0</v>
      </c>
      <c r="H134" s="45">
        <f t="shared" si="13"/>
        <v>0</v>
      </c>
      <c r="I134" s="45">
        <f t="shared" si="24"/>
        <v>0</v>
      </c>
      <c r="J134" s="45">
        <v>0</v>
      </c>
      <c r="K134" s="45">
        <f t="shared" si="22"/>
        <v>0</v>
      </c>
      <c r="L134" s="53">
        <f t="shared" si="15"/>
        <v>0</v>
      </c>
    </row>
    <row r="135" spans="1:12" s="5" customFormat="1" ht="14.85" customHeight="1" x14ac:dyDescent="0.25">
      <c r="A135" s="43" t="s">
        <v>162</v>
      </c>
      <c r="B135" s="44" t="s">
        <v>163</v>
      </c>
      <c r="C135" s="94">
        <v>1145294811</v>
      </c>
      <c r="D135" s="94">
        <v>1145294811</v>
      </c>
      <c r="E135" s="61">
        <f t="shared" si="17"/>
        <v>180985941.47999999</v>
      </c>
      <c r="F135" s="94">
        <v>180985941.47999999</v>
      </c>
      <c r="G135" s="45">
        <f t="shared" si="21"/>
        <v>0.72126277934906646</v>
      </c>
      <c r="H135" s="45">
        <f t="shared" si="13"/>
        <v>964308869.51999998</v>
      </c>
      <c r="I135" s="45">
        <f t="shared" si="24"/>
        <v>180985941.47999999</v>
      </c>
      <c r="J135" s="94">
        <v>180985941.47999999</v>
      </c>
      <c r="K135" s="45">
        <f t="shared" si="22"/>
        <v>1.0534771467911044</v>
      </c>
      <c r="L135" s="53">
        <f t="shared" si="15"/>
        <v>964308869.51999998</v>
      </c>
    </row>
    <row r="136" spans="1:12" s="5" customFormat="1" ht="14.85" customHeight="1" x14ac:dyDescent="0.25">
      <c r="A136" s="43" t="s">
        <v>164</v>
      </c>
      <c r="B136" s="44" t="s">
        <v>165</v>
      </c>
      <c r="C136" s="94">
        <v>2683508469</v>
      </c>
      <c r="D136" s="94">
        <v>2678508469</v>
      </c>
      <c r="E136" s="61">
        <f t="shared" si="17"/>
        <v>390387818.63999999</v>
      </c>
      <c r="F136" s="94">
        <v>390387818.63999999</v>
      </c>
      <c r="G136" s="45">
        <f t="shared" si="21"/>
        <v>1.555768369596934</v>
      </c>
      <c r="H136" s="45">
        <f t="shared" si="13"/>
        <v>2288120650.3600001</v>
      </c>
      <c r="I136" s="45">
        <f t="shared" si="24"/>
        <v>390306378.63999999</v>
      </c>
      <c r="J136" s="94">
        <v>390306378.63999999</v>
      </c>
      <c r="K136" s="45">
        <f t="shared" si="22"/>
        <v>2.2718828146631118</v>
      </c>
      <c r="L136" s="53">
        <f t="shared" si="15"/>
        <v>2288202090.3600001</v>
      </c>
    </row>
    <row r="137" spans="1:12" s="5" customFormat="1" ht="14.85" customHeight="1" x14ac:dyDescent="0.25">
      <c r="A137" s="43" t="s">
        <v>166</v>
      </c>
      <c r="B137" s="44" t="s">
        <v>167</v>
      </c>
      <c r="C137" s="94">
        <v>62992847</v>
      </c>
      <c r="D137" s="94">
        <v>66146315.100000001</v>
      </c>
      <c r="E137" s="61">
        <f t="shared" si="17"/>
        <v>2191656.44</v>
      </c>
      <c r="F137" s="94">
        <v>2191656.44</v>
      </c>
      <c r="G137" s="45">
        <f t="shared" si="21"/>
        <v>8.7341602467358708E-3</v>
      </c>
      <c r="H137" s="45">
        <f t="shared" si="13"/>
        <v>63954658.660000004</v>
      </c>
      <c r="I137" s="45">
        <f t="shared" si="24"/>
        <v>67386</v>
      </c>
      <c r="J137" s="94">
        <v>67386</v>
      </c>
      <c r="K137" s="45">
        <f t="shared" si="22"/>
        <v>3.9223826134313381E-4</v>
      </c>
      <c r="L137" s="53">
        <f t="shared" si="15"/>
        <v>66078929.100000001</v>
      </c>
    </row>
    <row r="138" spans="1:12" s="5" customFormat="1" ht="14.85" customHeight="1" x14ac:dyDescent="0.25">
      <c r="A138" s="43" t="s">
        <v>168</v>
      </c>
      <c r="B138" s="44" t="s">
        <v>169</v>
      </c>
      <c r="C138" s="94">
        <v>594041468</v>
      </c>
      <c r="D138" s="94">
        <v>597058547.05999994</v>
      </c>
      <c r="E138" s="61">
        <f t="shared" si="17"/>
        <v>77490504.180000007</v>
      </c>
      <c r="F138" s="94">
        <v>77490504.180000007</v>
      </c>
      <c r="G138" s="45">
        <f t="shared" si="21"/>
        <v>0.30881413197612118</v>
      </c>
      <c r="H138" s="45">
        <f t="shared" si="13"/>
        <v>519568042.87999994</v>
      </c>
      <c r="I138" s="45">
        <f t="shared" si="24"/>
        <v>65887460.119999997</v>
      </c>
      <c r="J138" s="94">
        <v>65887460.119999997</v>
      </c>
      <c r="K138" s="45">
        <f t="shared" si="22"/>
        <v>0.38351560860985762</v>
      </c>
      <c r="L138" s="53">
        <f t="shared" si="15"/>
        <v>531171086.93999994</v>
      </c>
    </row>
    <row r="139" spans="1:12" s="5" customFormat="1" ht="14.85" customHeight="1" x14ac:dyDescent="0.25">
      <c r="A139" s="43" t="s">
        <v>124</v>
      </c>
      <c r="B139" s="44" t="s">
        <v>125</v>
      </c>
      <c r="C139" s="94">
        <v>26509154</v>
      </c>
      <c r="D139" s="94">
        <v>26509154</v>
      </c>
      <c r="E139" s="61">
        <f t="shared" si="17"/>
        <v>2680273.5499999998</v>
      </c>
      <c r="F139" s="94">
        <v>2680273.5499999998</v>
      </c>
      <c r="G139" s="45">
        <f t="shared" si="21"/>
        <v>1.068139068858239E-2</v>
      </c>
      <c r="H139" s="45">
        <f t="shared" ref="H139:H152" si="25">D139-F139</f>
        <v>23828880.449999999</v>
      </c>
      <c r="I139" s="45">
        <f t="shared" si="24"/>
        <v>2101385.69</v>
      </c>
      <c r="J139" s="94">
        <v>2101385.69</v>
      </c>
      <c r="K139" s="45">
        <f t="shared" si="22"/>
        <v>1.2231678233712366E-2</v>
      </c>
      <c r="L139" s="53">
        <f t="shared" ref="L139:L152" si="26">D139-J139</f>
        <v>24407768.309999999</v>
      </c>
    </row>
    <row r="140" spans="1:12" s="5" customFormat="1" ht="14.85" customHeight="1" x14ac:dyDescent="0.25">
      <c r="A140" s="43" t="s">
        <v>170</v>
      </c>
      <c r="B140" s="44" t="s">
        <v>171</v>
      </c>
      <c r="C140" s="94">
        <v>76391497</v>
      </c>
      <c r="D140" s="94">
        <v>76391497</v>
      </c>
      <c r="E140" s="61">
        <f t="shared" si="17"/>
        <v>0</v>
      </c>
      <c r="F140" s="94">
        <v>0</v>
      </c>
      <c r="G140" s="45">
        <f t="shared" si="21"/>
        <v>0</v>
      </c>
      <c r="H140" s="45">
        <f t="shared" si="25"/>
        <v>76391497</v>
      </c>
      <c r="I140" s="45">
        <f t="shared" si="24"/>
        <v>0</v>
      </c>
      <c r="J140" s="45">
        <v>0</v>
      </c>
      <c r="K140" s="45">
        <f t="shared" si="22"/>
        <v>0</v>
      </c>
      <c r="L140" s="53">
        <f t="shared" si="26"/>
        <v>76391497</v>
      </c>
    </row>
    <row r="141" spans="1:12" s="5" customFormat="1" ht="14.85" customHeight="1" x14ac:dyDescent="0.25">
      <c r="A141" s="43" t="s">
        <v>172</v>
      </c>
      <c r="B141" s="44" t="s">
        <v>173</v>
      </c>
      <c r="C141" s="94">
        <v>1059997610</v>
      </c>
      <c r="D141" s="94">
        <v>1063829098.9</v>
      </c>
      <c r="E141" s="61">
        <f t="shared" si="17"/>
        <v>74430682.409999996</v>
      </c>
      <c r="F141" s="94">
        <v>74430682.409999996</v>
      </c>
      <c r="G141" s="45">
        <f t="shared" ref="G141:G152" si="27">(F141/$F$309)*100</f>
        <v>0.29662017074302249</v>
      </c>
      <c r="H141" s="45">
        <f t="shared" si="25"/>
        <v>989398416.49000001</v>
      </c>
      <c r="I141" s="45">
        <f t="shared" si="24"/>
        <v>60742069.560000002</v>
      </c>
      <c r="J141" s="94">
        <v>60742069.560000002</v>
      </c>
      <c r="K141" s="45">
        <f t="shared" si="22"/>
        <v>0.35356548473864147</v>
      </c>
      <c r="L141" s="53">
        <f t="shared" si="26"/>
        <v>1003087029.3399999</v>
      </c>
    </row>
    <row r="142" spans="1:12" s="5" customFormat="1" ht="14.85" customHeight="1" x14ac:dyDescent="0.25">
      <c r="A142" s="43" t="s">
        <v>38</v>
      </c>
      <c r="B142" s="44" t="s">
        <v>39</v>
      </c>
      <c r="C142" s="94">
        <v>50160000</v>
      </c>
      <c r="D142" s="94">
        <v>50160000</v>
      </c>
      <c r="E142" s="61">
        <f t="shared" si="17"/>
        <v>0</v>
      </c>
      <c r="F142" s="45">
        <v>0</v>
      </c>
      <c r="G142" s="45">
        <f t="shared" si="27"/>
        <v>0</v>
      </c>
      <c r="H142" s="45">
        <f t="shared" si="25"/>
        <v>50160000</v>
      </c>
      <c r="I142" s="45">
        <f t="shared" si="24"/>
        <v>0</v>
      </c>
      <c r="J142" s="45">
        <v>0</v>
      </c>
      <c r="K142" s="45">
        <f t="shared" si="22"/>
        <v>0</v>
      </c>
      <c r="L142" s="53">
        <f t="shared" si="26"/>
        <v>50160000</v>
      </c>
    </row>
    <row r="143" spans="1:12" s="5" customFormat="1" ht="14.85" customHeight="1" x14ac:dyDescent="0.25">
      <c r="A143" s="43" t="s">
        <v>40</v>
      </c>
      <c r="B143" s="44" t="s">
        <v>41</v>
      </c>
      <c r="C143" s="94">
        <v>50000</v>
      </c>
      <c r="D143" s="94">
        <v>50000</v>
      </c>
      <c r="E143" s="61">
        <f t="shared" si="17"/>
        <v>0</v>
      </c>
      <c r="F143" s="50">
        <v>0</v>
      </c>
      <c r="G143" s="45">
        <f t="shared" si="27"/>
        <v>0</v>
      </c>
      <c r="H143" s="45">
        <f t="shared" si="25"/>
        <v>50000</v>
      </c>
      <c r="I143" s="45">
        <f t="shared" si="24"/>
        <v>0</v>
      </c>
      <c r="J143" s="45">
        <v>0</v>
      </c>
      <c r="K143" s="45">
        <f t="shared" si="22"/>
        <v>0</v>
      </c>
      <c r="L143" s="53">
        <f t="shared" si="26"/>
        <v>50000</v>
      </c>
    </row>
    <row r="144" spans="1:12" s="5" customFormat="1" ht="14.85" customHeight="1" x14ac:dyDescent="0.25">
      <c r="A144" s="43" t="s">
        <v>85</v>
      </c>
      <c r="B144" s="44" t="s">
        <v>86</v>
      </c>
      <c r="C144" s="94">
        <v>10000</v>
      </c>
      <c r="D144" s="94">
        <v>10000</v>
      </c>
      <c r="E144" s="61">
        <f t="shared" si="17"/>
        <v>0</v>
      </c>
      <c r="F144" s="50">
        <v>0</v>
      </c>
      <c r="G144" s="45">
        <f t="shared" si="27"/>
        <v>0</v>
      </c>
      <c r="H144" s="45">
        <f t="shared" si="25"/>
        <v>10000</v>
      </c>
      <c r="I144" s="45">
        <f t="shared" si="24"/>
        <v>0</v>
      </c>
      <c r="J144" s="45">
        <v>0</v>
      </c>
      <c r="K144" s="45">
        <f t="shared" ref="K144:K152" si="28">(J144/$J$309)*100</f>
        <v>0</v>
      </c>
      <c r="L144" s="53">
        <f t="shared" si="26"/>
        <v>10000</v>
      </c>
    </row>
    <row r="145" spans="1:12" s="5" customFormat="1" ht="14.85" customHeight="1" x14ac:dyDescent="0.25">
      <c r="A145" s="43" t="s">
        <v>87</v>
      </c>
      <c r="B145" s="44" t="s">
        <v>88</v>
      </c>
      <c r="C145" s="94">
        <v>16590479</v>
      </c>
      <c r="D145" s="94">
        <v>16590479</v>
      </c>
      <c r="E145" s="61">
        <f t="shared" si="17"/>
        <v>0</v>
      </c>
      <c r="F145" s="94">
        <v>0</v>
      </c>
      <c r="G145" s="45">
        <f t="shared" si="27"/>
        <v>0</v>
      </c>
      <c r="H145" s="45">
        <f t="shared" si="25"/>
        <v>16590479</v>
      </c>
      <c r="I145" s="45">
        <f t="shared" si="24"/>
        <v>0</v>
      </c>
      <c r="J145" s="94">
        <v>0</v>
      </c>
      <c r="K145" s="45">
        <f t="shared" si="28"/>
        <v>0</v>
      </c>
      <c r="L145" s="53">
        <f t="shared" si="26"/>
        <v>16590479</v>
      </c>
    </row>
    <row r="146" spans="1:12" s="5" customFormat="1" ht="14.85" customHeight="1" x14ac:dyDescent="0.25">
      <c r="A146" s="43" t="s">
        <v>89</v>
      </c>
      <c r="B146" s="44" t="s">
        <v>90</v>
      </c>
      <c r="C146" s="94">
        <v>1056223</v>
      </c>
      <c r="D146" s="94">
        <v>1056223</v>
      </c>
      <c r="E146" s="61">
        <f t="shared" si="17"/>
        <v>308442.40000000002</v>
      </c>
      <c r="F146" s="94">
        <v>308442.40000000002</v>
      </c>
      <c r="G146" s="45">
        <f t="shared" si="27"/>
        <v>1.2292005714580907E-3</v>
      </c>
      <c r="H146" s="45">
        <f t="shared" si="25"/>
        <v>747780.6</v>
      </c>
      <c r="I146" s="45">
        <f t="shared" si="24"/>
        <v>308442.40000000002</v>
      </c>
      <c r="J146" s="94">
        <v>308442.40000000002</v>
      </c>
      <c r="K146" s="45">
        <f t="shared" si="28"/>
        <v>1.7953716009334792E-3</v>
      </c>
      <c r="L146" s="53">
        <f t="shared" si="26"/>
        <v>747780.6</v>
      </c>
    </row>
    <row r="147" spans="1:12" s="5" customFormat="1" ht="14.85" customHeight="1" x14ac:dyDescent="0.25">
      <c r="A147" s="43" t="s">
        <v>132</v>
      </c>
      <c r="B147" s="44" t="s">
        <v>133</v>
      </c>
      <c r="C147" s="94">
        <v>150000</v>
      </c>
      <c r="D147" s="94">
        <v>150000</v>
      </c>
      <c r="E147" s="61">
        <f t="shared" si="17"/>
        <v>0</v>
      </c>
      <c r="F147" s="45">
        <v>0</v>
      </c>
      <c r="G147" s="45">
        <f t="shared" si="27"/>
        <v>0</v>
      </c>
      <c r="H147" s="45">
        <f t="shared" si="25"/>
        <v>150000</v>
      </c>
      <c r="I147" s="45">
        <f t="shared" si="24"/>
        <v>0</v>
      </c>
      <c r="J147" s="45">
        <v>0</v>
      </c>
      <c r="K147" s="45">
        <f t="shared" si="28"/>
        <v>0</v>
      </c>
      <c r="L147" s="53">
        <f t="shared" si="26"/>
        <v>150000</v>
      </c>
    </row>
    <row r="148" spans="1:12" s="5" customFormat="1" ht="14.85" customHeight="1" x14ac:dyDescent="0.25">
      <c r="A148" s="40" t="s">
        <v>174</v>
      </c>
      <c r="B148" s="70" t="s">
        <v>175</v>
      </c>
      <c r="C148" s="42">
        <f>SUM(C149:C152)</f>
        <v>664687573</v>
      </c>
      <c r="D148" s="42">
        <f>SUM(D149:D152)</f>
        <v>664717973</v>
      </c>
      <c r="E148" s="98">
        <f>SUM(E149:E152)</f>
        <v>95469120.409999996</v>
      </c>
      <c r="F148" s="42">
        <f>SUM(F149:F152)</f>
        <v>95469120.409999996</v>
      </c>
      <c r="G148" s="42">
        <f t="shared" si="27"/>
        <v>0.38046227549965</v>
      </c>
      <c r="H148" s="42">
        <f t="shared" si="25"/>
        <v>569248852.59000003</v>
      </c>
      <c r="I148" s="42">
        <f>SUM(I149:I152)</f>
        <v>77335619.710000008</v>
      </c>
      <c r="J148" s="42">
        <f>SUM(J149:J152)</f>
        <v>77335619.710000008</v>
      </c>
      <c r="K148" s="42">
        <f t="shared" si="28"/>
        <v>0.45015268772362493</v>
      </c>
      <c r="L148" s="57">
        <f t="shared" si="26"/>
        <v>587382353.28999996</v>
      </c>
    </row>
    <row r="149" spans="1:12" s="5" customFormat="1" ht="14.85" customHeight="1" x14ac:dyDescent="0.25">
      <c r="A149" s="43" t="s">
        <v>30</v>
      </c>
      <c r="B149" s="44" t="s">
        <v>31</v>
      </c>
      <c r="C149" s="94">
        <v>178377240</v>
      </c>
      <c r="D149" s="94">
        <v>177952537</v>
      </c>
      <c r="E149" s="61">
        <f t="shared" si="17"/>
        <v>20052880.469999999</v>
      </c>
      <c r="F149" s="94">
        <v>20052880.469999999</v>
      </c>
      <c r="G149" s="45">
        <f t="shared" si="27"/>
        <v>7.9914473928048735E-2</v>
      </c>
      <c r="H149" s="45">
        <f t="shared" si="25"/>
        <v>157899656.53</v>
      </c>
      <c r="I149" s="45">
        <f t="shared" si="24"/>
        <v>17886699.18</v>
      </c>
      <c r="J149" s="94">
        <v>17886699.18</v>
      </c>
      <c r="K149" s="45">
        <f t="shared" si="28"/>
        <v>0.10411432326493421</v>
      </c>
      <c r="L149" s="53">
        <f t="shared" si="26"/>
        <v>160065837.81999999</v>
      </c>
    </row>
    <row r="150" spans="1:12" s="5" customFormat="1" ht="14.85" customHeight="1" x14ac:dyDescent="0.25">
      <c r="A150" s="43" t="s">
        <v>176</v>
      </c>
      <c r="B150" s="44" t="s">
        <v>177</v>
      </c>
      <c r="C150" s="94">
        <v>30860394</v>
      </c>
      <c r="D150" s="94">
        <v>30845394</v>
      </c>
      <c r="E150" s="61">
        <f t="shared" si="17"/>
        <v>12363.5</v>
      </c>
      <c r="F150" s="94">
        <v>12363.5</v>
      </c>
      <c r="G150" s="45">
        <f t="shared" si="27"/>
        <v>4.9270856617709181E-5</v>
      </c>
      <c r="H150" s="45">
        <f t="shared" si="25"/>
        <v>30833030.5</v>
      </c>
      <c r="I150" s="45">
        <f t="shared" si="24"/>
        <v>12363.5</v>
      </c>
      <c r="J150" s="94">
        <v>12363.5</v>
      </c>
      <c r="K150" s="45">
        <f t="shared" si="28"/>
        <v>7.1965063130558798E-5</v>
      </c>
      <c r="L150" s="53">
        <f t="shared" si="26"/>
        <v>30833030.5</v>
      </c>
    </row>
    <row r="151" spans="1:12" s="5" customFormat="1" ht="14.85" customHeight="1" x14ac:dyDescent="0.25">
      <c r="A151" s="43" t="s">
        <v>38</v>
      </c>
      <c r="B151" s="44" t="s">
        <v>39</v>
      </c>
      <c r="C151" s="94">
        <v>455449939</v>
      </c>
      <c r="D151" s="94">
        <v>455920042</v>
      </c>
      <c r="E151" s="61">
        <f t="shared" si="17"/>
        <v>75403876.439999998</v>
      </c>
      <c r="F151" s="94">
        <v>75403876.439999998</v>
      </c>
      <c r="G151" s="45">
        <f t="shared" si="27"/>
        <v>0.30049853071498356</v>
      </c>
      <c r="H151" s="45">
        <f t="shared" si="25"/>
        <v>380516165.56</v>
      </c>
      <c r="I151" s="45">
        <f t="shared" si="24"/>
        <v>59436557.030000001</v>
      </c>
      <c r="J151" s="94">
        <v>59436557.030000001</v>
      </c>
      <c r="K151" s="45">
        <f t="shared" si="28"/>
        <v>0.34596639939556012</v>
      </c>
      <c r="L151" s="53">
        <f t="shared" si="26"/>
        <v>396483484.97000003</v>
      </c>
    </row>
    <row r="152" spans="1:12" s="5" customFormat="1" ht="14.85" customHeight="1" x14ac:dyDescent="0.25">
      <c r="A152" s="46" t="s">
        <v>95</v>
      </c>
      <c r="B152" s="47" t="s">
        <v>96</v>
      </c>
      <c r="C152" s="56">
        <v>0</v>
      </c>
      <c r="D152" s="56">
        <v>0</v>
      </c>
      <c r="E152" s="99">
        <f t="shared" si="17"/>
        <v>0</v>
      </c>
      <c r="F152" s="56">
        <v>0</v>
      </c>
      <c r="G152" s="56">
        <f t="shared" si="27"/>
        <v>0</v>
      </c>
      <c r="H152" s="56">
        <f t="shared" si="25"/>
        <v>0</v>
      </c>
      <c r="I152" s="56">
        <f t="shared" si="24"/>
        <v>0</v>
      </c>
      <c r="J152" s="56">
        <v>0</v>
      </c>
      <c r="K152" s="56">
        <f t="shared" si="28"/>
        <v>0</v>
      </c>
      <c r="L152" s="76">
        <f t="shared" si="26"/>
        <v>0</v>
      </c>
    </row>
    <row r="153" spans="1:12" s="5" customFormat="1" ht="15" customHeight="1" x14ac:dyDescent="0.25">
      <c r="A153" s="43"/>
      <c r="B153" s="48"/>
      <c r="C153" s="49"/>
      <c r="D153" s="49"/>
      <c r="E153" s="100"/>
      <c r="F153" s="49"/>
      <c r="G153" s="50"/>
      <c r="H153" s="49"/>
      <c r="I153" s="49"/>
      <c r="J153" s="49"/>
      <c r="K153" s="50"/>
      <c r="L153" s="51" t="s">
        <v>178</v>
      </c>
    </row>
    <row r="154" spans="1:12" s="5" customFormat="1" ht="13.5" customHeight="1" x14ac:dyDescent="0.25">
      <c r="A154" s="26"/>
      <c r="B154" s="22"/>
      <c r="C154" s="27"/>
      <c r="D154" s="27"/>
      <c r="E154" s="101"/>
      <c r="F154" s="27"/>
      <c r="G154" s="28"/>
      <c r="H154" s="27"/>
      <c r="I154" s="27"/>
      <c r="J154" s="27"/>
      <c r="K154" s="28"/>
      <c r="L154" s="27"/>
    </row>
    <row r="155" spans="1:12" s="5" customFormat="1" ht="15.75" x14ac:dyDescent="0.25">
      <c r="A155" s="26"/>
      <c r="B155" s="22"/>
      <c r="C155" s="27"/>
      <c r="D155" s="27"/>
      <c r="E155" s="101"/>
      <c r="F155" s="27"/>
      <c r="G155" s="28"/>
      <c r="H155" s="27"/>
      <c r="I155" s="27"/>
      <c r="J155" s="27"/>
      <c r="K155" s="28"/>
      <c r="L155" s="27"/>
    </row>
    <row r="156" spans="1:12" s="5" customFormat="1" ht="15.75" x14ac:dyDescent="0.25">
      <c r="A156" s="26"/>
      <c r="B156" s="22"/>
      <c r="C156" s="27"/>
      <c r="D156" s="27"/>
      <c r="E156" s="101"/>
      <c r="F156" s="27"/>
      <c r="G156" s="28"/>
      <c r="H156" s="27"/>
      <c r="I156" s="27"/>
      <c r="J156" s="27"/>
      <c r="K156" s="28"/>
      <c r="L156" s="27"/>
    </row>
    <row r="157" spans="1:12" s="5" customFormat="1" ht="17.25" customHeight="1" x14ac:dyDescent="0.25">
      <c r="A157" s="26"/>
      <c r="B157" s="22"/>
      <c r="C157" s="27"/>
      <c r="D157" s="27"/>
      <c r="E157" s="101"/>
      <c r="F157" s="27"/>
      <c r="G157" s="28"/>
      <c r="H157" s="27"/>
      <c r="I157" s="27"/>
      <c r="J157" s="27"/>
      <c r="K157" s="28"/>
      <c r="L157" s="21" t="s">
        <v>179</v>
      </c>
    </row>
    <row r="158" spans="1:12" s="5" customFormat="1" ht="15.75" x14ac:dyDescent="0.25">
      <c r="A158" s="113" t="s">
        <v>0</v>
      </c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</row>
    <row r="159" spans="1:12" s="5" customFormat="1" ht="15.75" x14ac:dyDescent="0.25">
      <c r="A159" s="113" t="s">
        <v>1</v>
      </c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</row>
    <row r="160" spans="1:12" s="5" customFormat="1" ht="15.75" x14ac:dyDescent="0.25">
      <c r="A160" s="120" t="s">
        <v>2</v>
      </c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</row>
    <row r="161" spans="1:12" s="5" customFormat="1" ht="15.75" x14ac:dyDescent="0.25">
      <c r="A161" s="113" t="s">
        <v>3</v>
      </c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</row>
    <row r="162" spans="1:12" s="5" customFormat="1" ht="15.75" x14ac:dyDescent="0.25">
      <c r="A162" s="113" t="str">
        <f>A7</f>
        <v>JANEIRO A FEVEREIRO  2026/BIMESTRE JANEIRO - FEVEREIRO</v>
      </c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</row>
    <row r="163" spans="1:12" s="5" customFormat="1" ht="15.75" x14ac:dyDescent="0.25">
      <c r="A163" s="26"/>
      <c r="B163" s="26"/>
      <c r="C163" s="26"/>
      <c r="D163" s="26"/>
      <c r="E163" s="67"/>
      <c r="F163" s="26"/>
      <c r="G163" s="26"/>
      <c r="H163" s="26"/>
      <c r="I163" s="26"/>
      <c r="J163" s="26"/>
      <c r="K163" s="26"/>
      <c r="L163" s="21" t="str">
        <f>L8</f>
        <v>Emissão: 18/03/2026</v>
      </c>
    </row>
    <row r="164" spans="1:12" s="5" customFormat="1" ht="15.75" x14ac:dyDescent="0.25">
      <c r="A164" s="23" t="s">
        <v>4</v>
      </c>
      <c r="B164" s="22"/>
      <c r="C164" s="22"/>
      <c r="D164" s="22"/>
      <c r="E164" s="3"/>
      <c r="F164" s="24"/>
      <c r="G164" s="24"/>
      <c r="H164" s="24"/>
      <c r="I164" s="22"/>
      <c r="J164" s="22"/>
      <c r="K164" s="21"/>
      <c r="L164" s="25">
        <v>1</v>
      </c>
    </row>
    <row r="165" spans="1:12" s="5" customFormat="1" ht="13.5" customHeight="1" x14ac:dyDescent="0.25">
      <c r="A165" s="8"/>
      <c r="B165" s="9"/>
      <c r="C165" s="10" t="s">
        <v>5</v>
      </c>
      <c r="D165" s="10" t="s">
        <v>5</v>
      </c>
      <c r="E165" s="117" t="s">
        <v>6</v>
      </c>
      <c r="F165" s="118"/>
      <c r="G165" s="119"/>
      <c r="H165" s="10" t="s">
        <v>7</v>
      </c>
      <c r="I165" s="117" t="s">
        <v>8</v>
      </c>
      <c r="J165" s="118"/>
      <c r="K165" s="119"/>
      <c r="L165" s="11" t="s">
        <v>7</v>
      </c>
    </row>
    <row r="166" spans="1:12" s="5" customFormat="1" ht="14.25" customHeight="1" x14ac:dyDescent="0.25">
      <c r="A166" s="12" t="s">
        <v>9</v>
      </c>
      <c r="B166" s="13" t="s">
        <v>10</v>
      </c>
      <c r="C166" s="13" t="s">
        <v>11</v>
      </c>
      <c r="D166" s="13" t="s">
        <v>12</v>
      </c>
      <c r="E166" s="13" t="s">
        <v>13</v>
      </c>
      <c r="F166" s="13" t="s">
        <v>14</v>
      </c>
      <c r="G166" s="13" t="s">
        <v>15</v>
      </c>
      <c r="H166" s="14"/>
      <c r="I166" s="13" t="s">
        <v>13</v>
      </c>
      <c r="J166" s="13" t="s">
        <v>14</v>
      </c>
      <c r="K166" s="13" t="s">
        <v>15</v>
      </c>
      <c r="L166" s="15"/>
    </row>
    <row r="167" spans="1:12" s="5" customFormat="1" ht="13.5" customHeight="1" x14ac:dyDescent="0.25">
      <c r="A167" s="16"/>
      <c r="B167" s="17"/>
      <c r="C167" s="17"/>
      <c r="D167" s="18" t="s">
        <v>16</v>
      </c>
      <c r="E167" s="18"/>
      <c r="F167" s="18" t="s">
        <v>17</v>
      </c>
      <c r="G167" s="18" t="s">
        <v>18</v>
      </c>
      <c r="H167" s="19" t="s">
        <v>19</v>
      </c>
      <c r="I167" s="18"/>
      <c r="J167" s="18" t="s">
        <v>20</v>
      </c>
      <c r="K167" s="18" t="s">
        <v>21</v>
      </c>
      <c r="L167" s="20" t="s">
        <v>22</v>
      </c>
    </row>
    <row r="168" spans="1:12" s="5" customFormat="1" ht="14.85" customHeight="1" x14ac:dyDescent="0.25">
      <c r="A168" s="40" t="s">
        <v>180</v>
      </c>
      <c r="B168" s="70" t="s">
        <v>181</v>
      </c>
      <c r="C168" s="42">
        <f>SUM(C169:C177)</f>
        <v>416243950</v>
      </c>
      <c r="D168" s="42">
        <f>SUM(D169:D177)</f>
        <v>416208401</v>
      </c>
      <c r="E168" s="98">
        <f>SUM(E169:E177)</f>
        <v>60415987.810000002</v>
      </c>
      <c r="F168" s="42">
        <f>SUM(F169:F177)</f>
        <v>60415987.810000002</v>
      </c>
      <c r="G168" s="42">
        <f t="shared" ref="G168:G199" si="29">(F168/$F$309)*100</f>
        <v>0.2407689952524589</v>
      </c>
      <c r="H168" s="42">
        <f t="shared" ref="H168:H237" si="30">D168-F168</f>
        <v>355792413.19</v>
      </c>
      <c r="I168" s="42">
        <f>SUM(I169:I177)</f>
        <v>40326591.090000004</v>
      </c>
      <c r="J168" s="42">
        <f>SUM(J169:J177)</f>
        <v>40326591.090000004</v>
      </c>
      <c r="K168" s="42">
        <f t="shared" ref="K168:K199" si="31">(J168/$J$309)*100</f>
        <v>0.23473172432014236</v>
      </c>
      <c r="L168" s="57">
        <f t="shared" ref="L168:L237" si="32">D168-J168</f>
        <v>375881809.90999997</v>
      </c>
    </row>
    <row r="169" spans="1:12" s="5" customFormat="1" ht="14.85" customHeight="1" x14ac:dyDescent="0.25">
      <c r="A169" s="43" t="s">
        <v>48</v>
      </c>
      <c r="B169" s="44" t="s">
        <v>49</v>
      </c>
      <c r="C169" s="94">
        <v>10000</v>
      </c>
      <c r="D169" s="94">
        <v>7000</v>
      </c>
      <c r="E169" s="61">
        <f t="shared" ref="E169:E232" si="33">F169-0</f>
        <v>0</v>
      </c>
      <c r="F169" s="42">
        <v>0</v>
      </c>
      <c r="G169" s="45">
        <f t="shared" si="29"/>
        <v>0</v>
      </c>
      <c r="H169" s="45">
        <f t="shared" si="30"/>
        <v>7000</v>
      </c>
      <c r="I169" s="45">
        <f>J169-0</f>
        <v>0</v>
      </c>
      <c r="J169" s="45">
        <v>0</v>
      </c>
      <c r="K169" s="45">
        <f t="shared" si="31"/>
        <v>0</v>
      </c>
      <c r="L169" s="53">
        <f t="shared" si="32"/>
        <v>7000</v>
      </c>
    </row>
    <row r="170" spans="1:12" s="5" customFormat="1" ht="14.85" customHeight="1" x14ac:dyDescent="0.25">
      <c r="A170" s="43" t="s">
        <v>30</v>
      </c>
      <c r="B170" s="44" t="s">
        <v>31</v>
      </c>
      <c r="C170" s="94">
        <v>35255258</v>
      </c>
      <c r="D170" s="94">
        <v>35255258</v>
      </c>
      <c r="E170" s="61">
        <f t="shared" si="33"/>
        <v>7547017.6799999997</v>
      </c>
      <c r="F170" s="94">
        <v>7547017.6799999997</v>
      </c>
      <c r="G170" s="45">
        <f t="shared" si="29"/>
        <v>3.0076275003243107E-2</v>
      </c>
      <c r="H170" s="45">
        <f t="shared" si="30"/>
        <v>27708240.32</v>
      </c>
      <c r="I170" s="45">
        <f t="shared" ref="I170:I177" si="34">J170-0</f>
        <v>4918022.49</v>
      </c>
      <c r="J170" s="94">
        <v>4918022.49</v>
      </c>
      <c r="K170" s="45">
        <f t="shared" si="31"/>
        <v>2.8626667122607512E-2</v>
      </c>
      <c r="L170" s="53">
        <f t="shared" si="32"/>
        <v>30337235.509999998</v>
      </c>
    </row>
    <row r="171" spans="1:12" s="5" customFormat="1" ht="14.85" customHeight="1" x14ac:dyDescent="0.25">
      <c r="A171" s="43" t="s">
        <v>65</v>
      </c>
      <c r="B171" s="44" t="s">
        <v>66</v>
      </c>
      <c r="C171" s="94">
        <v>230658734</v>
      </c>
      <c r="D171" s="94">
        <v>230658734</v>
      </c>
      <c r="E171" s="61">
        <f t="shared" si="33"/>
        <v>32054514.140000001</v>
      </c>
      <c r="F171" s="94">
        <v>32054514.140000001</v>
      </c>
      <c r="G171" s="45">
        <f t="shared" si="29"/>
        <v>0.12774322563531942</v>
      </c>
      <c r="H171" s="45">
        <f t="shared" si="30"/>
        <v>198604219.86000001</v>
      </c>
      <c r="I171" s="45">
        <f t="shared" si="34"/>
        <v>32044504.600000001</v>
      </c>
      <c r="J171" s="94">
        <v>32044504.600000001</v>
      </c>
      <c r="K171" s="45">
        <f t="shared" si="31"/>
        <v>0.18652362167076328</v>
      </c>
      <c r="L171" s="53">
        <f t="shared" si="32"/>
        <v>198614229.40000001</v>
      </c>
    </row>
    <row r="172" spans="1:12" s="5" customFormat="1" ht="14.85" customHeight="1" x14ac:dyDescent="0.25">
      <c r="A172" s="43" t="s">
        <v>136</v>
      </c>
      <c r="B172" s="44" t="s">
        <v>137</v>
      </c>
      <c r="C172" s="45">
        <v>0</v>
      </c>
      <c r="D172" s="45">
        <v>0</v>
      </c>
      <c r="E172" s="61">
        <f t="shared" si="33"/>
        <v>0</v>
      </c>
      <c r="F172" s="45">
        <v>0</v>
      </c>
      <c r="G172" s="45">
        <f t="shared" si="29"/>
        <v>0</v>
      </c>
      <c r="H172" s="45">
        <f t="shared" si="30"/>
        <v>0</v>
      </c>
      <c r="I172" s="45">
        <f t="shared" si="34"/>
        <v>0</v>
      </c>
      <c r="J172" s="45">
        <v>0</v>
      </c>
      <c r="K172" s="45">
        <f t="shared" si="31"/>
        <v>0</v>
      </c>
      <c r="L172" s="53">
        <f t="shared" si="32"/>
        <v>0</v>
      </c>
    </row>
    <row r="173" spans="1:12" s="5" customFormat="1" ht="14.85" customHeight="1" x14ac:dyDescent="0.25">
      <c r="A173" s="43" t="s">
        <v>108</v>
      </c>
      <c r="B173" s="44" t="s">
        <v>109</v>
      </c>
      <c r="C173" s="45">
        <v>0</v>
      </c>
      <c r="D173" s="45">
        <v>0</v>
      </c>
      <c r="E173" s="61">
        <f t="shared" si="33"/>
        <v>0</v>
      </c>
      <c r="F173" s="45">
        <v>0</v>
      </c>
      <c r="G173" s="45">
        <f t="shared" si="29"/>
        <v>0</v>
      </c>
      <c r="H173" s="45">
        <f t="shared" si="30"/>
        <v>0</v>
      </c>
      <c r="I173" s="45">
        <f t="shared" si="34"/>
        <v>0</v>
      </c>
      <c r="J173" s="45">
        <v>0</v>
      </c>
      <c r="K173" s="45">
        <f t="shared" si="31"/>
        <v>0</v>
      </c>
      <c r="L173" s="53">
        <f t="shared" si="32"/>
        <v>0</v>
      </c>
    </row>
    <row r="174" spans="1:12" s="5" customFormat="1" ht="14.85" customHeight="1" x14ac:dyDescent="0.25">
      <c r="A174" s="43" t="s">
        <v>110</v>
      </c>
      <c r="B174" s="44" t="s">
        <v>111</v>
      </c>
      <c r="C174" s="45">
        <v>2386455</v>
      </c>
      <c r="D174" s="45">
        <v>2386455</v>
      </c>
      <c r="E174" s="61">
        <f t="shared" si="33"/>
        <v>0</v>
      </c>
      <c r="F174" s="45">
        <v>0</v>
      </c>
      <c r="G174" s="45">
        <f t="shared" si="29"/>
        <v>0</v>
      </c>
      <c r="H174" s="45">
        <f t="shared" si="30"/>
        <v>2386455</v>
      </c>
      <c r="I174" s="45">
        <f t="shared" si="34"/>
        <v>0</v>
      </c>
      <c r="J174" s="45">
        <v>0</v>
      </c>
      <c r="K174" s="45">
        <f t="shared" si="31"/>
        <v>0</v>
      </c>
      <c r="L174" s="53">
        <f t="shared" si="32"/>
        <v>2386455</v>
      </c>
    </row>
    <row r="175" spans="1:12" s="5" customFormat="1" ht="14.85" customHeight="1" x14ac:dyDescent="0.25">
      <c r="A175" s="43" t="s">
        <v>176</v>
      </c>
      <c r="B175" s="44" t="s">
        <v>182</v>
      </c>
      <c r="C175" s="45">
        <v>0</v>
      </c>
      <c r="D175" s="45">
        <v>0</v>
      </c>
      <c r="E175" s="61">
        <f t="shared" si="33"/>
        <v>0</v>
      </c>
      <c r="F175" s="45">
        <v>0</v>
      </c>
      <c r="G175" s="45">
        <f t="shared" si="29"/>
        <v>0</v>
      </c>
      <c r="H175" s="45">
        <f t="shared" si="30"/>
        <v>0</v>
      </c>
      <c r="I175" s="45">
        <f t="shared" si="34"/>
        <v>0</v>
      </c>
      <c r="J175" s="45">
        <v>0</v>
      </c>
      <c r="K175" s="45">
        <f t="shared" si="31"/>
        <v>0</v>
      </c>
      <c r="L175" s="53">
        <f t="shared" si="32"/>
        <v>0</v>
      </c>
    </row>
    <row r="176" spans="1:12" s="5" customFormat="1" ht="14.85" customHeight="1" x14ac:dyDescent="0.25">
      <c r="A176" s="43" t="s">
        <v>75</v>
      </c>
      <c r="B176" s="52" t="s">
        <v>76</v>
      </c>
      <c r="C176" s="53">
        <v>0</v>
      </c>
      <c r="D176" s="53">
        <v>0</v>
      </c>
      <c r="E176" s="102">
        <f t="shared" si="33"/>
        <v>0</v>
      </c>
      <c r="F176" s="53">
        <v>0</v>
      </c>
      <c r="G176" s="45">
        <f t="shared" si="29"/>
        <v>0</v>
      </c>
      <c r="H176" s="53">
        <f t="shared" si="30"/>
        <v>0</v>
      </c>
      <c r="I176" s="53">
        <f t="shared" si="34"/>
        <v>0</v>
      </c>
      <c r="J176" s="53">
        <v>0</v>
      </c>
      <c r="K176" s="45">
        <f t="shared" si="31"/>
        <v>0</v>
      </c>
      <c r="L176" s="53">
        <f t="shared" si="32"/>
        <v>0</v>
      </c>
    </row>
    <row r="177" spans="1:15" s="5" customFormat="1" ht="14.85" customHeight="1" x14ac:dyDescent="0.25">
      <c r="A177" s="43" t="s">
        <v>40</v>
      </c>
      <c r="B177" s="52" t="s">
        <v>41</v>
      </c>
      <c r="C177" s="94">
        <v>147933503</v>
      </c>
      <c r="D177" s="94">
        <v>147900954</v>
      </c>
      <c r="E177" s="102">
        <f t="shared" si="33"/>
        <v>20814455.989999998</v>
      </c>
      <c r="F177" s="94">
        <v>20814455.989999998</v>
      </c>
      <c r="G177" s="53">
        <f t="shared" si="29"/>
        <v>8.2949494613896377E-2</v>
      </c>
      <c r="H177" s="53">
        <f t="shared" si="30"/>
        <v>127086498.01000001</v>
      </c>
      <c r="I177" s="53">
        <f t="shared" si="34"/>
        <v>3364064</v>
      </c>
      <c r="J177" s="94">
        <v>3364064</v>
      </c>
      <c r="K177" s="53">
        <f t="shared" si="31"/>
        <v>1.9581435526771555E-2</v>
      </c>
      <c r="L177" s="53">
        <f t="shared" si="32"/>
        <v>144536890</v>
      </c>
    </row>
    <row r="178" spans="1:15" s="5" customFormat="1" ht="14.85" customHeight="1" x14ac:dyDescent="0.25">
      <c r="A178" s="40" t="s">
        <v>183</v>
      </c>
      <c r="B178" s="70" t="s">
        <v>184</v>
      </c>
      <c r="C178" s="42">
        <f>SUM(C179:C186)</f>
        <v>1395946373</v>
      </c>
      <c r="D178" s="42">
        <f>SUM(D179:D186)</f>
        <v>1573710222.46</v>
      </c>
      <c r="E178" s="98">
        <f>SUM(E179:E186)</f>
        <v>315657576.45000005</v>
      </c>
      <c r="F178" s="42">
        <f>SUM(F179:F186)</f>
        <v>315657576.45000005</v>
      </c>
      <c r="G178" s="42">
        <f t="shared" si="29"/>
        <v>1.2579543971821512</v>
      </c>
      <c r="H178" s="42">
        <f t="shared" si="30"/>
        <v>1258052646.01</v>
      </c>
      <c r="I178" s="42">
        <f>SUM(I179:I186)</f>
        <v>51888337.769999996</v>
      </c>
      <c r="J178" s="42">
        <f>SUM(J179:J186)</f>
        <v>51888337.769999996</v>
      </c>
      <c r="K178" s="42">
        <f t="shared" si="31"/>
        <v>0.30202996751387612</v>
      </c>
      <c r="L178" s="57">
        <f t="shared" si="32"/>
        <v>1521821884.6900001</v>
      </c>
    </row>
    <row r="179" spans="1:15" s="5" customFormat="1" ht="14.85" customHeight="1" x14ac:dyDescent="0.25">
      <c r="A179" s="43" t="s">
        <v>30</v>
      </c>
      <c r="B179" s="44" t="s">
        <v>31</v>
      </c>
      <c r="C179" s="94">
        <v>283684874</v>
      </c>
      <c r="D179" s="94">
        <v>283095312.68000001</v>
      </c>
      <c r="E179" s="61">
        <f t="shared" si="33"/>
        <v>159028995.43000001</v>
      </c>
      <c r="F179" s="94">
        <v>159028995.43000001</v>
      </c>
      <c r="G179" s="45">
        <f t="shared" si="29"/>
        <v>0.63376024846442014</v>
      </c>
      <c r="H179" s="45">
        <f t="shared" si="30"/>
        <v>124066317.25</v>
      </c>
      <c r="I179" s="45">
        <f t="shared" ref="I179:I186" si="35">J179-0</f>
        <v>14815458.84</v>
      </c>
      <c r="J179" s="94">
        <v>14815458.84</v>
      </c>
      <c r="K179" s="45">
        <f t="shared" si="31"/>
        <v>8.6237346279677704E-2</v>
      </c>
      <c r="L179" s="53">
        <f t="shared" si="32"/>
        <v>268279853.84</v>
      </c>
    </row>
    <row r="180" spans="1:15" s="5" customFormat="1" ht="14.85" customHeight="1" x14ac:dyDescent="0.25">
      <c r="A180" s="43" t="s">
        <v>32</v>
      </c>
      <c r="B180" s="44" t="s">
        <v>33</v>
      </c>
      <c r="C180" s="45">
        <v>0</v>
      </c>
      <c r="D180" s="45">
        <v>0</v>
      </c>
      <c r="E180" s="61">
        <f t="shared" si="33"/>
        <v>0</v>
      </c>
      <c r="F180" s="45">
        <v>0</v>
      </c>
      <c r="G180" s="45">
        <f t="shared" si="29"/>
        <v>0</v>
      </c>
      <c r="H180" s="45">
        <f t="shared" si="30"/>
        <v>0</v>
      </c>
      <c r="I180" s="45">
        <f t="shared" si="35"/>
        <v>0</v>
      </c>
      <c r="J180" s="45">
        <v>0</v>
      </c>
      <c r="K180" s="45">
        <f t="shared" si="31"/>
        <v>0</v>
      </c>
      <c r="L180" s="53">
        <f t="shared" si="32"/>
        <v>0</v>
      </c>
    </row>
    <row r="181" spans="1:15" s="5" customFormat="1" ht="14.85" customHeight="1" x14ac:dyDescent="0.25">
      <c r="A181" s="43" t="s">
        <v>67</v>
      </c>
      <c r="B181" s="44" t="s">
        <v>68</v>
      </c>
      <c r="C181" s="45">
        <v>0</v>
      </c>
      <c r="D181" s="45">
        <v>0</v>
      </c>
      <c r="E181" s="61">
        <f t="shared" si="33"/>
        <v>0</v>
      </c>
      <c r="F181" s="45">
        <v>0</v>
      </c>
      <c r="G181" s="45">
        <f t="shared" si="29"/>
        <v>0</v>
      </c>
      <c r="H181" s="45">
        <f t="shared" si="30"/>
        <v>0</v>
      </c>
      <c r="I181" s="45">
        <f t="shared" si="35"/>
        <v>0</v>
      </c>
      <c r="J181" s="45">
        <v>0</v>
      </c>
      <c r="K181" s="45">
        <f t="shared" si="31"/>
        <v>0</v>
      </c>
      <c r="L181" s="53">
        <f t="shared" si="32"/>
        <v>0</v>
      </c>
    </row>
    <row r="182" spans="1:15" s="5" customFormat="1" ht="14.85" customHeight="1" x14ac:dyDescent="0.25">
      <c r="A182" s="43" t="s">
        <v>34</v>
      </c>
      <c r="B182" s="44" t="s">
        <v>35</v>
      </c>
      <c r="C182" s="45">
        <v>0</v>
      </c>
      <c r="D182" s="45">
        <v>0</v>
      </c>
      <c r="E182" s="61">
        <f t="shared" si="33"/>
        <v>0</v>
      </c>
      <c r="F182" s="45">
        <v>0</v>
      </c>
      <c r="G182" s="45">
        <f t="shared" si="29"/>
        <v>0</v>
      </c>
      <c r="H182" s="45">
        <f t="shared" si="30"/>
        <v>0</v>
      </c>
      <c r="I182" s="45">
        <f t="shared" si="35"/>
        <v>0</v>
      </c>
      <c r="J182" s="45">
        <v>0</v>
      </c>
      <c r="K182" s="45">
        <f t="shared" si="31"/>
        <v>0</v>
      </c>
      <c r="L182" s="53">
        <f t="shared" si="32"/>
        <v>0</v>
      </c>
    </row>
    <row r="183" spans="1:15" s="5" customFormat="1" ht="14.85" customHeight="1" x14ac:dyDescent="0.25">
      <c r="A183" s="43" t="s">
        <v>77</v>
      </c>
      <c r="B183" s="44" t="s">
        <v>78</v>
      </c>
      <c r="C183" s="94">
        <v>1112261499</v>
      </c>
      <c r="D183" s="94">
        <v>1290614909.78</v>
      </c>
      <c r="E183" s="61">
        <f t="shared" si="33"/>
        <v>156628581.02000001</v>
      </c>
      <c r="F183" s="94">
        <v>156628581.02000001</v>
      </c>
      <c r="G183" s="45">
        <f t="shared" si="29"/>
        <v>0.62419414871773093</v>
      </c>
      <c r="H183" s="45">
        <f t="shared" si="30"/>
        <v>1133986328.76</v>
      </c>
      <c r="I183" s="45">
        <f t="shared" si="35"/>
        <v>37072878.93</v>
      </c>
      <c r="J183" s="94">
        <v>37072878.93</v>
      </c>
      <c r="K183" s="45">
        <f t="shared" si="31"/>
        <v>0.21579262123419848</v>
      </c>
      <c r="L183" s="53">
        <f t="shared" si="32"/>
        <v>1253542030.8499999</v>
      </c>
    </row>
    <row r="184" spans="1:15" s="5" customFormat="1" ht="14.85" customHeight="1" x14ac:dyDescent="0.25">
      <c r="A184" s="43" t="s">
        <v>185</v>
      </c>
      <c r="B184" s="44" t="s">
        <v>186</v>
      </c>
      <c r="C184" s="45">
        <v>0</v>
      </c>
      <c r="D184" s="45">
        <v>0</v>
      </c>
      <c r="E184" s="61">
        <f t="shared" si="33"/>
        <v>0</v>
      </c>
      <c r="F184" s="45">
        <v>0</v>
      </c>
      <c r="G184" s="45">
        <f t="shared" si="29"/>
        <v>0</v>
      </c>
      <c r="H184" s="45">
        <f t="shared" si="30"/>
        <v>0</v>
      </c>
      <c r="I184" s="45">
        <f t="shared" si="35"/>
        <v>0</v>
      </c>
      <c r="J184" s="45">
        <v>0</v>
      </c>
      <c r="K184" s="45">
        <f t="shared" si="31"/>
        <v>0</v>
      </c>
      <c r="L184" s="53">
        <f t="shared" si="32"/>
        <v>0</v>
      </c>
    </row>
    <row r="185" spans="1:15" s="5" customFormat="1" ht="14.85" customHeight="1" x14ac:dyDescent="0.25">
      <c r="A185" s="43" t="s">
        <v>187</v>
      </c>
      <c r="B185" s="44" t="s">
        <v>188</v>
      </c>
      <c r="C185" s="45">
        <v>0</v>
      </c>
      <c r="D185" s="45">
        <v>0</v>
      </c>
      <c r="E185" s="61">
        <f t="shared" si="33"/>
        <v>0</v>
      </c>
      <c r="F185" s="45">
        <v>0</v>
      </c>
      <c r="G185" s="45">
        <f t="shared" si="29"/>
        <v>0</v>
      </c>
      <c r="H185" s="45">
        <f t="shared" si="30"/>
        <v>0</v>
      </c>
      <c r="I185" s="45">
        <f t="shared" si="35"/>
        <v>0</v>
      </c>
      <c r="J185" s="45">
        <v>0</v>
      </c>
      <c r="K185" s="45">
        <f t="shared" si="31"/>
        <v>0</v>
      </c>
      <c r="L185" s="53">
        <f t="shared" si="32"/>
        <v>0</v>
      </c>
      <c r="M185" s="115"/>
      <c r="N185" s="115"/>
      <c r="O185" s="115"/>
    </row>
    <row r="186" spans="1:15" s="5" customFormat="1" ht="14.85" customHeight="1" x14ac:dyDescent="0.25">
      <c r="A186" s="43" t="s">
        <v>95</v>
      </c>
      <c r="B186" s="44" t="s">
        <v>96</v>
      </c>
      <c r="C186" s="45">
        <v>0</v>
      </c>
      <c r="D186" s="45">
        <v>0</v>
      </c>
      <c r="E186" s="61">
        <f t="shared" si="33"/>
        <v>0</v>
      </c>
      <c r="F186" s="45">
        <v>0</v>
      </c>
      <c r="G186" s="45">
        <f t="shared" si="29"/>
        <v>0</v>
      </c>
      <c r="H186" s="45">
        <f t="shared" si="30"/>
        <v>0</v>
      </c>
      <c r="I186" s="45">
        <f t="shared" si="35"/>
        <v>0</v>
      </c>
      <c r="J186" s="45">
        <v>0</v>
      </c>
      <c r="K186" s="45">
        <f t="shared" si="31"/>
        <v>0</v>
      </c>
      <c r="L186" s="53">
        <f t="shared" si="32"/>
        <v>0</v>
      </c>
      <c r="M186" s="91"/>
      <c r="N186" s="91"/>
      <c r="O186" s="91"/>
    </row>
    <row r="187" spans="1:15" s="5" customFormat="1" ht="14.85" customHeight="1" x14ac:dyDescent="0.25">
      <c r="A187" s="40" t="s">
        <v>189</v>
      </c>
      <c r="B187" s="70" t="s">
        <v>190</v>
      </c>
      <c r="C187" s="42">
        <f>SUM(C188:C192)</f>
        <v>362108992</v>
      </c>
      <c r="D187" s="42">
        <f>SUM(D188:D192)</f>
        <v>336113957.26999998</v>
      </c>
      <c r="E187" s="98">
        <f>SUM(E188:E192)</f>
        <v>38893148.689999998</v>
      </c>
      <c r="F187" s="42">
        <f>SUM(F188:F192)</f>
        <v>38893148.689999998</v>
      </c>
      <c r="G187" s="42">
        <f t="shared" si="29"/>
        <v>0.15499646156155081</v>
      </c>
      <c r="H187" s="42">
        <f t="shared" si="30"/>
        <v>297220808.57999998</v>
      </c>
      <c r="I187" s="42">
        <f>SUM(I188:I192)</f>
        <v>29991120.020000003</v>
      </c>
      <c r="J187" s="42">
        <f>SUM(J188:J192)</f>
        <v>29991120.020000003</v>
      </c>
      <c r="K187" s="42">
        <f t="shared" si="31"/>
        <v>0.17457134675419306</v>
      </c>
      <c r="L187" s="57">
        <f t="shared" si="32"/>
        <v>306122837.25</v>
      </c>
    </row>
    <row r="188" spans="1:15" s="5" customFormat="1" ht="14.85" customHeight="1" x14ac:dyDescent="0.25">
      <c r="A188" s="43" t="s">
        <v>30</v>
      </c>
      <c r="B188" s="44" t="s">
        <v>31</v>
      </c>
      <c r="C188" s="94">
        <v>100442879</v>
      </c>
      <c r="D188" s="94">
        <v>100442879</v>
      </c>
      <c r="E188" s="61">
        <f t="shared" si="33"/>
        <v>14733221.109999999</v>
      </c>
      <c r="F188" s="94">
        <v>14733221.109999999</v>
      </c>
      <c r="G188" s="45">
        <f t="shared" si="29"/>
        <v>5.8714637831343557E-2</v>
      </c>
      <c r="H188" s="45">
        <f t="shared" si="30"/>
        <v>85709657.890000001</v>
      </c>
      <c r="I188" s="45">
        <f t="shared" ref="I188:I192" si="36">J188-0</f>
        <v>14497411.16</v>
      </c>
      <c r="J188" s="94">
        <v>14497411.16</v>
      </c>
      <c r="K188" s="45">
        <f t="shared" si="31"/>
        <v>8.4386064573872085E-2</v>
      </c>
      <c r="L188" s="53">
        <f t="shared" si="32"/>
        <v>85945467.840000004</v>
      </c>
    </row>
    <row r="189" spans="1:15" s="5" customFormat="1" ht="14.85" customHeight="1" x14ac:dyDescent="0.25">
      <c r="A189" s="43" t="s">
        <v>32</v>
      </c>
      <c r="B189" s="44" t="s">
        <v>33</v>
      </c>
      <c r="C189" s="45">
        <v>0</v>
      </c>
      <c r="D189" s="45">
        <v>0</v>
      </c>
      <c r="E189" s="61">
        <f t="shared" si="33"/>
        <v>0</v>
      </c>
      <c r="F189" s="45">
        <v>0</v>
      </c>
      <c r="G189" s="45">
        <f t="shared" si="29"/>
        <v>0</v>
      </c>
      <c r="H189" s="45">
        <f t="shared" si="30"/>
        <v>0</v>
      </c>
      <c r="I189" s="45">
        <f t="shared" si="36"/>
        <v>0</v>
      </c>
      <c r="J189" s="45">
        <v>0</v>
      </c>
      <c r="K189" s="45">
        <f t="shared" si="31"/>
        <v>0</v>
      </c>
      <c r="L189" s="53">
        <f t="shared" si="32"/>
        <v>0</v>
      </c>
    </row>
    <row r="190" spans="1:15" s="5" customFormat="1" ht="14.85" customHeight="1" x14ac:dyDescent="0.25">
      <c r="A190" s="43" t="s">
        <v>116</v>
      </c>
      <c r="B190" s="44" t="s">
        <v>117</v>
      </c>
      <c r="C190" s="45">
        <v>0</v>
      </c>
      <c r="D190" s="45">
        <v>0</v>
      </c>
      <c r="E190" s="61">
        <f t="shared" si="33"/>
        <v>0</v>
      </c>
      <c r="F190" s="45">
        <v>0</v>
      </c>
      <c r="G190" s="45">
        <f t="shared" si="29"/>
        <v>0</v>
      </c>
      <c r="H190" s="45">
        <f t="shared" si="30"/>
        <v>0</v>
      </c>
      <c r="I190" s="45">
        <f t="shared" si="36"/>
        <v>0</v>
      </c>
      <c r="J190" s="45">
        <v>0</v>
      </c>
      <c r="K190" s="45">
        <f t="shared" si="31"/>
        <v>0</v>
      </c>
      <c r="L190" s="53">
        <f t="shared" si="32"/>
        <v>0</v>
      </c>
    </row>
    <row r="191" spans="1:15" s="5" customFormat="1" ht="14.85" customHeight="1" x14ac:dyDescent="0.25">
      <c r="A191" s="43" t="s">
        <v>77</v>
      </c>
      <c r="B191" s="44" t="s">
        <v>78</v>
      </c>
      <c r="C191" s="94">
        <v>40265058</v>
      </c>
      <c r="D191" s="94">
        <v>40265058</v>
      </c>
      <c r="E191" s="61">
        <f t="shared" si="33"/>
        <v>216748.15</v>
      </c>
      <c r="F191" s="45">
        <v>216748.15</v>
      </c>
      <c r="G191" s="45">
        <f t="shared" si="29"/>
        <v>8.6378185957081111E-4</v>
      </c>
      <c r="H191" s="45">
        <f t="shared" si="30"/>
        <v>40048309.850000001</v>
      </c>
      <c r="I191" s="45">
        <f t="shared" si="36"/>
        <v>216748.15</v>
      </c>
      <c r="J191" s="45">
        <v>216748.15</v>
      </c>
      <c r="K191" s="45">
        <f t="shared" si="31"/>
        <v>1.2616406598602197E-3</v>
      </c>
      <c r="L191" s="53">
        <f t="shared" si="32"/>
        <v>40048309.850000001</v>
      </c>
    </row>
    <row r="192" spans="1:15" s="5" customFormat="1" ht="14.85" customHeight="1" x14ac:dyDescent="0.25">
      <c r="A192" s="43" t="s">
        <v>81</v>
      </c>
      <c r="B192" s="44" t="s">
        <v>82</v>
      </c>
      <c r="C192" s="94">
        <v>221401055</v>
      </c>
      <c r="D192" s="94">
        <v>195406020.27000001</v>
      </c>
      <c r="E192" s="61">
        <f t="shared" si="33"/>
        <v>23943179.43</v>
      </c>
      <c r="F192" s="94">
        <v>23943179.43</v>
      </c>
      <c r="G192" s="45">
        <f t="shared" si="29"/>
        <v>9.5418041870636447E-2</v>
      </c>
      <c r="H192" s="45">
        <f t="shared" si="30"/>
        <v>171462840.84</v>
      </c>
      <c r="I192" s="45">
        <f t="shared" si="36"/>
        <v>15276960.710000001</v>
      </c>
      <c r="J192" s="94">
        <v>15276960.710000001</v>
      </c>
      <c r="K192" s="45">
        <f t="shared" si="31"/>
        <v>8.8923641520460742E-2</v>
      </c>
      <c r="L192" s="53">
        <f t="shared" si="32"/>
        <v>180129059.56</v>
      </c>
    </row>
    <row r="193" spans="1:15" s="5" customFormat="1" ht="14.85" customHeight="1" x14ac:dyDescent="0.25">
      <c r="A193" s="40" t="s">
        <v>191</v>
      </c>
      <c r="B193" s="71" t="s">
        <v>192</v>
      </c>
      <c r="C193" s="42">
        <f>SUM(C194:C199)</f>
        <v>206866507</v>
      </c>
      <c r="D193" s="42">
        <f>SUM(D194:D199)</f>
        <v>206866507</v>
      </c>
      <c r="E193" s="98">
        <f>SUM(E194:E199)</f>
        <v>12462592.85</v>
      </c>
      <c r="F193" s="42">
        <f>SUM(F194:F199)</f>
        <v>12462592.85</v>
      </c>
      <c r="G193" s="42">
        <f t="shared" si="29"/>
        <v>4.9665760132425088E-2</v>
      </c>
      <c r="H193" s="42">
        <f t="shared" si="30"/>
        <v>194403914.15000001</v>
      </c>
      <c r="I193" s="42">
        <f>SUM(I196:I199)</f>
        <v>4209897.46</v>
      </c>
      <c r="J193" s="42">
        <f>SUM(J196:J199)</f>
        <v>4209897.46</v>
      </c>
      <c r="K193" s="42">
        <f t="shared" si="31"/>
        <v>2.4504835724679833E-2</v>
      </c>
      <c r="L193" s="57">
        <f t="shared" si="32"/>
        <v>202656609.53999999</v>
      </c>
    </row>
    <row r="194" spans="1:15" s="5" customFormat="1" ht="14.85" customHeight="1" x14ac:dyDescent="0.25">
      <c r="A194" s="43" t="s">
        <v>30</v>
      </c>
      <c r="B194" s="44" t="s">
        <v>31</v>
      </c>
      <c r="C194" s="94">
        <v>10000</v>
      </c>
      <c r="D194" s="94">
        <v>10000</v>
      </c>
      <c r="E194" s="98">
        <f t="shared" si="33"/>
        <v>0</v>
      </c>
      <c r="F194" s="42">
        <v>0</v>
      </c>
      <c r="G194" s="42">
        <f t="shared" si="29"/>
        <v>0</v>
      </c>
      <c r="H194" s="42">
        <v>0</v>
      </c>
      <c r="I194" s="42">
        <f t="shared" ref="I194:I199" si="37">J194-0</f>
        <v>0</v>
      </c>
      <c r="J194" s="42">
        <v>0</v>
      </c>
      <c r="K194" s="45">
        <f t="shared" si="31"/>
        <v>0</v>
      </c>
      <c r="L194" s="57"/>
    </row>
    <row r="195" spans="1:15" s="5" customFormat="1" ht="14.85" customHeight="1" x14ac:dyDescent="0.25">
      <c r="A195" s="43" t="s">
        <v>67</v>
      </c>
      <c r="B195" s="44" t="s">
        <v>68</v>
      </c>
      <c r="C195" s="45">
        <v>0</v>
      </c>
      <c r="D195" s="45">
        <v>0</v>
      </c>
      <c r="E195" s="98">
        <f t="shared" si="33"/>
        <v>0</v>
      </c>
      <c r="F195" s="42">
        <v>0</v>
      </c>
      <c r="G195" s="42">
        <f t="shared" si="29"/>
        <v>0</v>
      </c>
      <c r="H195" s="45">
        <f t="shared" si="30"/>
        <v>0</v>
      </c>
      <c r="I195" s="42">
        <f t="shared" si="37"/>
        <v>0</v>
      </c>
      <c r="J195" s="42">
        <v>0</v>
      </c>
      <c r="K195" s="42">
        <f t="shared" si="31"/>
        <v>0</v>
      </c>
      <c r="L195" s="53">
        <f t="shared" si="32"/>
        <v>0</v>
      </c>
    </row>
    <row r="196" spans="1:15" s="5" customFormat="1" ht="14.85" customHeight="1" x14ac:dyDescent="0.25">
      <c r="A196" s="43" t="s">
        <v>83</v>
      </c>
      <c r="B196" s="44" t="s">
        <v>84</v>
      </c>
      <c r="C196" s="94">
        <v>196508528</v>
      </c>
      <c r="D196" s="94">
        <v>196508528</v>
      </c>
      <c r="E196" s="61">
        <f t="shared" si="33"/>
        <v>12325092.85</v>
      </c>
      <c r="F196" s="94">
        <v>12325092.85</v>
      </c>
      <c r="G196" s="45">
        <f t="shared" si="29"/>
        <v>4.9117796951696734E-2</v>
      </c>
      <c r="H196" s="45">
        <f t="shared" si="30"/>
        <v>184183435.15000001</v>
      </c>
      <c r="I196" s="45">
        <f t="shared" si="37"/>
        <v>4209897.46</v>
      </c>
      <c r="J196" s="94">
        <v>4209897.46</v>
      </c>
      <c r="K196" s="45">
        <f t="shared" si="31"/>
        <v>2.4504835724679833E-2</v>
      </c>
      <c r="L196" s="53">
        <f t="shared" si="32"/>
        <v>192298630.53999999</v>
      </c>
    </row>
    <row r="197" spans="1:15" s="5" customFormat="1" ht="14.85" customHeight="1" x14ac:dyDescent="0.25">
      <c r="A197" s="43" t="s">
        <v>85</v>
      </c>
      <c r="B197" s="44" t="s">
        <v>86</v>
      </c>
      <c r="C197" s="45">
        <v>0</v>
      </c>
      <c r="D197" s="45">
        <v>0</v>
      </c>
      <c r="E197" s="61">
        <f t="shared" si="33"/>
        <v>0</v>
      </c>
      <c r="F197" s="45">
        <v>0</v>
      </c>
      <c r="G197" s="45">
        <f t="shared" si="29"/>
        <v>0</v>
      </c>
      <c r="H197" s="45">
        <f t="shared" si="30"/>
        <v>0</v>
      </c>
      <c r="I197" s="45">
        <f t="shared" si="37"/>
        <v>0</v>
      </c>
      <c r="J197" s="45">
        <v>0</v>
      </c>
      <c r="K197" s="45">
        <f t="shared" si="31"/>
        <v>0</v>
      </c>
      <c r="L197" s="53">
        <f t="shared" si="32"/>
        <v>0</v>
      </c>
    </row>
    <row r="198" spans="1:15" s="5" customFormat="1" ht="14.85" customHeight="1" x14ac:dyDescent="0.25">
      <c r="A198" s="43" t="s">
        <v>193</v>
      </c>
      <c r="B198" s="44" t="s">
        <v>194</v>
      </c>
      <c r="C198" s="45">
        <v>0</v>
      </c>
      <c r="D198" s="45">
        <v>0</v>
      </c>
      <c r="E198" s="61">
        <f t="shared" si="33"/>
        <v>0</v>
      </c>
      <c r="F198" s="45">
        <v>0</v>
      </c>
      <c r="G198" s="45">
        <f t="shared" si="29"/>
        <v>0</v>
      </c>
      <c r="H198" s="45">
        <f t="shared" si="30"/>
        <v>0</v>
      </c>
      <c r="I198" s="45">
        <f t="shared" si="37"/>
        <v>0</v>
      </c>
      <c r="J198" s="45">
        <v>0</v>
      </c>
      <c r="K198" s="45">
        <f t="shared" si="31"/>
        <v>0</v>
      </c>
      <c r="L198" s="53">
        <f t="shared" si="32"/>
        <v>0</v>
      </c>
      <c r="O198" s="6"/>
    </row>
    <row r="199" spans="1:15" s="5" customFormat="1" ht="14.85" customHeight="1" x14ac:dyDescent="0.25">
      <c r="A199" s="43" t="s">
        <v>91</v>
      </c>
      <c r="B199" s="44" t="s">
        <v>92</v>
      </c>
      <c r="C199" s="94">
        <v>10347979</v>
      </c>
      <c r="D199" s="94">
        <v>10347979</v>
      </c>
      <c r="E199" s="61">
        <f t="shared" si="33"/>
        <v>137500</v>
      </c>
      <c r="F199" s="45">
        <v>137500</v>
      </c>
      <c r="G199" s="45">
        <f t="shared" si="29"/>
        <v>5.4796318072835453E-4</v>
      </c>
      <c r="H199" s="45">
        <f t="shared" si="30"/>
        <v>10210479</v>
      </c>
      <c r="I199" s="45">
        <f t="shared" si="37"/>
        <v>0</v>
      </c>
      <c r="J199" s="45">
        <v>0</v>
      </c>
      <c r="K199" s="45">
        <f t="shared" si="31"/>
        <v>0</v>
      </c>
      <c r="L199" s="53">
        <f t="shared" si="32"/>
        <v>10347979</v>
      </c>
      <c r="O199" s="6"/>
    </row>
    <row r="200" spans="1:15" s="5" customFormat="1" ht="14.85" customHeight="1" x14ac:dyDescent="0.25">
      <c r="A200" s="40" t="s">
        <v>195</v>
      </c>
      <c r="B200" s="70" t="s">
        <v>196</v>
      </c>
      <c r="C200" s="42">
        <f>SUM(C201:C210)</f>
        <v>1147129508</v>
      </c>
      <c r="D200" s="42">
        <f>SUM(D201:D210)</f>
        <v>1147289558</v>
      </c>
      <c r="E200" s="98">
        <f>SUM(E201:E210)</f>
        <v>150707214.78</v>
      </c>
      <c r="F200" s="42">
        <f>SUM(F201:F210)</f>
        <v>150707214.78</v>
      </c>
      <c r="G200" s="42">
        <f t="shared" ref="G200:G231" si="38">(F200/$F$309)*100</f>
        <v>0.60059639832407341</v>
      </c>
      <c r="H200" s="42">
        <f t="shared" si="30"/>
        <v>996582343.22000003</v>
      </c>
      <c r="I200" s="42">
        <f>SUM(I201:I209)</f>
        <v>50764554.380000003</v>
      </c>
      <c r="J200" s="42">
        <f>SUM(J201:J209)</f>
        <v>50764554.380000003</v>
      </c>
      <c r="K200" s="42">
        <f t="shared" ref="K200:K231" si="39">(J200/$J$309)*100</f>
        <v>0.29548868530362637</v>
      </c>
      <c r="L200" s="57">
        <f t="shared" si="32"/>
        <v>1096525003.6199999</v>
      </c>
      <c r="O200" s="7"/>
    </row>
    <row r="201" spans="1:15" s="5" customFormat="1" ht="14.85" customHeight="1" x14ac:dyDescent="0.25">
      <c r="A201" s="43" t="s">
        <v>30</v>
      </c>
      <c r="B201" s="44" t="s">
        <v>31</v>
      </c>
      <c r="C201" s="94">
        <v>231139816</v>
      </c>
      <c r="D201" s="94">
        <v>231299866</v>
      </c>
      <c r="E201" s="61">
        <f t="shared" si="33"/>
        <v>34497898.039999999</v>
      </c>
      <c r="F201" s="94">
        <v>34497898.039999999</v>
      </c>
      <c r="G201" s="45">
        <f t="shared" si="38"/>
        <v>0.13748056682502452</v>
      </c>
      <c r="H201" s="45">
        <f t="shared" si="30"/>
        <v>196801967.96000001</v>
      </c>
      <c r="I201" s="45">
        <f t="shared" ref="I201:I210" si="40">J201-0</f>
        <v>26905358.600000001</v>
      </c>
      <c r="J201" s="94">
        <v>26905358.600000001</v>
      </c>
      <c r="K201" s="45">
        <f t="shared" si="39"/>
        <v>0.1566098459335401</v>
      </c>
      <c r="L201" s="53">
        <f t="shared" si="32"/>
        <v>204394507.40000001</v>
      </c>
    </row>
    <row r="202" spans="1:15" s="5" customFormat="1" ht="14.85" customHeight="1" x14ac:dyDescent="0.25">
      <c r="A202" s="43" t="s">
        <v>34</v>
      </c>
      <c r="B202" s="44" t="s">
        <v>35</v>
      </c>
      <c r="C202" s="45">
        <v>0</v>
      </c>
      <c r="D202" s="45">
        <v>0</v>
      </c>
      <c r="E202" s="61">
        <f t="shared" si="33"/>
        <v>0</v>
      </c>
      <c r="F202" s="45">
        <v>0</v>
      </c>
      <c r="G202" s="45">
        <f t="shared" si="38"/>
        <v>0</v>
      </c>
      <c r="H202" s="45">
        <f t="shared" si="30"/>
        <v>0</v>
      </c>
      <c r="I202" s="45">
        <f t="shared" si="40"/>
        <v>0</v>
      </c>
      <c r="J202" s="45">
        <v>0</v>
      </c>
      <c r="K202" s="45">
        <f t="shared" si="39"/>
        <v>0</v>
      </c>
      <c r="L202" s="53">
        <f t="shared" si="32"/>
        <v>0</v>
      </c>
    </row>
    <row r="203" spans="1:15" s="5" customFormat="1" ht="14.85" customHeight="1" x14ac:dyDescent="0.25">
      <c r="A203" s="43" t="s">
        <v>79</v>
      </c>
      <c r="B203" s="44" t="s">
        <v>80</v>
      </c>
      <c r="C203" s="45">
        <v>0</v>
      </c>
      <c r="D203" s="45">
        <v>0</v>
      </c>
      <c r="E203" s="61">
        <f t="shared" si="33"/>
        <v>0</v>
      </c>
      <c r="F203" s="45">
        <v>0</v>
      </c>
      <c r="G203" s="45">
        <f t="shared" si="38"/>
        <v>0</v>
      </c>
      <c r="H203" s="45">
        <f t="shared" si="30"/>
        <v>0</v>
      </c>
      <c r="I203" s="45">
        <f t="shared" si="40"/>
        <v>0</v>
      </c>
      <c r="J203" s="45">
        <v>0</v>
      </c>
      <c r="K203" s="45">
        <f t="shared" si="39"/>
        <v>0</v>
      </c>
      <c r="L203" s="53">
        <f t="shared" si="32"/>
        <v>0</v>
      </c>
    </row>
    <row r="204" spans="1:15" s="5" customFormat="1" ht="14.85" customHeight="1" x14ac:dyDescent="0.25">
      <c r="A204" s="43" t="s">
        <v>85</v>
      </c>
      <c r="B204" s="44" t="s">
        <v>86</v>
      </c>
      <c r="C204" s="94">
        <v>110836572</v>
      </c>
      <c r="D204" s="94">
        <v>110836572</v>
      </c>
      <c r="E204" s="61">
        <f t="shared" si="33"/>
        <v>38601144.229999997</v>
      </c>
      <c r="F204" s="94">
        <v>38601144.229999997</v>
      </c>
      <c r="G204" s="45">
        <f t="shared" si="38"/>
        <v>0.15383276925108924</v>
      </c>
      <c r="H204" s="45">
        <f t="shared" si="30"/>
        <v>72235427.770000011</v>
      </c>
      <c r="I204" s="45">
        <f t="shared" si="40"/>
        <v>10268078.300000001</v>
      </c>
      <c r="J204" s="94">
        <v>10268078.300000001</v>
      </c>
      <c r="K204" s="45">
        <f t="shared" si="39"/>
        <v>5.9768099898007916E-2</v>
      </c>
      <c r="L204" s="53">
        <f t="shared" si="32"/>
        <v>100568493.7</v>
      </c>
    </row>
    <row r="205" spans="1:15" s="5" customFormat="1" ht="14.85" customHeight="1" x14ac:dyDescent="0.25">
      <c r="A205" s="43" t="s">
        <v>42</v>
      </c>
      <c r="B205" s="44" t="s">
        <v>43</v>
      </c>
      <c r="C205" s="94">
        <v>28000000</v>
      </c>
      <c r="D205" s="94">
        <v>28000000</v>
      </c>
      <c r="E205" s="61">
        <f t="shared" si="33"/>
        <v>3806000</v>
      </c>
      <c r="F205" s="94">
        <v>3806000</v>
      </c>
      <c r="G205" s="45">
        <f t="shared" si="38"/>
        <v>1.5167620842560856E-2</v>
      </c>
      <c r="H205" s="45">
        <f t="shared" si="30"/>
        <v>24194000</v>
      </c>
      <c r="I205" s="45">
        <f t="shared" si="40"/>
        <v>0</v>
      </c>
      <c r="J205" s="94">
        <v>0</v>
      </c>
      <c r="K205" s="45">
        <f t="shared" si="39"/>
        <v>0</v>
      </c>
      <c r="L205" s="53">
        <f t="shared" si="32"/>
        <v>28000000</v>
      </c>
    </row>
    <row r="206" spans="1:15" s="5" customFormat="1" ht="14.85" customHeight="1" x14ac:dyDescent="0.25">
      <c r="A206" s="43" t="s">
        <v>197</v>
      </c>
      <c r="B206" s="44" t="s">
        <v>198</v>
      </c>
      <c r="C206" s="94">
        <v>619549964</v>
      </c>
      <c r="D206" s="94">
        <v>619549964</v>
      </c>
      <c r="E206" s="61">
        <f t="shared" si="33"/>
        <v>64481152.340000004</v>
      </c>
      <c r="F206" s="94">
        <v>64481152.340000004</v>
      </c>
      <c r="G206" s="45">
        <f t="shared" si="38"/>
        <v>0.25696943515095261</v>
      </c>
      <c r="H206" s="45">
        <f t="shared" si="30"/>
        <v>555068811.65999997</v>
      </c>
      <c r="I206" s="45">
        <f t="shared" si="40"/>
        <v>10613418.060000001</v>
      </c>
      <c r="J206" s="94">
        <v>10613418.060000001</v>
      </c>
      <c r="K206" s="45">
        <f t="shared" si="39"/>
        <v>6.1778242465233377E-2</v>
      </c>
      <c r="L206" s="53">
        <f t="shared" si="32"/>
        <v>608936545.94000006</v>
      </c>
    </row>
    <row r="207" spans="1:15" s="5" customFormat="1" ht="14.85" customHeight="1" x14ac:dyDescent="0.25">
      <c r="A207" s="54" t="s">
        <v>193</v>
      </c>
      <c r="B207" s="44" t="s">
        <v>194</v>
      </c>
      <c r="C207" s="94">
        <v>116921144</v>
      </c>
      <c r="D207" s="94">
        <v>116921144</v>
      </c>
      <c r="E207" s="61">
        <f t="shared" si="33"/>
        <v>1075570.98</v>
      </c>
      <c r="F207" s="94">
        <v>1075570.98</v>
      </c>
      <c r="G207" s="45">
        <f t="shared" si="38"/>
        <v>4.2863512385448253E-3</v>
      </c>
      <c r="H207" s="45">
        <f t="shared" si="30"/>
        <v>115845573.02</v>
      </c>
      <c r="I207" s="45">
        <f t="shared" si="40"/>
        <v>192133.43</v>
      </c>
      <c r="J207" s="45">
        <v>192133.43</v>
      </c>
      <c r="K207" s="45">
        <f t="shared" si="39"/>
        <v>1.1183640894116388E-3</v>
      </c>
      <c r="L207" s="53">
        <f t="shared" si="32"/>
        <v>116729010.56999999</v>
      </c>
    </row>
    <row r="208" spans="1:15" s="5" customFormat="1" ht="14.85" customHeight="1" x14ac:dyDescent="0.25">
      <c r="A208" s="54" t="s">
        <v>44</v>
      </c>
      <c r="B208" s="44" t="s">
        <v>45</v>
      </c>
      <c r="C208" s="94">
        <v>18000000</v>
      </c>
      <c r="D208" s="94">
        <v>18000000</v>
      </c>
      <c r="E208" s="61">
        <f t="shared" si="33"/>
        <v>4356000</v>
      </c>
      <c r="F208" s="94">
        <v>4356000</v>
      </c>
      <c r="G208" s="45">
        <f t="shared" si="38"/>
        <v>1.7359473565474275E-2</v>
      </c>
      <c r="H208" s="45">
        <f t="shared" si="30"/>
        <v>13644000</v>
      </c>
      <c r="I208" s="45">
        <f t="shared" si="40"/>
        <v>1196116.8</v>
      </c>
      <c r="J208" s="94">
        <v>1196116.8</v>
      </c>
      <c r="K208" s="45">
        <f t="shared" si="39"/>
        <v>6.9623181965885036E-3</v>
      </c>
      <c r="L208" s="53">
        <f t="shared" si="32"/>
        <v>16803883.199999999</v>
      </c>
    </row>
    <row r="209" spans="1:12" s="5" customFormat="1" ht="14.85" customHeight="1" x14ac:dyDescent="0.25">
      <c r="A209" s="54" t="s">
        <v>89</v>
      </c>
      <c r="B209" s="44" t="s">
        <v>90</v>
      </c>
      <c r="C209" s="94">
        <v>22682012</v>
      </c>
      <c r="D209" s="94">
        <v>22682012</v>
      </c>
      <c r="E209" s="61">
        <f t="shared" si="33"/>
        <v>3889449.19</v>
      </c>
      <c r="F209" s="94">
        <v>3889449.19</v>
      </c>
      <c r="G209" s="45">
        <f t="shared" si="38"/>
        <v>1.5500181450427071E-2</v>
      </c>
      <c r="H209" s="45">
        <f t="shared" si="30"/>
        <v>18792562.809999999</v>
      </c>
      <c r="I209" s="45">
        <f t="shared" si="40"/>
        <v>1589449.19</v>
      </c>
      <c r="J209" s="94">
        <v>1589449.19</v>
      </c>
      <c r="K209" s="45">
        <f t="shared" si="39"/>
        <v>9.2518147208448687E-3</v>
      </c>
      <c r="L209" s="53">
        <f t="shared" si="32"/>
        <v>21092562.809999999</v>
      </c>
    </row>
    <row r="210" spans="1:12" s="5" customFormat="1" ht="14.85" customHeight="1" x14ac:dyDescent="0.25">
      <c r="A210" s="43" t="s">
        <v>199</v>
      </c>
      <c r="B210" s="44" t="s">
        <v>200</v>
      </c>
      <c r="C210" s="58">
        <v>0</v>
      </c>
      <c r="D210" s="45">
        <v>0</v>
      </c>
      <c r="E210" s="61">
        <f t="shared" si="33"/>
        <v>0</v>
      </c>
      <c r="F210" s="45">
        <v>0</v>
      </c>
      <c r="G210" s="45">
        <f t="shared" si="38"/>
        <v>0</v>
      </c>
      <c r="H210" s="45">
        <f t="shared" si="30"/>
        <v>0</v>
      </c>
      <c r="I210" s="45">
        <f t="shared" si="40"/>
        <v>0</v>
      </c>
      <c r="J210" s="45">
        <v>0</v>
      </c>
      <c r="K210" s="45">
        <f t="shared" si="39"/>
        <v>0</v>
      </c>
      <c r="L210" s="53">
        <f t="shared" si="32"/>
        <v>0</v>
      </c>
    </row>
    <row r="211" spans="1:12" ht="14.85" customHeight="1" x14ac:dyDescent="0.2">
      <c r="A211" s="40" t="s">
        <v>201</v>
      </c>
      <c r="B211" s="70" t="s">
        <v>202</v>
      </c>
      <c r="C211" s="42">
        <f>SUM(C212:C223)</f>
        <v>932786325</v>
      </c>
      <c r="D211" s="42">
        <f>SUM(D212:D223)</f>
        <v>932786325</v>
      </c>
      <c r="E211" s="98">
        <f>SUM(E212:E223)</f>
        <v>96666341.50999999</v>
      </c>
      <c r="F211" s="42">
        <f>SUM(F212:F223)</f>
        <v>96666341.50999999</v>
      </c>
      <c r="G211" s="42">
        <f t="shared" si="38"/>
        <v>0.38523342518685794</v>
      </c>
      <c r="H211" s="42">
        <f t="shared" si="30"/>
        <v>836119983.49000001</v>
      </c>
      <c r="I211" s="42">
        <f>SUM(I212:I223)</f>
        <v>78019726.659999996</v>
      </c>
      <c r="J211" s="42">
        <f>SUM(J212:J223)</f>
        <v>78019726.659999996</v>
      </c>
      <c r="K211" s="42">
        <f t="shared" si="39"/>
        <v>0.45413471545402517</v>
      </c>
      <c r="L211" s="57">
        <f t="shared" si="32"/>
        <v>854766598.34000003</v>
      </c>
    </row>
    <row r="212" spans="1:12" ht="14.85" customHeight="1" x14ac:dyDescent="0.25">
      <c r="A212" s="43" t="s">
        <v>30</v>
      </c>
      <c r="B212" s="44" t="s">
        <v>31</v>
      </c>
      <c r="C212" s="94">
        <v>160292477</v>
      </c>
      <c r="D212" s="94">
        <v>160292477</v>
      </c>
      <c r="E212" s="61">
        <f t="shared" si="33"/>
        <v>22993636.469999999</v>
      </c>
      <c r="F212" s="94">
        <v>22993636.469999999</v>
      </c>
      <c r="G212" s="45">
        <f t="shared" si="38"/>
        <v>9.1633935829910501E-2</v>
      </c>
      <c r="H212" s="45">
        <f t="shared" si="30"/>
        <v>137298840.53</v>
      </c>
      <c r="I212" s="45">
        <f t="shared" ref="I212:I223" si="41">J212-0</f>
        <v>17144404.68</v>
      </c>
      <c r="J212" s="94">
        <v>17144404.68</v>
      </c>
      <c r="K212" s="45">
        <f t="shared" si="39"/>
        <v>9.9793599315084539E-2</v>
      </c>
      <c r="L212" s="53">
        <f t="shared" si="32"/>
        <v>143148072.31999999</v>
      </c>
    </row>
    <row r="213" spans="1:12" ht="14.85" customHeight="1" x14ac:dyDescent="0.25">
      <c r="A213" s="43" t="s">
        <v>32</v>
      </c>
      <c r="B213" s="44" t="s">
        <v>33</v>
      </c>
      <c r="C213" s="94">
        <v>99590158</v>
      </c>
      <c r="D213" s="94">
        <v>99590158</v>
      </c>
      <c r="E213" s="61">
        <f t="shared" si="33"/>
        <v>11290995.16</v>
      </c>
      <c r="F213" s="94">
        <v>11290995.16</v>
      </c>
      <c r="G213" s="45">
        <f t="shared" si="38"/>
        <v>4.499672451972405E-2</v>
      </c>
      <c r="H213" s="45">
        <f t="shared" si="30"/>
        <v>88299162.840000004</v>
      </c>
      <c r="I213" s="45">
        <f t="shared" si="41"/>
        <v>132292.94</v>
      </c>
      <c r="J213" s="94">
        <v>132292.94</v>
      </c>
      <c r="K213" s="45">
        <f t="shared" si="39"/>
        <v>7.7004648997672405E-4</v>
      </c>
      <c r="L213" s="53">
        <f t="shared" si="32"/>
        <v>99457865.060000002</v>
      </c>
    </row>
    <row r="214" spans="1:12" ht="14.85" customHeight="1" x14ac:dyDescent="0.25">
      <c r="A214" s="43" t="s">
        <v>67</v>
      </c>
      <c r="B214" s="44" t="s">
        <v>68</v>
      </c>
      <c r="C214" s="94">
        <v>0</v>
      </c>
      <c r="D214" s="94">
        <v>0</v>
      </c>
      <c r="E214" s="61">
        <f t="shared" si="33"/>
        <v>0</v>
      </c>
      <c r="F214" s="45">
        <v>0</v>
      </c>
      <c r="G214" s="45">
        <f t="shared" si="38"/>
        <v>0</v>
      </c>
      <c r="H214" s="45">
        <f t="shared" si="30"/>
        <v>0</v>
      </c>
      <c r="I214" s="45">
        <f t="shared" si="41"/>
        <v>0</v>
      </c>
      <c r="J214" s="45">
        <v>0</v>
      </c>
      <c r="K214" s="45">
        <f t="shared" si="39"/>
        <v>0</v>
      </c>
      <c r="L214" s="53">
        <f t="shared" si="32"/>
        <v>0</v>
      </c>
    </row>
    <row r="215" spans="1:12" ht="14.85" customHeight="1" x14ac:dyDescent="0.25">
      <c r="A215" s="43" t="s">
        <v>34</v>
      </c>
      <c r="B215" s="44" t="s">
        <v>35</v>
      </c>
      <c r="C215" s="94">
        <v>569385</v>
      </c>
      <c r="D215" s="94">
        <v>569385</v>
      </c>
      <c r="E215" s="61">
        <f t="shared" si="33"/>
        <v>2643.2</v>
      </c>
      <c r="F215" s="94">
        <v>2643.2</v>
      </c>
      <c r="G215" s="45">
        <f t="shared" si="38"/>
        <v>1.0533645667644994E-5</v>
      </c>
      <c r="H215" s="45">
        <f t="shared" si="30"/>
        <v>566741.80000000005</v>
      </c>
      <c r="I215" s="45">
        <f t="shared" si="41"/>
        <v>0</v>
      </c>
      <c r="J215" s="45">
        <v>0</v>
      </c>
      <c r="K215" s="45">
        <f t="shared" si="39"/>
        <v>0</v>
      </c>
      <c r="L215" s="53">
        <f t="shared" si="32"/>
        <v>569385</v>
      </c>
    </row>
    <row r="216" spans="1:12" ht="14.85" customHeight="1" x14ac:dyDescent="0.25">
      <c r="A216" s="43" t="s">
        <v>104</v>
      </c>
      <c r="B216" s="44" t="s">
        <v>105</v>
      </c>
      <c r="C216" s="94">
        <v>0</v>
      </c>
      <c r="D216" s="94">
        <v>0</v>
      </c>
      <c r="E216" s="61">
        <f t="shared" si="33"/>
        <v>0</v>
      </c>
      <c r="F216" s="45">
        <v>0</v>
      </c>
      <c r="G216" s="45">
        <f t="shared" si="38"/>
        <v>0</v>
      </c>
      <c r="H216" s="45">
        <f t="shared" si="30"/>
        <v>0</v>
      </c>
      <c r="I216" s="45">
        <f t="shared" si="41"/>
        <v>0</v>
      </c>
      <c r="J216" s="45">
        <v>0</v>
      </c>
      <c r="K216" s="45">
        <f t="shared" si="39"/>
        <v>0</v>
      </c>
      <c r="L216" s="53">
        <f t="shared" si="32"/>
        <v>0</v>
      </c>
    </row>
    <row r="217" spans="1:12" ht="14.85" customHeight="1" x14ac:dyDescent="0.25">
      <c r="A217" s="43" t="s">
        <v>73</v>
      </c>
      <c r="B217" s="44" t="s">
        <v>74</v>
      </c>
      <c r="C217" s="94">
        <v>0</v>
      </c>
      <c r="D217" s="94">
        <v>0</v>
      </c>
      <c r="E217" s="61">
        <f t="shared" si="33"/>
        <v>0</v>
      </c>
      <c r="F217" s="45">
        <v>0</v>
      </c>
      <c r="G217" s="45">
        <f t="shared" si="38"/>
        <v>0</v>
      </c>
      <c r="H217" s="45">
        <f t="shared" si="30"/>
        <v>0</v>
      </c>
      <c r="I217" s="45">
        <f t="shared" si="41"/>
        <v>0</v>
      </c>
      <c r="J217" s="45">
        <v>0</v>
      </c>
      <c r="K217" s="45">
        <f t="shared" si="39"/>
        <v>0</v>
      </c>
      <c r="L217" s="53">
        <f t="shared" si="32"/>
        <v>0</v>
      </c>
    </row>
    <row r="218" spans="1:12" ht="14.85" customHeight="1" x14ac:dyDescent="0.25">
      <c r="A218" s="43" t="s">
        <v>168</v>
      </c>
      <c r="B218" s="44" t="s">
        <v>169</v>
      </c>
      <c r="C218" s="45">
        <v>0</v>
      </c>
      <c r="D218" s="45">
        <v>0</v>
      </c>
      <c r="E218" s="61">
        <f t="shared" si="33"/>
        <v>0</v>
      </c>
      <c r="F218" s="45">
        <v>0</v>
      </c>
      <c r="G218" s="45">
        <f t="shared" si="38"/>
        <v>0</v>
      </c>
      <c r="H218" s="45">
        <f t="shared" si="30"/>
        <v>0</v>
      </c>
      <c r="I218" s="45">
        <f t="shared" si="41"/>
        <v>0</v>
      </c>
      <c r="J218" s="45">
        <v>0</v>
      </c>
      <c r="K218" s="45">
        <f t="shared" si="39"/>
        <v>0</v>
      </c>
      <c r="L218" s="53">
        <f t="shared" si="32"/>
        <v>0</v>
      </c>
    </row>
    <row r="219" spans="1:12" ht="14.85" customHeight="1" x14ac:dyDescent="0.25">
      <c r="A219" s="43" t="s">
        <v>170</v>
      </c>
      <c r="B219" s="44" t="s">
        <v>171</v>
      </c>
      <c r="C219" s="45">
        <v>0</v>
      </c>
      <c r="D219" s="45">
        <v>0</v>
      </c>
      <c r="E219" s="61">
        <f t="shared" si="33"/>
        <v>0</v>
      </c>
      <c r="F219" s="45">
        <v>0</v>
      </c>
      <c r="G219" s="45">
        <f t="shared" si="38"/>
        <v>0</v>
      </c>
      <c r="H219" s="45">
        <f t="shared" si="30"/>
        <v>0</v>
      </c>
      <c r="I219" s="45">
        <f t="shared" si="41"/>
        <v>0</v>
      </c>
      <c r="J219" s="45">
        <v>0</v>
      </c>
      <c r="K219" s="45">
        <f t="shared" si="39"/>
        <v>0</v>
      </c>
      <c r="L219" s="53">
        <f t="shared" si="32"/>
        <v>0</v>
      </c>
    </row>
    <row r="220" spans="1:12" ht="14.85" customHeight="1" x14ac:dyDescent="0.25">
      <c r="A220" s="43" t="s">
        <v>87</v>
      </c>
      <c r="B220" s="44" t="s">
        <v>88</v>
      </c>
      <c r="C220" s="94">
        <v>219000</v>
      </c>
      <c r="D220" s="94">
        <v>219000</v>
      </c>
      <c r="E220" s="61">
        <f t="shared" si="33"/>
        <v>5000</v>
      </c>
      <c r="F220" s="45">
        <v>5000</v>
      </c>
      <c r="G220" s="45">
        <f t="shared" si="38"/>
        <v>1.992593384466744E-5</v>
      </c>
      <c r="H220" s="45">
        <f t="shared" si="30"/>
        <v>214000</v>
      </c>
      <c r="I220" s="45">
        <f t="shared" si="41"/>
        <v>0</v>
      </c>
      <c r="J220" s="45">
        <v>0</v>
      </c>
      <c r="K220" s="45">
        <f t="shared" si="39"/>
        <v>0</v>
      </c>
      <c r="L220" s="53">
        <f t="shared" si="32"/>
        <v>219000</v>
      </c>
    </row>
    <row r="221" spans="1:12" ht="14.85" customHeight="1" x14ac:dyDescent="0.25">
      <c r="A221" s="43" t="s">
        <v>44</v>
      </c>
      <c r="B221" s="44" t="s">
        <v>45</v>
      </c>
      <c r="C221" s="45">
        <v>0</v>
      </c>
      <c r="D221" s="45">
        <v>0</v>
      </c>
      <c r="E221" s="61">
        <f t="shared" si="33"/>
        <v>0</v>
      </c>
      <c r="F221" s="45">
        <v>0</v>
      </c>
      <c r="G221" s="45">
        <f t="shared" si="38"/>
        <v>0</v>
      </c>
      <c r="H221" s="45">
        <f t="shared" si="30"/>
        <v>0</v>
      </c>
      <c r="I221" s="45">
        <f t="shared" si="41"/>
        <v>0</v>
      </c>
      <c r="J221" s="45">
        <v>0</v>
      </c>
      <c r="K221" s="45">
        <f t="shared" si="39"/>
        <v>0</v>
      </c>
      <c r="L221" s="53">
        <f t="shared" si="32"/>
        <v>0</v>
      </c>
    </row>
    <row r="222" spans="1:12" ht="14.85" customHeight="1" x14ac:dyDescent="0.25">
      <c r="A222" s="43" t="s">
        <v>89</v>
      </c>
      <c r="B222" s="44" t="s">
        <v>152</v>
      </c>
      <c r="C222" s="94">
        <v>672115305</v>
      </c>
      <c r="D222" s="94">
        <v>672115305</v>
      </c>
      <c r="E222" s="61">
        <f t="shared" si="33"/>
        <v>62374066.68</v>
      </c>
      <c r="F222" s="45">
        <v>62374066.68</v>
      </c>
      <c r="G222" s="45">
        <f t="shared" si="38"/>
        <v>0.24857230525771115</v>
      </c>
      <c r="H222" s="45">
        <f t="shared" si="30"/>
        <v>609741238.32000005</v>
      </c>
      <c r="I222" s="45">
        <f t="shared" si="41"/>
        <v>60743029.039999999</v>
      </c>
      <c r="J222" s="94">
        <v>60743029.039999999</v>
      </c>
      <c r="K222" s="45">
        <f t="shared" si="39"/>
        <v>0.35357106964896395</v>
      </c>
      <c r="L222" s="53">
        <f t="shared" si="32"/>
        <v>611372275.96000004</v>
      </c>
    </row>
    <row r="223" spans="1:12" ht="14.85" customHeight="1" x14ac:dyDescent="0.25">
      <c r="A223" s="43" t="s">
        <v>203</v>
      </c>
      <c r="B223" s="44" t="s">
        <v>204</v>
      </c>
      <c r="C223" s="94">
        <v>0</v>
      </c>
      <c r="D223" s="94">
        <v>0</v>
      </c>
      <c r="E223" s="61">
        <f t="shared" si="33"/>
        <v>0</v>
      </c>
      <c r="F223" s="45">
        <v>0</v>
      </c>
      <c r="G223" s="45">
        <f t="shared" si="38"/>
        <v>0</v>
      </c>
      <c r="H223" s="45">
        <f t="shared" si="30"/>
        <v>0</v>
      </c>
      <c r="I223" s="45">
        <f t="shared" si="41"/>
        <v>0</v>
      </c>
      <c r="J223" s="45">
        <v>0</v>
      </c>
      <c r="K223" s="45">
        <f t="shared" si="39"/>
        <v>0</v>
      </c>
      <c r="L223" s="53">
        <f t="shared" si="32"/>
        <v>0</v>
      </c>
    </row>
    <row r="224" spans="1:12" ht="14.85" customHeight="1" x14ac:dyDescent="0.2">
      <c r="A224" s="40" t="s">
        <v>205</v>
      </c>
      <c r="B224" s="70" t="s">
        <v>206</v>
      </c>
      <c r="C224" s="42">
        <f>SUM(C225:C242)</f>
        <v>862167546</v>
      </c>
      <c r="D224" s="42">
        <f>SUM(D225:D242)</f>
        <v>907868402.28000009</v>
      </c>
      <c r="E224" s="98">
        <f>SUM(E225:E242)</f>
        <v>105830486.78</v>
      </c>
      <c r="F224" s="42">
        <f>SUM(F225:F242)</f>
        <v>105830486.78</v>
      </c>
      <c r="G224" s="42">
        <f t="shared" si="38"/>
        <v>0.42175425566544644</v>
      </c>
      <c r="H224" s="42">
        <f t="shared" si="30"/>
        <v>802037915.50000012</v>
      </c>
      <c r="I224" s="42">
        <f>SUM(I225:I242)</f>
        <v>77935061.600000009</v>
      </c>
      <c r="J224" s="42">
        <f>SUM(J225:J242)</f>
        <v>77935061.600000009</v>
      </c>
      <c r="K224" s="42">
        <f t="shared" si="39"/>
        <v>0.45364189979601149</v>
      </c>
      <c r="L224" s="57">
        <f t="shared" si="32"/>
        <v>829933340.68000007</v>
      </c>
    </row>
    <row r="225" spans="1:13" ht="14.85" customHeight="1" x14ac:dyDescent="0.25">
      <c r="A225" s="43" t="s">
        <v>30</v>
      </c>
      <c r="B225" s="44" t="s">
        <v>31</v>
      </c>
      <c r="C225" s="94">
        <v>509423001</v>
      </c>
      <c r="D225" s="94">
        <v>532824867.93000001</v>
      </c>
      <c r="E225" s="61">
        <f t="shared" si="33"/>
        <v>75213494.859999999</v>
      </c>
      <c r="F225" s="94">
        <v>75213494.859999999</v>
      </c>
      <c r="G225" s="45">
        <f t="shared" si="38"/>
        <v>0.29973982456131892</v>
      </c>
      <c r="H225" s="45">
        <f t="shared" si="30"/>
        <v>457611373.06999999</v>
      </c>
      <c r="I225" s="45">
        <f t="shared" ref="I225:I242" si="42">J225-0</f>
        <v>67925570.359999999</v>
      </c>
      <c r="J225" s="94">
        <v>67925570.359999999</v>
      </c>
      <c r="K225" s="45">
        <f t="shared" si="39"/>
        <v>0.39537897513945186</v>
      </c>
      <c r="L225" s="53">
        <f t="shared" si="32"/>
        <v>464899297.56999999</v>
      </c>
    </row>
    <row r="226" spans="1:13" ht="14.85" customHeight="1" x14ac:dyDescent="0.25">
      <c r="A226" s="43" t="s">
        <v>32</v>
      </c>
      <c r="B226" s="44" t="s">
        <v>33</v>
      </c>
      <c r="C226" s="45">
        <v>0</v>
      </c>
      <c r="D226" s="45">
        <v>0</v>
      </c>
      <c r="E226" s="61">
        <f t="shared" si="33"/>
        <v>0</v>
      </c>
      <c r="F226" s="45">
        <v>0</v>
      </c>
      <c r="G226" s="45">
        <f t="shared" si="38"/>
        <v>0</v>
      </c>
      <c r="H226" s="45">
        <f t="shared" si="30"/>
        <v>0</v>
      </c>
      <c r="I226" s="45">
        <f t="shared" si="42"/>
        <v>0</v>
      </c>
      <c r="J226" s="45">
        <v>0</v>
      </c>
      <c r="K226" s="45">
        <f t="shared" si="39"/>
        <v>0</v>
      </c>
      <c r="L226" s="53">
        <f t="shared" si="32"/>
        <v>0</v>
      </c>
    </row>
    <row r="227" spans="1:13" ht="14.85" customHeight="1" x14ac:dyDescent="0.25">
      <c r="A227" s="43" t="s">
        <v>67</v>
      </c>
      <c r="B227" s="44" t="s">
        <v>68</v>
      </c>
      <c r="C227" s="45">
        <v>0</v>
      </c>
      <c r="D227" s="45">
        <v>0</v>
      </c>
      <c r="E227" s="61">
        <f t="shared" si="33"/>
        <v>0</v>
      </c>
      <c r="F227" s="45">
        <v>0</v>
      </c>
      <c r="G227" s="45">
        <f t="shared" si="38"/>
        <v>0</v>
      </c>
      <c r="H227" s="45">
        <f t="shared" si="30"/>
        <v>0</v>
      </c>
      <c r="I227" s="45">
        <f t="shared" si="42"/>
        <v>0</v>
      </c>
      <c r="J227" s="45">
        <v>0</v>
      </c>
      <c r="K227" s="45">
        <f t="shared" si="39"/>
        <v>0</v>
      </c>
      <c r="L227" s="53">
        <f t="shared" si="32"/>
        <v>0</v>
      </c>
    </row>
    <row r="228" spans="1:13" ht="14.85" customHeight="1" x14ac:dyDescent="0.25">
      <c r="A228" s="43" t="s">
        <v>34</v>
      </c>
      <c r="B228" s="44" t="s">
        <v>207</v>
      </c>
      <c r="C228" s="45">
        <v>0</v>
      </c>
      <c r="D228" s="45">
        <v>0</v>
      </c>
      <c r="E228" s="61">
        <f t="shared" si="33"/>
        <v>0</v>
      </c>
      <c r="F228" s="45">
        <v>0</v>
      </c>
      <c r="G228" s="45">
        <f t="shared" si="38"/>
        <v>0</v>
      </c>
      <c r="H228" s="45">
        <f t="shared" si="30"/>
        <v>0</v>
      </c>
      <c r="I228" s="45">
        <f t="shared" si="42"/>
        <v>0</v>
      </c>
      <c r="J228" s="45">
        <v>0</v>
      </c>
      <c r="K228" s="45">
        <f t="shared" si="39"/>
        <v>0</v>
      </c>
      <c r="L228" s="53">
        <f t="shared" si="32"/>
        <v>0</v>
      </c>
    </row>
    <row r="229" spans="1:13" ht="14.85" customHeight="1" x14ac:dyDescent="0.25">
      <c r="A229" s="43" t="s">
        <v>148</v>
      </c>
      <c r="B229" s="44" t="s">
        <v>149</v>
      </c>
      <c r="C229" s="45">
        <v>0</v>
      </c>
      <c r="D229" s="45">
        <v>0</v>
      </c>
      <c r="E229" s="61">
        <f t="shared" si="33"/>
        <v>0</v>
      </c>
      <c r="F229" s="45">
        <v>0</v>
      </c>
      <c r="G229" s="45">
        <f t="shared" si="38"/>
        <v>0</v>
      </c>
      <c r="H229" s="45">
        <f t="shared" si="30"/>
        <v>0</v>
      </c>
      <c r="I229" s="45">
        <f t="shared" si="42"/>
        <v>0</v>
      </c>
      <c r="J229" s="45">
        <v>0</v>
      </c>
      <c r="K229" s="45">
        <f t="shared" si="39"/>
        <v>0</v>
      </c>
      <c r="L229" s="53">
        <f t="shared" si="32"/>
        <v>0</v>
      </c>
    </row>
    <row r="230" spans="1:13" ht="14.85" customHeight="1" x14ac:dyDescent="0.25">
      <c r="A230" s="43" t="s">
        <v>118</v>
      </c>
      <c r="B230" s="44" t="s">
        <v>119</v>
      </c>
      <c r="C230" s="94">
        <v>1418910</v>
      </c>
      <c r="D230" s="94">
        <v>1418910</v>
      </c>
      <c r="E230" s="61">
        <f t="shared" si="33"/>
        <v>0</v>
      </c>
      <c r="F230" s="45">
        <v>0</v>
      </c>
      <c r="G230" s="45">
        <f t="shared" si="38"/>
        <v>0</v>
      </c>
      <c r="H230" s="45">
        <f t="shared" si="30"/>
        <v>1418910</v>
      </c>
      <c r="I230" s="45">
        <f t="shared" si="42"/>
        <v>0</v>
      </c>
      <c r="J230" s="45">
        <v>0</v>
      </c>
      <c r="K230" s="45">
        <f t="shared" si="39"/>
        <v>0</v>
      </c>
      <c r="L230" s="53">
        <f t="shared" si="32"/>
        <v>1418910</v>
      </c>
    </row>
    <row r="231" spans="1:13" ht="14.85" customHeight="1" x14ac:dyDescent="0.25">
      <c r="A231" s="43" t="s">
        <v>122</v>
      </c>
      <c r="B231" s="44" t="s">
        <v>123</v>
      </c>
      <c r="C231" s="45">
        <v>0</v>
      </c>
      <c r="D231" s="45">
        <v>0</v>
      </c>
      <c r="E231" s="61">
        <f t="shared" si="33"/>
        <v>0</v>
      </c>
      <c r="F231" s="45">
        <v>0</v>
      </c>
      <c r="G231" s="45">
        <f t="shared" si="38"/>
        <v>0</v>
      </c>
      <c r="H231" s="45">
        <f t="shared" si="30"/>
        <v>0</v>
      </c>
      <c r="I231" s="45">
        <f t="shared" si="42"/>
        <v>0</v>
      </c>
      <c r="J231" s="45">
        <v>0</v>
      </c>
      <c r="K231" s="45">
        <f t="shared" si="39"/>
        <v>0</v>
      </c>
      <c r="L231" s="53">
        <f t="shared" si="32"/>
        <v>0</v>
      </c>
    </row>
    <row r="232" spans="1:13" ht="14.85" customHeight="1" x14ac:dyDescent="0.25">
      <c r="A232" s="43" t="s">
        <v>77</v>
      </c>
      <c r="B232" s="44" t="s">
        <v>78</v>
      </c>
      <c r="C232" s="45">
        <v>0</v>
      </c>
      <c r="D232" s="45">
        <v>0</v>
      </c>
      <c r="E232" s="61">
        <f t="shared" si="33"/>
        <v>0</v>
      </c>
      <c r="F232" s="45">
        <v>0</v>
      </c>
      <c r="G232" s="45">
        <f t="shared" ref="G232:G263" si="43">(F232/$F$309)*100</f>
        <v>0</v>
      </c>
      <c r="H232" s="45">
        <f t="shared" si="30"/>
        <v>0</v>
      </c>
      <c r="I232" s="45">
        <f t="shared" si="42"/>
        <v>0</v>
      </c>
      <c r="J232" s="45">
        <v>0</v>
      </c>
      <c r="K232" s="45">
        <f t="shared" ref="K232:K263" si="44">(J232/$J$309)*100</f>
        <v>0</v>
      </c>
      <c r="L232" s="53">
        <f t="shared" si="32"/>
        <v>0</v>
      </c>
    </row>
    <row r="233" spans="1:13" ht="14.85" customHeight="1" x14ac:dyDescent="0.25">
      <c r="A233" s="43" t="s">
        <v>87</v>
      </c>
      <c r="B233" s="44" t="s">
        <v>88</v>
      </c>
      <c r="C233" s="94">
        <v>10000</v>
      </c>
      <c r="D233" s="45">
        <v>10000</v>
      </c>
      <c r="E233" s="61">
        <f t="shared" ref="E233:E242" si="45">F233-0</f>
        <v>0</v>
      </c>
      <c r="F233" s="45">
        <v>0</v>
      </c>
      <c r="G233" s="45">
        <f t="shared" si="43"/>
        <v>0</v>
      </c>
      <c r="H233" s="45">
        <f t="shared" si="30"/>
        <v>10000</v>
      </c>
      <c r="I233" s="45">
        <f t="shared" si="42"/>
        <v>0</v>
      </c>
      <c r="J233" s="45">
        <v>0</v>
      </c>
      <c r="K233" s="45">
        <f t="shared" si="44"/>
        <v>0</v>
      </c>
      <c r="L233" s="53">
        <f t="shared" si="32"/>
        <v>10000</v>
      </c>
    </row>
    <row r="234" spans="1:13" ht="14.85" customHeight="1" x14ac:dyDescent="0.25">
      <c r="A234" s="43" t="s">
        <v>44</v>
      </c>
      <c r="B234" s="44" t="s">
        <v>45</v>
      </c>
      <c r="C234" s="45">
        <v>65128</v>
      </c>
      <c r="D234" s="45">
        <v>65128</v>
      </c>
      <c r="E234" s="61">
        <f t="shared" si="45"/>
        <v>0</v>
      </c>
      <c r="F234" s="45">
        <v>0</v>
      </c>
      <c r="G234" s="45">
        <f t="shared" si="43"/>
        <v>0</v>
      </c>
      <c r="H234" s="45">
        <f t="shared" si="30"/>
        <v>65128</v>
      </c>
      <c r="I234" s="45">
        <f t="shared" si="42"/>
        <v>0</v>
      </c>
      <c r="J234" s="45">
        <v>0</v>
      </c>
      <c r="K234" s="45">
        <f t="shared" si="44"/>
        <v>0</v>
      </c>
      <c r="L234" s="53">
        <f t="shared" si="32"/>
        <v>65128</v>
      </c>
    </row>
    <row r="235" spans="1:13" ht="14.85" customHeight="1" x14ac:dyDescent="0.25">
      <c r="A235" s="43" t="s">
        <v>208</v>
      </c>
      <c r="B235" s="44" t="s">
        <v>209</v>
      </c>
      <c r="C235" s="45">
        <v>0</v>
      </c>
      <c r="D235" s="45">
        <v>0</v>
      </c>
      <c r="E235" s="61">
        <f t="shared" si="45"/>
        <v>0</v>
      </c>
      <c r="F235" s="45">
        <v>0</v>
      </c>
      <c r="G235" s="45">
        <f t="shared" si="43"/>
        <v>0</v>
      </c>
      <c r="H235" s="45">
        <f t="shared" si="30"/>
        <v>0</v>
      </c>
      <c r="I235" s="45">
        <f t="shared" si="42"/>
        <v>0</v>
      </c>
      <c r="J235" s="45">
        <v>0</v>
      </c>
      <c r="K235" s="45">
        <f t="shared" si="44"/>
        <v>0</v>
      </c>
      <c r="L235" s="53">
        <f t="shared" si="32"/>
        <v>0</v>
      </c>
    </row>
    <row r="236" spans="1:13" ht="14.85" customHeight="1" x14ac:dyDescent="0.25">
      <c r="A236" s="43" t="s">
        <v>210</v>
      </c>
      <c r="B236" s="44" t="s">
        <v>211</v>
      </c>
      <c r="C236" s="45">
        <v>0</v>
      </c>
      <c r="D236" s="45">
        <v>0</v>
      </c>
      <c r="E236" s="61">
        <f t="shared" si="45"/>
        <v>0</v>
      </c>
      <c r="F236" s="45">
        <v>0</v>
      </c>
      <c r="G236" s="45">
        <f t="shared" si="43"/>
        <v>0</v>
      </c>
      <c r="H236" s="45">
        <f t="shared" si="30"/>
        <v>0</v>
      </c>
      <c r="I236" s="45">
        <f t="shared" si="42"/>
        <v>0</v>
      </c>
      <c r="J236" s="45">
        <v>0</v>
      </c>
      <c r="K236" s="45">
        <f t="shared" si="44"/>
        <v>0</v>
      </c>
      <c r="L236" s="53">
        <f t="shared" si="32"/>
        <v>0</v>
      </c>
      <c r="M236" s="92"/>
    </row>
    <row r="237" spans="1:13" ht="14.85" customHeight="1" x14ac:dyDescent="0.25">
      <c r="A237" s="43" t="s">
        <v>212</v>
      </c>
      <c r="B237" s="44" t="s">
        <v>213</v>
      </c>
      <c r="C237" s="94">
        <v>1951755</v>
      </c>
      <c r="D237" s="94">
        <v>1951755</v>
      </c>
      <c r="E237" s="61">
        <f t="shared" si="45"/>
        <v>57700</v>
      </c>
      <c r="F237" s="45">
        <v>57700</v>
      </c>
      <c r="G237" s="45">
        <f t="shared" si="43"/>
        <v>2.2994527656746227E-4</v>
      </c>
      <c r="H237" s="45">
        <f t="shared" si="30"/>
        <v>1894055</v>
      </c>
      <c r="I237" s="45">
        <f t="shared" si="42"/>
        <v>57700</v>
      </c>
      <c r="J237" s="45">
        <v>57700</v>
      </c>
      <c r="K237" s="45">
        <f t="shared" si="44"/>
        <v>3.3585830409133677E-4</v>
      </c>
      <c r="L237" s="53">
        <f t="shared" si="32"/>
        <v>1894055</v>
      </c>
      <c r="M237" s="92"/>
    </row>
    <row r="238" spans="1:13" ht="14.85" customHeight="1" x14ac:dyDescent="0.25">
      <c r="A238" s="43" t="s">
        <v>214</v>
      </c>
      <c r="B238" s="44" t="s">
        <v>215</v>
      </c>
      <c r="C238" s="94">
        <v>187375513</v>
      </c>
      <c r="D238" s="94">
        <v>187375513</v>
      </c>
      <c r="E238" s="61">
        <f t="shared" si="45"/>
        <v>10072000</v>
      </c>
      <c r="F238" s="94">
        <v>10072000</v>
      </c>
      <c r="G238" s="45">
        <f t="shared" si="43"/>
        <v>4.0138801136698092E-2</v>
      </c>
      <c r="H238" s="45">
        <f t="shared" ref="H238:H301" si="46">D238-F238</f>
        <v>177303513</v>
      </c>
      <c r="I238" s="45">
        <f t="shared" si="42"/>
        <v>555087.93999999994</v>
      </c>
      <c r="J238" s="45">
        <v>555087.93999999994</v>
      </c>
      <c r="K238" s="45">
        <f t="shared" si="44"/>
        <v>3.2310380268622827E-3</v>
      </c>
      <c r="L238" s="53">
        <f t="shared" ref="L238:L301" si="47">D238-J238</f>
        <v>186820425.06</v>
      </c>
      <c r="M238" s="92"/>
    </row>
    <row r="239" spans="1:13" ht="14.85" customHeight="1" x14ac:dyDescent="0.25">
      <c r="A239" s="43" t="s">
        <v>216</v>
      </c>
      <c r="B239" s="44" t="s">
        <v>217</v>
      </c>
      <c r="C239" s="94">
        <v>12059500</v>
      </c>
      <c r="D239" s="94">
        <v>12059500</v>
      </c>
      <c r="E239" s="61">
        <f t="shared" si="45"/>
        <v>746090.49</v>
      </c>
      <c r="F239" s="94">
        <v>746090.49</v>
      </c>
      <c r="G239" s="45">
        <f t="shared" si="43"/>
        <v>2.9733099491751026E-3</v>
      </c>
      <c r="H239" s="45">
        <f t="shared" si="46"/>
        <v>11313409.51</v>
      </c>
      <c r="I239" s="45">
        <f t="shared" si="42"/>
        <v>264871.2</v>
      </c>
      <c r="J239" s="94">
        <v>264871.2</v>
      </c>
      <c r="K239" s="45">
        <f t="shared" si="44"/>
        <v>1.5417537614321887E-3</v>
      </c>
      <c r="L239" s="53">
        <f t="shared" si="47"/>
        <v>11794628.800000001</v>
      </c>
      <c r="M239" s="92"/>
    </row>
    <row r="240" spans="1:13" ht="14.85" customHeight="1" x14ac:dyDescent="0.25">
      <c r="A240" s="43" t="s">
        <v>218</v>
      </c>
      <c r="B240" s="44" t="s">
        <v>219</v>
      </c>
      <c r="C240" s="94">
        <v>60235605</v>
      </c>
      <c r="D240" s="94">
        <v>58067051.350000001</v>
      </c>
      <c r="E240" s="61">
        <f t="shared" si="45"/>
        <v>564568.79</v>
      </c>
      <c r="F240" s="94">
        <v>564568.79</v>
      </c>
      <c r="G240" s="45">
        <f t="shared" si="43"/>
        <v>2.2499120720607889E-3</v>
      </c>
      <c r="H240" s="45">
        <f t="shared" si="46"/>
        <v>57502482.560000002</v>
      </c>
      <c r="I240" s="45">
        <f t="shared" si="42"/>
        <v>107988.59</v>
      </c>
      <c r="J240" s="94">
        <v>107988.59</v>
      </c>
      <c r="K240" s="45">
        <f t="shared" si="44"/>
        <v>6.2857651124115579E-4</v>
      </c>
      <c r="L240" s="53">
        <f t="shared" si="47"/>
        <v>57959062.759999998</v>
      </c>
      <c r="M240" s="92"/>
    </row>
    <row r="241" spans="1:13" ht="14.85" customHeight="1" x14ac:dyDescent="0.25">
      <c r="A241" s="43" t="s">
        <v>220</v>
      </c>
      <c r="B241" s="44" t="s">
        <v>221</v>
      </c>
      <c r="C241" s="45">
        <v>0</v>
      </c>
      <c r="D241" s="45">
        <v>0</v>
      </c>
      <c r="E241" s="61">
        <f t="shared" si="45"/>
        <v>0</v>
      </c>
      <c r="F241" s="45">
        <v>0</v>
      </c>
      <c r="G241" s="45">
        <f t="shared" si="43"/>
        <v>0</v>
      </c>
      <c r="H241" s="45">
        <f t="shared" si="46"/>
        <v>0</v>
      </c>
      <c r="I241" s="45">
        <f t="shared" si="42"/>
        <v>0</v>
      </c>
      <c r="J241" s="45">
        <v>0</v>
      </c>
      <c r="K241" s="45">
        <f t="shared" si="44"/>
        <v>0</v>
      </c>
      <c r="L241" s="53">
        <f t="shared" si="47"/>
        <v>0</v>
      </c>
      <c r="M241" s="92"/>
    </row>
    <row r="242" spans="1:13" ht="14.85" customHeight="1" x14ac:dyDescent="0.25">
      <c r="A242" s="43" t="s">
        <v>128</v>
      </c>
      <c r="B242" s="44" t="s">
        <v>129</v>
      </c>
      <c r="C242" s="94">
        <v>89628134</v>
      </c>
      <c r="D242" s="94">
        <v>114095677</v>
      </c>
      <c r="E242" s="61">
        <f t="shared" si="45"/>
        <v>19176632.640000001</v>
      </c>
      <c r="F242" s="94">
        <v>19176632.640000001</v>
      </c>
      <c r="G242" s="45">
        <f t="shared" si="43"/>
        <v>7.6422462669626059E-2</v>
      </c>
      <c r="H242" s="45">
        <f t="shared" si="46"/>
        <v>94919044.359999999</v>
      </c>
      <c r="I242" s="45">
        <f t="shared" si="42"/>
        <v>9023843.5099999998</v>
      </c>
      <c r="J242" s="94">
        <v>9023843.5099999998</v>
      </c>
      <c r="K242" s="45">
        <f t="shared" si="44"/>
        <v>5.2525698052932675E-2</v>
      </c>
      <c r="L242" s="53">
        <f t="shared" si="47"/>
        <v>105071833.48999999</v>
      </c>
      <c r="M242" s="92"/>
    </row>
    <row r="243" spans="1:13" ht="14.85" customHeight="1" x14ac:dyDescent="0.2">
      <c r="A243" s="40" t="s">
        <v>222</v>
      </c>
      <c r="B243" s="70" t="s">
        <v>223</v>
      </c>
      <c r="C243" s="42">
        <f>SUM(C244:C246)</f>
        <v>88380499</v>
      </c>
      <c r="D243" s="42">
        <f>SUM(D244:D246)</f>
        <v>88289619.620000005</v>
      </c>
      <c r="E243" s="98">
        <f>SUM(E244:E246)</f>
        <v>7541067.3300000001</v>
      </c>
      <c r="F243" s="42">
        <f>SUM(F244:F246)</f>
        <v>7541067.3300000001</v>
      </c>
      <c r="G243" s="42">
        <f t="shared" si="43"/>
        <v>3.0052561747152585E-2</v>
      </c>
      <c r="H243" s="42">
        <f t="shared" si="46"/>
        <v>80748552.290000007</v>
      </c>
      <c r="I243" s="42">
        <f>SUM(I244:I246)</f>
        <v>5894726.2400000002</v>
      </c>
      <c r="J243" s="42">
        <f>SUM(J244:J246)</f>
        <v>5894726.2400000002</v>
      </c>
      <c r="K243" s="42">
        <f t="shared" si="44"/>
        <v>3.4311832895131761E-2</v>
      </c>
      <c r="L243" s="57">
        <f t="shared" si="47"/>
        <v>82394893.38000001</v>
      </c>
      <c r="M243" s="92"/>
    </row>
    <row r="244" spans="1:13" ht="14.85" customHeight="1" x14ac:dyDescent="0.25">
      <c r="A244" s="43" t="s">
        <v>30</v>
      </c>
      <c r="B244" s="44" t="s">
        <v>31</v>
      </c>
      <c r="C244" s="94">
        <v>19640534</v>
      </c>
      <c r="D244" s="94">
        <v>19549654.620000001</v>
      </c>
      <c r="E244" s="61">
        <f t="shared" ref="E244:E246" si="48">F244-0</f>
        <v>4164788.61</v>
      </c>
      <c r="F244" s="94">
        <v>4164788.61</v>
      </c>
      <c r="G244" s="45">
        <f t="shared" si="43"/>
        <v>1.659746046397689E-2</v>
      </c>
      <c r="H244" s="45">
        <f t="shared" si="46"/>
        <v>15384866.010000002</v>
      </c>
      <c r="I244" s="45">
        <f t="shared" ref="I244:I246" si="49">J244-0</f>
        <v>3256785.06</v>
      </c>
      <c r="J244" s="94">
        <v>3256785.06</v>
      </c>
      <c r="K244" s="45">
        <f t="shared" si="44"/>
        <v>1.8956989723424654E-2</v>
      </c>
      <c r="L244" s="53">
        <f t="shared" si="47"/>
        <v>16292869.560000001</v>
      </c>
    </row>
    <row r="245" spans="1:13" ht="14.85" customHeight="1" x14ac:dyDescent="0.25">
      <c r="A245" s="43" t="s">
        <v>81</v>
      </c>
      <c r="B245" s="44" t="s">
        <v>82</v>
      </c>
      <c r="C245" s="94">
        <v>7310000</v>
      </c>
      <c r="D245" s="94">
        <v>7310000</v>
      </c>
      <c r="E245" s="61">
        <f t="shared" si="48"/>
        <v>0</v>
      </c>
      <c r="F245" s="94">
        <v>0</v>
      </c>
      <c r="G245" s="45">
        <f t="shared" si="43"/>
        <v>0</v>
      </c>
      <c r="H245" s="45">
        <f t="shared" si="46"/>
        <v>7310000</v>
      </c>
      <c r="I245" s="45">
        <f t="shared" si="49"/>
        <v>0</v>
      </c>
      <c r="J245" s="94">
        <v>0</v>
      </c>
      <c r="K245" s="45">
        <f t="shared" si="44"/>
        <v>0</v>
      </c>
      <c r="L245" s="53">
        <f t="shared" si="47"/>
        <v>7310000</v>
      </c>
    </row>
    <row r="246" spans="1:13" ht="14.85" customHeight="1" x14ac:dyDescent="0.25">
      <c r="A246" s="43" t="s">
        <v>224</v>
      </c>
      <c r="B246" s="44" t="s">
        <v>225</v>
      </c>
      <c r="C246" s="94">
        <v>61429965</v>
      </c>
      <c r="D246" s="94">
        <v>61429965</v>
      </c>
      <c r="E246" s="61">
        <f t="shared" si="48"/>
        <v>3376278.72</v>
      </c>
      <c r="F246" s="94">
        <v>3376278.72</v>
      </c>
      <c r="G246" s="45">
        <f t="shared" si="43"/>
        <v>1.3455101283175694E-2</v>
      </c>
      <c r="H246" s="45">
        <f t="shared" si="46"/>
        <v>58053686.280000001</v>
      </c>
      <c r="I246" s="45">
        <f t="shared" si="49"/>
        <v>2637941.1800000002</v>
      </c>
      <c r="J246" s="94">
        <v>2637941.1800000002</v>
      </c>
      <c r="K246" s="45">
        <f t="shared" si="44"/>
        <v>1.5354843171707102E-2</v>
      </c>
      <c r="L246" s="53">
        <f t="shared" si="47"/>
        <v>58792023.82</v>
      </c>
    </row>
    <row r="247" spans="1:13" ht="14.85" customHeight="1" x14ac:dyDescent="0.2">
      <c r="A247" s="40" t="s">
        <v>226</v>
      </c>
      <c r="B247" s="70" t="s">
        <v>227</v>
      </c>
      <c r="C247" s="42">
        <f>SUM(C248:C261)</f>
        <v>308254256</v>
      </c>
      <c r="D247" s="42">
        <f>SUM(D248:D261)</f>
        <v>308240256</v>
      </c>
      <c r="E247" s="98">
        <f>SUM(E248:E261)</f>
        <v>25091293.020000003</v>
      </c>
      <c r="F247" s="42">
        <f>SUM(F248:F261)</f>
        <v>25091293.020000003</v>
      </c>
      <c r="G247" s="42">
        <f t="shared" si="43"/>
        <v>9.9993488958737192E-2</v>
      </c>
      <c r="H247" s="42">
        <f t="shared" si="46"/>
        <v>283148962.98000002</v>
      </c>
      <c r="I247" s="42">
        <f>SUM(I248:I261)</f>
        <v>21019103.649999999</v>
      </c>
      <c r="J247" s="42">
        <f>SUM(J248:J261)</f>
        <v>21019103.649999999</v>
      </c>
      <c r="K247" s="42">
        <f t="shared" si="44"/>
        <v>0.12234732245076302</v>
      </c>
      <c r="L247" s="57">
        <f t="shared" si="47"/>
        <v>287221152.35000002</v>
      </c>
    </row>
    <row r="248" spans="1:13" ht="14.85" customHeight="1" x14ac:dyDescent="0.25">
      <c r="A248" s="43" t="s">
        <v>30</v>
      </c>
      <c r="B248" s="44" t="s">
        <v>31</v>
      </c>
      <c r="C248" s="94">
        <v>131229067</v>
      </c>
      <c r="D248" s="94">
        <v>130952800.33</v>
      </c>
      <c r="E248" s="61">
        <f t="shared" ref="E248:E261" si="50">F248-0</f>
        <v>19681053.420000002</v>
      </c>
      <c r="F248" s="94">
        <v>19681053.420000002</v>
      </c>
      <c r="G248" s="45">
        <f t="shared" si="43"/>
        <v>7.8432673688057189E-2</v>
      </c>
      <c r="H248" s="45">
        <f t="shared" si="46"/>
        <v>111271746.91</v>
      </c>
      <c r="I248" s="45">
        <f t="shared" ref="I248:I261" si="51">J248-0</f>
        <v>17672339.07</v>
      </c>
      <c r="J248" s="94">
        <v>17672339.07</v>
      </c>
      <c r="K248" s="45">
        <f t="shared" si="44"/>
        <v>0.10286658283149518</v>
      </c>
      <c r="L248" s="53">
        <f t="shared" si="47"/>
        <v>113280461.25999999</v>
      </c>
    </row>
    <row r="249" spans="1:13" ht="14.85" customHeight="1" x14ac:dyDescent="0.25">
      <c r="A249" s="43" t="s">
        <v>63</v>
      </c>
      <c r="B249" s="44" t="s">
        <v>64</v>
      </c>
      <c r="C249" s="45">
        <v>0</v>
      </c>
      <c r="D249" s="45">
        <v>0</v>
      </c>
      <c r="E249" s="61">
        <f t="shared" si="50"/>
        <v>0</v>
      </c>
      <c r="F249" s="45">
        <v>0</v>
      </c>
      <c r="G249" s="45">
        <f t="shared" si="43"/>
        <v>0</v>
      </c>
      <c r="H249" s="45">
        <f t="shared" si="46"/>
        <v>0</v>
      </c>
      <c r="I249" s="45">
        <f t="shared" si="51"/>
        <v>0</v>
      </c>
      <c r="J249" s="45">
        <v>0</v>
      </c>
      <c r="K249" s="45">
        <f t="shared" si="44"/>
        <v>0</v>
      </c>
      <c r="L249" s="53">
        <f t="shared" si="47"/>
        <v>0</v>
      </c>
      <c r="M249" s="92"/>
    </row>
    <row r="250" spans="1:13" ht="14.85" customHeight="1" x14ac:dyDescent="0.25">
      <c r="A250" s="43" t="s">
        <v>65</v>
      </c>
      <c r="B250" s="44" t="s">
        <v>66</v>
      </c>
      <c r="C250" s="94">
        <v>20000</v>
      </c>
      <c r="D250" s="94">
        <v>282266.67</v>
      </c>
      <c r="E250" s="61">
        <f t="shared" si="50"/>
        <v>0</v>
      </c>
      <c r="F250" s="45">
        <v>0</v>
      </c>
      <c r="G250" s="45">
        <f t="shared" si="43"/>
        <v>0</v>
      </c>
      <c r="H250" s="45">
        <f t="shared" si="46"/>
        <v>282266.67</v>
      </c>
      <c r="I250" s="45">
        <f t="shared" si="51"/>
        <v>0</v>
      </c>
      <c r="J250" s="45">
        <v>0</v>
      </c>
      <c r="K250" s="45">
        <f t="shared" si="44"/>
        <v>0</v>
      </c>
      <c r="L250" s="53">
        <f t="shared" si="47"/>
        <v>282266.67</v>
      </c>
      <c r="M250" s="92"/>
    </row>
    <row r="251" spans="1:13" ht="14.85" customHeight="1" x14ac:dyDescent="0.25">
      <c r="A251" s="43" t="s">
        <v>32</v>
      </c>
      <c r="B251" s="44" t="s">
        <v>33</v>
      </c>
      <c r="C251" s="45">
        <v>0</v>
      </c>
      <c r="D251" s="45">
        <v>0</v>
      </c>
      <c r="E251" s="61">
        <f t="shared" si="50"/>
        <v>0</v>
      </c>
      <c r="F251" s="45">
        <v>0</v>
      </c>
      <c r="G251" s="45">
        <f t="shared" si="43"/>
        <v>0</v>
      </c>
      <c r="H251" s="45">
        <f t="shared" si="46"/>
        <v>0</v>
      </c>
      <c r="I251" s="45">
        <f t="shared" si="51"/>
        <v>0</v>
      </c>
      <c r="J251" s="45">
        <v>0</v>
      </c>
      <c r="K251" s="45">
        <f t="shared" si="44"/>
        <v>0</v>
      </c>
      <c r="L251" s="53">
        <f t="shared" si="47"/>
        <v>0</v>
      </c>
      <c r="M251" s="92"/>
    </row>
    <row r="252" spans="1:13" ht="14.85" customHeight="1" x14ac:dyDescent="0.25">
      <c r="A252" s="43" t="s">
        <v>44</v>
      </c>
      <c r="B252" s="44" t="s">
        <v>45</v>
      </c>
      <c r="C252" s="45">
        <v>0</v>
      </c>
      <c r="D252" s="45">
        <v>0</v>
      </c>
      <c r="E252" s="61">
        <f t="shared" si="50"/>
        <v>0</v>
      </c>
      <c r="F252" s="45">
        <v>0</v>
      </c>
      <c r="G252" s="45">
        <f t="shared" si="43"/>
        <v>0</v>
      </c>
      <c r="H252" s="45">
        <f t="shared" si="46"/>
        <v>0</v>
      </c>
      <c r="I252" s="45">
        <f t="shared" si="51"/>
        <v>0</v>
      </c>
      <c r="J252" s="45">
        <v>0</v>
      </c>
      <c r="K252" s="45">
        <f t="shared" si="44"/>
        <v>0</v>
      </c>
      <c r="L252" s="53">
        <f t="shared" si="47"/>
        <v>0</v>
      </c>
      <c r="M252" s="92"/>
    </row>
    <row r="253" spans="1:13" ht="14.85" customHeight="1" x14ac:dyDescent="0.25">
      <c r="A253" s="43" t="s">
        <v>89</v>
      </c>
      <c r="B253" s="44" t="s">
        <v>152</v>
      </c>
      <c r="C253" s="45">
        <v>0</v>
      </c>
      <c r="D253" s="45">
        <v>0</v>
      </c>
      <c r="E253" s="61">
        <f t="shared" si="50"/>
        <v>0</v>
      </c>
      <c r="F253" s="45">
        <v>0</v>
      </c>
      <c r="G253" s="45">
        <f t="shared" si="43"/>
        <v>0</v>
      </c>
      <c r="H253" s="45">
        <f t="shared" si="46"/>
        <v>0</v>
      </c>
      <c r="I253" s="45">
        <f t="shared" si="51"/>
        <v>0</v>
      </c>
      <c r="J253" s="45">
        <v>0</v>
      </c>
      <c r="K253" s="45">
        <f t="shared" si="44"/>
        <v>0</v>
      </c>
      <c r="L253" s="53">
        <f t="shared" si="47"/>
        <v>0</v>
      </c>
      <c r="M253" s="92"/>
    </row>
    <row r="254" spans="1:13" ht="14.85" customHeight="1" x14ac:dyDescent="0.25">
      <c r="A254" s="43" t="s">
        <v>91</v>
      </c>
      <c r="B254" s="44" t="s">
        <v>92</v>
      </c>
      <c r="C254" s="94">
        <v>17199183</v>
      </c>
      <c r="D254" s="94">
        <v>17199183</v>
      </c>
      <c r="E254" s="61">
        <f t="shared" si="50"/>
        <v>3405200.6</v>
      </c>
      <c r="F254" s="94">
        <v>3405200.6</v>
      </c>
      <c r="G254" s="45">
        <f t="shared" si="43"/>
        <v>1.3570360376684375E-2</v>
      </c>
      <c r="H254" s="45">
        <f t="shared" si="46"/>
        <v>13793982.4</v>
      </c>
      <c r="I254" s="45">
        <f t="shared" si="51"/>
        <v>3231000</v>
      </c>
      <c r="J254" s="94">
        <v>3231000</v>
      </c>
      <c r="K254" s="45">
        <f t="shared" si="44"/>
        <v>1.880690087554782E-2</v>
      </c>
      <c r="L254" s="53">
        <f t="shared" si="47"/>
        <v>13968183</v>
      </c>
      <c r="M254" s="92"/>
    </row>
    <row r="255" spans="1:13" ht="14.85" customHeight="1" x14ac:dyDescent="0.25">
      <c r="A255" s="43" t="s">
        <v>228</v>
      </c>
      <c r="B255" s="44" t="s">
        <v>229</v>
      </c>
      <c r="C255" s="94">
        <v>10000</v>
      </c>
      <c r="D255" s="94">
        <v>10000</v>
      </c>
      <c r="E255" s="61">
        <f t="shared" si="50"/>
        <v>0</v>
      </c>
      <c r="F255" s="94">
        <v>0</v>
      </c>
      <c r="G255" s="45">
        <f t="shared" si="43"/>
        <v>0</v>
      </c>
      <c r="H255" s="45">
        <f t="shared" si="46"/>
        <v>10000</v>
      </c>
      <c r="I255" s="45">
        <f t="shared" si="51"/>
        <v>0</v>
      </c>
      <c r="J255" s="94">
        <v>0</v>
      </c>
      <c r="K255" s="45">
        <f t="shared" si="44"/>
        <v>0</v>
      </c>
      <c r="L255" s="53">
        <f t="shared" si="47"/>
        <v>10000</v>
      </c>
      <c r="M255" s="92"/>
    </row>
    <row r="256" spans="1:13" ht="14.85" customHeight="1" x14ac:dyDescent="0.25">
      <c r="A256" s="43" t="s">
        <v>230</v>
      </c>
      <c r="B256" s="44" t="s">
        <v>231</v>
      </c>
      <c r="C256" s="45">
        <v>0</v>
      </c>
      <c r="D256" s="45">
        <v>0</v>
      </c>
      <c r="E256" s="61">
        <f t="shared" si="50"/>
        <v>0</v>
      </c>
      <c r="F256" s="45">
        <v>0</v>
      </c>
      <c r="G256" s="45">
        <f t="shared" si="43"/>
        <v>0</v>
      </c>
      <c r="H256" s="45">
        <f t="shared" si="46"/>
        <v>0</v>
      </c>
      <c r="I256" s="45">
        <f t="shared" si="51"/>
        <v>0</v>
      </c>
      <c r="J256" s="45">
        <v>0</v>
      </c>
      <c r="K256" s="45">
        <f t="shared" si="44"/>
        <v>0</v>
      </c>
      <c r="L256" s="53">
        <f t="shared" si="47"/>
        <v>0</v>
      </c>
      <c r="M256" s="92"/>
    </row>
    <row r="257" spans="1:13" ht="14.85" customHeight="1" x14ac:dyDescent="0.25">
      <c r="A257" s="43" t="s">
        <v>232</v>
      </c>
      <c r="B257" s="44" t="s">
        <v>233</v>
      </c>
      <c r="C257" s="94">
        <v>159786006</v>
      </c>
      <c r="D257" s="94">
        <v>159786006</v>
      </c>
      <c r="E257" s="61">
        <f t="shared" si="50"/>
        <v>2000000</v>
      </c>
      <c r="F257" s="94">
        <v>2000000</v>
      </c>
      <c r="G257" s="45">
        <f t="shared" si="43"/>
        <v>7.970373537866976E-3</v>
      </c>
      <c r="H257" s="45">
        <f t="shared" si="46"/>
        <v>157786006</v>
      </c>
      <c r="I257" s="45">
        <f t="shared" si="51"/>
        <v>110725.58</v>
      </c>
      <c r="J257" s="94">
        <v>110725.58</v>
      </c>
      <c r="K257" s="45">
        <f t="shared" si="44"/>
        <v>6.4450789459843396E-4</v>
      </c>
      <c r="L257" s="53">
        <f t="shared" si="47"/>
        <v>159675280.41999999</v>
      </c>
      <c r="M257" s="92"/>
    </row>
    <row r="258" spans="1:13" ht="14.85" customHeight="1" x14ac:dyDescent="0.25">
      <c r="A258" s="43" t="s">
        <v>95</v>
      </c>
      <c r="B258" s="44" t="s">
        <v>96</v>
      </c>
      <c r="C258" s="45">
        <v>0</v>
      </c>
      <c r="D258" s="45">
        <v>0</v>
      </c>
      <c r="E258" s="61">
        <f t="shared" si="50"/>
        <v>0</v>
      </c>
      <c r="F258" s="45"/>
      <c r="G258" s="45">
        <f t="shared" si="43"/>
        <v>0</v>
      </c>
      <c r="H258" s="45">
        <f t="shared" si="46"/>
        <v>0</v>
      </c>
      <c r="I258" s="45">
        <f t="shared" si="51"/>
        <v>0</v>
      </c>
      <c r="J258" s="45">
        <v>0</v>
      </c>
      <c r="K258" s="45">
        <f t="shared" si="44"/>
        <v>0</v>
      </c>
      <c r="L258" s="53">
        <f t="shared" si="47"/>
        <v>0</v>
      </c>
      <c r="M258" s="92"/>
    </row>
    <row r="259" spans="1:13" ht="14.85" customHeight="1" x14ac:dyDescent="0.25">
      <c r="A259" s="43" t="s">
        <v>203</v>
      </c>
      <c r="B259" s="44" t="s">
        <v>204</v>
      </c>
      <c r="C259" s="45">
        <v>0</v>
      </c>
      <c r="D259" s="45">
        <v>0</v>
      </c>
      <c r="E259" s="61">
        <f t="shared" si="50"/>
        <v>0</v>
      </c>
      <c r="F259" s="45">
        <v>0</v>
      </c>
      <c r="G259" s="45">
        <f t="shared" si="43"/>
        <v>0</v>
      </c>
      <c r="H259" s="45">
        <f t="shared" si="46"/>
        <v>0</v>
      </c>
      <c r="I259" s="45">
        <f t="shared" si="51"/>
        <v>0</v>
      </c>
      <c r="J259" s="45">
        <v>0</v>
      </c>
      <c r="K259" s="45">
        <f t="shared" si="44"/>
        <v>0</v>
      </c>
      <c r="L259" s="53">
        <f t="shared" si="47"/>
        <v>0</v>
      </c>
    </row>
    <row r="260" spans="1:13" ht="14.85" customHeight="1" x14ac:dyDescent="0.25">
      <c r="A260" s="43" t="s">
        <v>234</v>
      </c>
      <c r="B260" s="44" t="s">
        <v>235</v>
      </c>
      <c r="C260" s="45">
        <v>0</v>
      </c>
      <c r="D260" s="45">
        <v>0</v>
      </c>
      <c r="E260" s="61">
        <f t="shared" si="50"/>
        <v>0</v>
      </c>
      <c r="F260" s="45">
        <v>0</v>
      </c>
      <c r="G260" s="45">
        <f t="shared" si="43"/>
        <v>0</v>
      </c>
      <c r="H260" s="45">
        <f t="shared" si="46"/>
        <v>0</v>
      </c>
      <c r="I260" s="45">
        <f t="shared" si="51"/>
        <v>0</v>
      </c>
      <c r="J260" s="45">
        <v>0</v>
      </c>
      <c r="K260" s="45">
        <f t="shared" si="44"/>
        <v>0</v>
      </c>
      <c r="L260" s="53">
        <f t="shared" si="47"/>
        <v>0</v>
      </c>
    </row>
    <row r="261" spans="1:13" ht="14.85" customHeight="1" x14ac:dyDescent="0.25">
      <c r="A261" s="43" t="s">
        <v>236</v>
      </c>
      <c r="B261" s="44" t="s">
        <v>237</v>
      </c>
      <c r="C261" s="94">
        <v>10000</v>
      </c>
      <c r="D261" s="94">
        <v>10000</v>
      </c>
      <c r="E261" s="61">
        <f t="shared" si="50"/>
        <v>5039</v>
      </c>
      <c r="F261" s="61">
        <v>5039</v>
      </c>
      <c r="G261" s="45">
        <f t="shared" si="43"/>
        <v>2.0081356128655845E-5</v>
      </c>
      <c r="H261" s="45">
        <f t="shared" si="46"/>
        <v>4961</v>
      </c>
      <c r="I261" s="45">
        <f t="shared" si="51"/>
        <v>5039</v>
      </c>
      <c r="J261" s="45">
        <v>5039</v>
      </c>
      <c r="K261" s="45">
        <f t="shared" si="44"/>
        <v>2.9330849121598716E-5</v>
      </c>
      <c r="L261" s="53">
        <f t="shared" si="47"/>
        <v>4961</v>
      </c>
    </row>
    <row r="262" spans="1:13" ht="14.85" customHeight="1" x14ac:dyDescent="0.2">
      <c r="A262" s="40" t="s">
        <v>238</v>
      </c>
      <c r="B262" s="70" t="s">
        <v>239</v>
      </c>
      <c r="C262" s="42">
        <f>SUM(C263:C272)</f>
        <v>615541222</v>
      </c>
      <c r="D262" s="42">
        <f>SUM(D263:D272)</f>
        <v>718660636.18000007</v>
      </c>
      <c r="E262" s="98">
        <f>SUM(E263:E272)</f>
        <v>57052953.379999995</v>
      </c>
      <c r="F262" s="42">
        <f>SUM(F263:F272)</f>
        <v>57052953.379999995</v>
      </c>
      <c r="G262" s="42">
        <f t="shared" si="43"/>
        <v>0.22736667493855511</v>
      </c>
      <c r="H262" s="42">
        <f t="shared" si="46"/>
        <v>661607682.80000007</v>
      </c>
      <c r="I262" s="42">
        <f>SUM(I263:I272)</f>
        <v>26882714.990000002</v>
      </c>
      <c r="J262" s="42">
        <f>SUM(J263:J272)</f>
        <v>26882714.990000002</v>
      </c>
      <c r="K262" s="42">
        <f t="shared" si="44"/>
        <v>0.15647804273677918</v>
      </c>
      <c r="L262" s="57">
        <f t="shared" si="47"/>
        <v>691777921.19000006</v>
      </c>
    </row>
    <row r="263" spans="1:13" ht="14.85" customHeight="1" x14ac:dyDescent="0.25">
      <c r="A263" s="43" t="s">
        <v>30</v>
      </c>
      <c r="B263" s="44" t="s">
        <v>31</v>
      </c>
      <c r="C263" s="94">
        <v>171206303</v>
      </c>
      <c r="D263" s="94">
        <v>250006303</v>
      </c>
      <c r="E263" s="61">
        <f t="shared" ref="E263:E276" si="52">F263-0</f>
        <v>28663178.219999999</v>
      </c>
      <c r="F263" s="94">
        <v>28663178.219999999</v>
      </c>
      <c r="G263" s="45">
        <f t="shared" si="43"/>
        <v>0.11422811859792652</v>
      </c>
      <c r="H263" s="45">
        <f t="shared" si="46"/>
        <v>221343124.78</v>
      </c>
      <c r="I263" s="45">
        <f t="shared" ref="I263:I276" si="53">J263-0</f>
        <v>14867620.42</v>
      </c>
      <c r="J263" s="94">
        <v>14867620.42</v>
      </c>
      <c r="K263" s="45">
        <f t="shared" si="44"/>
        <v>8.6540966726775179E-2</v>
      </c>
      <c r="L263" s="53">
        <f t="shared" si="47"/>
        <v>235138682.58000001</v>
      </c>
    </row>
    <row r="264" spans="1:13" ht="14.85" customHeight="1" x14ac:dyDescent="0.25">
      <c r="A264" s="43" t="s">
        <v>61</v>
      </c>
      <c r="B264" s="44" t="s">
        <v>62</v>
      </c>
      <c r="C264" s="94">
        <v>20000</v>
      </c>
      <c r="D264" s="94">
        <v>20000</v>
      </c>
      <c r="E264" s="61">
        <f t="shared" si="52"/>
        <v>0</v>
      </c>
      <c r="F264" s="45">
        <v>0</v>
      </c>
      <c r="G264" s="45">
        <f t="shared" ref="G264:G295" si="54">(F264/$F$309)*100</f>
        <v>0</v>
      </c>
      <c r="H264" s="45">
        <f t="shared" si="46"/>
        <v>20000</v>
      </c>
      <c r="I264" s="45">
        <f t="shared" si="53"/>
        <v>0</v>
      </c>
      <c r="J264" s="45">
        <v>0</v>
      </c>
      <c r="K264" s="45">
        <f t="shared" ref="K264:K295" si="55">(J264/$J$309)*100</f>
        <v>0</v>
      </c>
      <c r="L264" s="53">
        <f t="shared" si="47"/>
        <v>20000</v>
      </c>
    </row>
    <row r="265" spans="1:13" ht="14.85" customHeight="1" x14ac:dyDescent="0.25">
      <c r="A265" s="43" t="s">
        <v>65</v>
      </c>
      <c r="B265" s="44" t="s">
        <v>66</v>
      </c>
      <c r="C265" s="94">
        <v>51167889</v>
      </c>
      <c r="D265" s="94">
        <v>51167889</v>
      </c>
      <c r="E265" s="61">
        <f>F265-0</f>
        <v>0</v>
      </c>
      <c r="F265" s="45">
        <v>0</v>
      </c>
      <c r="G265" s="45">
        <f t="shared" si="54"/>
        <v>0</v>
      </c>
      <c r="H265" s="45">
        <f t="shared" si="46"/>
        <v>51167889</v>
      </c>
      <c r="I265" s="45">
        <f>J265-0</f>
        <v>0</v>
      </c>
      <c r="J265" s="45">
        <v>0</v>
      </c>
      <c r="K265" s="45">
        <f t="shared" si="55"/>
        <v>0</v>
      </c>
      <c r="L265" s="53">
        <f t="shared" si="47"/>
        <v>51167889</v>
      </c>
    </row>
    <row r="266" spans="1:13" ht="14.85" customHeight="1" x14ac:dyDescent="0.25">
      <c r="A266" s="43" t="s">
        <v>108</v>
      </c>
      <c r="B266" s="44" t="s">
        <v>109</v>
      </c>
      <c r="C266" s="94">
        <v>2000000</v>
      </c>
      <c r="D266" s="94">
        <v>2000000</v>
      </c>
      <c r="E266" s="61">
        <f t="shared" si="52"/>
        <v>0</v>
      </c>
      <c r="F266" s="45">
        <v>0</v>
      </c>
      <c r="G266" s="45">
        <f t="shared" si="54"/>
        <v>0</v>
      </c>
      <c r="H266" s="45">
        <f t="shared" si="46"/>
        <v>2000000</v>
      </c>
      <c r="I266" s="45">
        <f t="shared" si="53"/>
        <v>0</v>
      </c>
      <c r="J266" s="45">
        <v>0</v>
      </c>
      <c r="K266" s="45">
        <f t="shared" si="55"/>
        <v>0</v>
      </c>
      <c r="L266" s="53">
        <f t="shared" si="47"/>
        <v>2000000</v>
      </c>
    </row>
    <row r="267" spans="1:13" ht="14.85" customHeight="1" x14ac:dyDescent="0.25">
      <c r="A267" s="43" t="s">
        <v>112</v>
      </c>
      <c r="B267" s="44" t="s">
        <v>113</v>
      </c>
      <c r="C267" s="94">
        <v>52195519</v>
      </c>
      <c r="D267" s="94">
        <v>76514933.180000007</v>
      </c>
      <c r="E267" s="61">
        <f t="shared" si="52"/>
        <v>1439324.49</v>
      </c>
      <c r="F267" s="94">
        <v>1439324.49</v>
      </c>
      <c r="G267" s="45">
        <f t="shared" si="54"/>
        <v>5.7359769137499406E-3</v>
      </c>
      <c r="H267" s="45">
        <f t="shared" si="46"/>
        <v>75075608.690000013</v>
      </c>
      <c r="I267" s="45">
        <f t="shared" si="53"/>
        <v>1439324.49</v>
      </c>
      <c r="J267" s="94">
        <v>1439324.49</v>
      </c>
      <c r="K267" s="45">
        <f t="shared" si="55"/>
        <v>8.3779736958150466E-3</v>
      </c>
      <c r="L267" s="53">
        <f t="shared" si="47"/>
        <v>75075608.690000013</v>
      </c>
    </row>
    <row r="268" spans="1:13" ht="14.85" customHeight="1" x14ac:dyDescent="0.25">
      <c r="A268" s="43" t="s">
        <v>40</v>
      </c>
      <c r="B268" s="44" t="s">
        <v>41</v>
      </c>
      <c r="C268" s="45">
        <v>0</v>
      </c>
      <c r="D268" s="45">
        <v>0</v>
      </c>
      <c r="E268" s="61">
        <f t="shared" si="52"/>
        <v>0</v>
      </c>
      <c r="F268" s="45">
        <v>0</v>
      </c>
      <c r="G268" s="45">
        <f t="shared" si="54"/>
        <v>0</v>
      </c>
      <c r="H268" s="45">
        <f t="shared" si="46"/>
        <v>0</v>
      </c>
      <c r="I268" s="45">
        <f t="shared" si="53"/>
        <v>0</v>
      </c>
      <c r="J268" s="45">
        <v>0</v>
      </c>
      <c r="K268" s="45">
        <f t="shared" si="55"/>
        <v>0</v>
      </c>
      <c r="L268" s="53">
        <f t="shared" si="47"/>
        <v>0</v>
      </c>
    </row>
    <row r="269" spans="1:13" ht="14.85" customHeight="1" x14ac:dyDescent="0.25">
      <c r="A269" s="43" t="s">
        <v>232</v>
      </c>
      <c r="B269" s="44" t="s">
        <v>233</v>
      </c>
      <c r="C269" s="94">
        <v>28322497</v>
      </c>
      <c r="D269" s="94">
        <v>28322497</v>
      </c>
      <c r="E269" s="61">
        <f t="shared" si="52"/>
        <v>2795137.16</v>
      </c>
      <c r="F269" s="94">
        <v>2795137.16</v>
      </c>
      <c r="G269" s="45">
        <f t="shared" si="54"/>
        <v>1.1139143627386328E-2</v>
      </c>
      <c r="H269" s="45">
        <f t="shared" si="46"/>
        <v>25527359.84</v>
      </c>
      <c r="I269" s="45">
        <f t="shared" si="53"/>
        <v>641009.25</v>
      </c>
      <c r="J269" s="94">
        <v>641009.25</v>
      </c>
      <c r="K269" s="45">
        <f t="shared" si="55"/>
        <v>3.7311660244689726E-3</v>
      </c>
      <c r="L269" s="53">
        <f t="shared" si="47"/>
        <v>27681487.75</v>
      </c>
    </row>
    <row r="270" spans="1:13" ht="14.85" customHeight="1" x14ac:dyDescent="0.25">
      <c r="A270" s="43" t="s">
        <v>240</v>
      </c>
      <c r="B270" s="44" t="s">
        <v>241</v>
      </c>
      <c r="C270" s="94">
        <v>1010000</v>
      </c>
      <c r="D270" s="94">
        <v>1010000</v>
      </c>
      <c r="E270" s="61">
        <f t="shared" si="52"/>
        <v>13266</v>
      </c>
      <c r="F270" s="45">
        <v>13266</v>
      </c>
      <c r="G270" s="45">
        <f t="shared" si="54"/>
        <v>5.2867487676671649E-5</v>
      </c>
      <c r="H270" s="45">
        <f t="shared" si="46"/>
        <v>996734</v>
      </c>
      <c r="I270" s="45">
        <f t="shared" si="53"/>
        <v>13266</v>
      </c>
      <c r="J270" s="45">
        <v>13266</v>
      </c>
      <c r="K270" s="45">
        <f t="shared" si="55"/>
        <v>7.7218306101831428E-5</v>
      </c>
      <c r="L270" s="53">
        <f t="shared" si="47"/>
        <v>996734</v>
      </c>
    </row>
    <row r="271" spans="1:13" ht="14.85" customHeight="1" x14ac:dyDescent="0.25">
      <c r="A271" s="43" t="s">
        <v>93</v>
      </c>
      <c r="B271" s="44" t="s">
        <v>94</v>
      </c>
      <c r="C271" s="94">
        <v>217637944</v>
      </c>
      <c r="D271" s="94">
        <v>217637944</v>
      </c>
      <c r="E271" s="61">
        <f t="shared" si="52"/>
        <v>20496.7</v>
      </c>
      <c r="F271" s="45">
        <v>20496.7</v>
      </c>
      <c r="G271" s="45">
        <f t="shared" si="54"/>
        <v>8.1683177646799029E-5</v>
      </c>
      <c r="H271" s="45">
        <f t="shared" si="46"/>
        <v>217617447.30000001</v>
      </c>
      <c r="I271" s="45">
        <f t="shared" si="53"/>
        <v>20496.7</v>
      </c>
      <c r="J271" s="45">
        <v>20496.7</v>
      </c>
      <c r="K271" s="45">
        <f t="shared" si="55"/>
        <v>1.1930653208784927E-4</v>
      </c>
      <c r="L271" s="53">
        <f t="shared" si="47"/>
        <v>217617447.30000001</v>
      </c>
    </row>
    <row r="272" spans="1:13" ht="14.85" customHeight="1" x14ac:dyDescent="0.25">
      <c r="A272" s="43" t="s">
        <v>95</v>
      </c>
      <c r="B272" s="44" t="s">
        <v>96</v>
      </c>
      <c r="C272" s="94">
        <v>91981070</v>
      </c>
      <c r="D272" s="94">
        <v>91981070</v>
      </c>
      <c r="E272" s="61">
        <f t="shared" si="52"/>
        <v>24121550.809999999</v>
      </c>
      <c r="F272" s="94">
        <v>24121550.809999999</v>
      </c>
      <c r="G272" s="45">
        <f t="shared" si="54"/>
        <v>9.6128885134168854E-2</v>
      </c>
      <c r="H272" s="45">
        <f t="shared" si="46"/>
        <v>67859519.189999998</v>
      </c>
      <c r="I272" s="45">
        <f t="shared" si="53"/>
        <v>9900998.1300000008</v>
      </c>
      <c r="J272" s="94">
        <v>9900998.1300000008</v>
      </c>
      <c r="K272" s="45">
        <f t="shared" si="55"/>
        <v>5.7631411451530279E-2</v>
      </c>
      <c r="L272" s="53">
        <f t="shared" si="47"/>
        <v>82080071.870000005</v>
      </c>
    </row>
    <row r="273" spans="1:12" ht="14.85" customHeight="1" x14ac:dyDescent="0.2">
      <c r="A273" s="40" t="s">
        <v>242</v>
      </c>
      <c r="B273" s="70" t="s">
        <v>243</v>
      </c>
      <c r="C273" s="42">
        <f>SUM(C274:C276)</f>
        <v>0</v>
      </c>
      <c r="D273" s="42">
        <f>SUM(D274:D276)</f>
        <v>0</v>
      </c>
      <c r="E273" s="98">
        <f t="shared" si="52"/>
        <v>0</v>
      </c>
      <c r="F273" s="42">
        <f>SUM(F274:F276)</f>
        <v>0</v>
      </c>
      <c r="G273" s="42">
        <f t="shared" si="54"/>
        <v>0</v>
      </c>
      <c r="H273" s="42">
        <f t="shared" si="46"/>
        <v>0</v>
      </c>
      <c r="I273" s="42">
        <f t="shared" si="53"/>
        <v>0</v>
      </c>
      <c r="J273" s="42">
        <f>SUM(J274:J276)</f>
        <v>0</v>
      </c>
      <c r="K273" s="42">
        <f t="shared" si="55"/>
        <v>0</v>
      </c>
      <c r="L273" s="57">
        <f t="shared" si="47"/>
        <v>0</v>
      </c>
    </row>
    <row r="274" spans="1:12" ht="14.85" customHeight="1" x14ac:dyDescent="0.25">
      <c r="A274" s="43" t="s">
        <v>30</v>
      </c>
      <c r="B274" s="44" t="s">
        <v>31</v>
      </c>
      <c r="C274" s="45">
        <v>0</v>
      </c>
      <c r="D274" s="45">
        <v>0</v>
      </c>
      <c r="E274" s="61">
        <f t="shared" si="52"/>
        <v>0</v>
      </c>
      <c r="F274" s="45">
        <v>0</v>
      </c>
      <c r="G274" s="45">
        <f t="shared" si="54"/>
        <v>0</v>
      </c>
      <c r="H274" s="45">
        <f t="shared" si="46"/>
        <v>0</v>
      </c>
      <c r="I274" s="45">
        <f t="shared" si="53"/>
        <v>0</v>
      </c>
      <c r="J274" s="45">
        <v>0</v>
      </c>
      <c r="K274" s="45">
        <f t="shared" si="55"/>
        <v>0</v>
      </c>
      <c r="L274" s="53">
        <f t="shared" si="47"/>
        <v>0</v>
      </c>
    </row>
    <row r="275" spans="1:12" ht="14.85" customHeight="1" x14ac:dyDescent="0.25">
      <c r="A275" s="43" t="s">
        <v>36</v>
      </c>
      <c r="B275" s="44" t="s">
        <v>37</v>
      </c>
      <c r="C275" s="45">
        <v>0</v>
      </c>
      <c r="D275" s="45">
        <v>0</v>
      </c>
      <c r="E275" s="61">
        <f t="shared" si="52"/>
        <v>0</v>
      </c>
      <c r="F275" s="45">
        <v>0</v>
      </c>
      <c r="G275" s="45">
        <f t="shared" si="54"/>
        <v>0</v>
      </c>
      <c r="H275" s="45">
        <f t="shared" si="46"/>
        <v>0</v>
      </c>
      <c r="I275" s="45">
        <f t="shared" si="53"/>
        <v>0</v>
      </c>
      <c r="J275" s="45">
        <v>0</v>
      </c>
      <c r="K275" s="45">
        <f t="shared" si="55"/>
        <v>0</v>
      </c>
      <c r="L275" s="53">
        <f t="shared" si="47"/>
        <v>0</v>
      </c>
    </row>
    <row r="276" spans="1:12" ht="14.85" customHeight="1" x14ac:dyDescent="0.25">
      <c r="A276" s="43" t="s">
        <v>38</v>
      </c>
      <c r="B276" s="44" t="s">
        <v>39</v>
      </c>
      <c r="C276" s="45">
        <v>0</v>
      </c>
      <c r="D276" s="45">
        <v>0</v>
      </c>
      <c r="E276" s="61">
        <f t="shared" si="52"/>
        <v>0</v>
      </c>
      <c r="F276" s="45">
        <v>0</v>
      </c>
      <c r="G276" s="45">
        <f t="shared" si="54"/>
        <v>0</v>
      </c>
      <c r="H276" s="45">
        <f t="shared" si="46"/>
        <v>0</v>
      </c>
      <c r="I276" s="45">
        <f t="shared" si="53"/>
        <v>0</v>
      </c>
      <c r="J276" s="45">
        <v>0</v>
      </c>
      <c r="K276" s="45">
        <f t="shared" si="55"/>
        <v>0</v>
      </c>
      <c r="L276" s="53">
        <f t="shared" si="47"/>
        <v>0</v>
      </c>
    </row>
    <row r="277" spans="1:12" ht="14.85" customHeight="1" x14ac:dyDescent="0.2">
      <c r="A277" s="40" t="s">
        <v>244</v>
      </c>
      <c r="B277" s="70" t="s">
        <v>245</v>
      </c>
      <c r="C277" s="42">
        <f>SUM(C278:C281)</f>
        <v>26183668</v>
      </c>
      <c r="D277" s="42">
        <f>SUM(D278:D281)</f>
        <v>26172215.440000001</v>
      </c>
      <c r="E277" s="98">
        <f>SUM(E278:E281)</f>
        <v>4722905.22</v>
      </c>
      <c r="F277" s="42">
        <f>SUM(F278:F281)</f>
        <v>4722905.22</v>
      </c>
      <c r="G277" s="42">
        <f t="shared" si="54"/>
        <v>1.8821659393670902E-2</v>
      </c>
      <c r="H277" s="42">
        <f t="shared" si="46"/>
        <v>21449310.220000003</v>
      </c>
      <c r="I277" s="42">
        <f>SUM(I278:I281)</f>
        <v>3544515.97</v>
      </c>
      <c r="J277" s="42">
        <f>SUM(J278:J281)</f>
        <v>3544515.97</v>
      </c>
      <c r="K277" s="42">
        <f t="shared" si="55"/>
        <v>2.063180454954696E-2</v>
      </c>
      <c r="L277" s="57">
        <f t="shared" si="47"/>
        <v>22627699.470000003</v>
      </c>
    </row>
    <row r="278" spans="1:12" ht="14.85" customHeight="1" x14ac:dyDescent="0.25">
      <c r="A278" s="43" t="s">
        <v>30</v>
      </c>
      <c r="B278" s="44" t="s">
        <v>31</v>
      </c>
      <c r="C278" s="94">
        <v>17800267</v>
      </c>
      <c r="D278" s="94">
        <v>17788814.440000001</v>
      </c>
      <c r="E278" s="61">
        <f t="shared" ref="E278:E281" si="56">F278-0</f>
        <v>4722905.22</v>
      </c>
      <c r="F278" s="94">
        <v>4722905.22</v>
      </c>
      <c r="G278" s="45">
        <f t="shared" si="54"/>
        <v>1.8821659393670902E-2</v>
      </c>
      <c r="H278" s="45">
        <f t="shared" si="46"/>
        <v>13065909.220000003</v>
      </c>
      <c r="I278" s="45">
        <f t="shared" ref="I278:I281" si="57">J278-0</f>
        <v>3544515.97</v>
      </c>
      <c r="J278" s="94">
        <v>3544515.97</v>
      </c>
      <c r="K278" s="45">
        <f t="shared" si="55"/>
        <v>2.063180454954696E-2</v>
      </c>
      <c r="L278" s="53">
        <f t="shared" si="47"/>
        <v>14244298.470000001</v>
      </c>
    </row>
    <row r="279" spans="1:12" ht="14.85" customHeight="1" x14ac:dyDescent="0.25">
      <c r="A279" s="43" t="s">
        <v>32</v>
      </c>
      <c r="B279" s="44" t="s">
        <v>33</v>
      </c>
      <c r="C279" s="94">
        <v>800000</v>
      </c>
      <c r="D279" s="94">
        <v>800000</v>
      </c>
      <c r="E279" s="61">
        <f t="shared" si="56"/>
        <v>0</v>
      </c>
      <c r="F279" s="45">
        <v>0</v>
      </c>
      <c r="G279" s="45">
        <f t="shared" si="54"/>
        <v>0</v>
      </c>
      <c r="H279" s="45">
        <f t="shared" si="46"/>
        <v>800000</v>
      </c>
      <c r="I279" s="45">
        <f t="shared" si="57"/>
        <v>0</v>
      </c>
      <c r="J279" s="45">
        <v>0</v>
      </c>
      <c r="K279" s="45">
        <f t="shared" si="55"/>
        <v>0</v>
      </c>
      <c r="L279" s="53">
        <f t="shared" si="47"/>
        <v>800000</v>
      </c>
    </row>
    <row r="280" spans="1:12" ht="14.85" customHeight="1" x14ac:dyDescent="0.25">
      <c r="A280" s="43" t="s">
        <v>91</v>
      </c>
      <c r="B280" s="44" t="s">
        <v>92</v>
      </c>
      <c r="C280" s="94">
        <v>5500000</v>
      </c>
      <c r="D280" s="94">
        <v>5500000</v>
      </c>
      <c r="E280" s="61">
        <f t="shared" si="56"/>
        <v>0</v>
      </c>
      <c r="F280" s="45">
        <v>0</v>
      </c>
      <c r="G280" s="45">
        <f t="shared" si="54"/>
        <v>0</v>
      </c>
      <c r="H280" s="45">
        <f t="shared" si="46"/>
        <v>5500000</v>
      </c>
      <c r="I280" s="45">
        <f t="shared" si="57"/>
        <v>0</v>
      </c>
      <c r="J280" s="45">
        <v>0</v>
      </c>
      <c r="K280" s="45">
        <f t="shared" si="55"/>
        <v>0</v>
      </c>
      <c r="L280" s="53">
        <f t="shared" si="47"/>
        <v>5500000</v>
      </c>
    </row>
    <row r="281" spans="1:12" ht="14.85" customHeight="1" x14ac:dyDescent="0.25">
      <c r="A281" s="43" t="s">
        <v>203</v>
      </c>
      <c r="B281" s="44" t="s">
        <v>204</v>
      </c>
      <c r="C281" s="94">
        <v>2083401</v>
      </c>
      <c r="D281" s="94">
        <v>2083401</v>
      </c>
      <c r="E281" s="61">
        <f t="shared" si="56"/>
        <v>0</v>
      </c>
      <c r="F281" s="45">
        <v>0</v>
      </c>
      <c r="G281" s="45">
        <f t="shared" si="54"/>
        <v>0</v>
      </c>
      <c r="H281" s="45">
        <f t="shared" si="46"/>
        <v>2083401</v>
      </c>
      <c r="I281" s="45">
        <f t="shared" si="57"/>
        <v>0</v>
      </c>
      <c r="J281" s="45">
        <v>0</v>
      </c>
      <c r="K281" s="45">
        <f t="shared" si="55"/>
        <v>0</v>
      </c>
      <c r="L281" s="53">
        <f t="shared" si="47"/>
        <v>2083401</v>
      </c>
    </row>
    <row r="282" spans="1:12" ht="14.85" customHeight="1" x14ac:dyDescent="0.2">
      <c r="A282" s="40" t="s">
        <v>246</v>
      </c>
      <c r="B282" s="70" t="s">
        <v>247</v>
      </c>
      <c r="C282" s="42">
        <f>SUM(C283:C292)</f>
        <v>2945132944</v>
      </c>
      <c r="D282" s="42">
        <f>SUM(D283:D292)</f>
        <v>3217136375.0699997</v>
      </c>
      <c r="E282" s="98">
        <f>SUM(E283:E292)</f>
        <v>594900834.07999992</v>
      </c>
      <c r="F282" s="42">
        <f>SUM(F283:F292)</f>
        <v>594900834.07999992</v>
      </c>
      <c r="G282" s="42">
        <f t="shared" si="54"/>
        <v>2.370790932803112</v>
      </c>
      <c r="H282" s="42">
        <f t="shared" si="46"/>
        <v>2622235540.9899998</v>
      </c>
      <c r="I282" s="42">
        <f>SUM(I283:I292)</f>
        <v>460398704.00999999</v>
      </c>
      <c r="J282" s="42">
        <f>SUM(J283:J292)</f>
        <v>460398704.00999999</v>
      </c>
      <c r="K282" s="42">
        <f t="shared" si="55"/>
        <v>2.6798739676715413</v>
      </c>
      <c r="L282" s="57">
        <f t="shared" si="47"/>
        <v>2756737671.0599995</v>
      </c>
    </row>
    <row r="283" spans="1:12" ht="14.85" customHeight="1" x14ac:dyDescent="0.25">
      <c r="A283" s="43" t="s">
        <v>30</v>
      </c>
      <c r="B283" s="44" t="s">
        <v>31</v>
      </c>
      <c r="C283" s="94">
        <v>885836985</v>
      </c>
      <c r="D283" s="94">
        <v>959173791.35000002</v>
      </c>
      <c r="E283" s="61">
        <f t="shared" ref="E283:E292" si="58">F283-0</f>
        <v>212706668.28</v>
      </c>
      <c r="F283" s="94">
        <v>212706668.28</v>
      </c>
      <c r="G283" s="45">
        <f t="shared" si="54"/>
        <v>0.84767580009338039</v>
      </c>
      <c r="H283" s="45">
        <f t="shared" si="46"/>
        <v>746467123.07000005</v>
      </c>
      <c r="I283" s="45">
        <f t="shared" ref="I283:I292" si="59">J283-0</f>
        <v>153690093.75999999</v>
      </c>
      <c r="J283" s="94">
        <v>153690093.75999999</v>
      </c>
      <c r="K283" s="45">
        <f t="shared" si="55"/>
        <v>0.8945943543478706</v>
      </c>
      <c r="L283" s="53">
        <f t="shared" si="47"/>
        <v>805483697.59000003</v>
      </c>
    </row>
    <row r="284" spans="1:12" ht="14.85" customHeight="1" x14ac:dyDescent="0.25">
      <c r="A284" s="43" t="s">
        <v>34</v>
      </c>
      <c r="B284" s="44" t="s">
        <v>35</v>
      </c>
      <c r="C284" s="45">
        <v>0</v>
      </c>
      <c r="D284" s="45">
        <v>0</v>
      </c>
      <c r="E284" s="61">
        <f t="shared" si="58"/>
        <v>0</v>
      </c>
      <c r="F284" s="45">
        <v>0</v>
      </c>
      <c r="G284" s="45">
        <f t="shared" si="54"/>
        <v>0</v>
      </c>
      <c r="H284" s="45">
        <f t="shared" si="46"/>
        <v>0</v>
      </c>
      <c r="I284" s="45">
        <f t="shared" si="59"/>
        <v>0</v>
      </c>
      <c r="J284" s="45">
        <v>0</v>
      </c>
      <c r="K284" s="45">
        <f t="shared" si="55"/>
        <v>0</v>
      </c>
      <c r="L284" s="53">
        <f t="shared" si="47"/>
        <v>0</v>
      </c>
    </row>
    <row r="285" spans="1:12" ht="14.85" customHeight="1" x14ac:dyDescent="0.25">
      <c r="A285" s="43" t="s">
        <v>71</v>
      </c>
      <c r="B285" s="44" t="s">
        <v>72</v>
      </c>
      <c r="C285" s="45">
        <v>0</v>
      </c>
      <c r="D285" s="45">
        <v>0</v>
      </c>
      <c r="E285" s="61">
        <f t="shared" si="58"/>
        <v>0</v>
      </c>
      <c r="F285" s="45">
        <v>0</v>
      </c>
      <c r="G285" s="45">
        <f t="shared" si="54"/>
        <v>0</v>
      </c>
      <c r="H285" s="45">
        <f t="shared" si="46"/>
        <v>0</v>
      </c>
      <c r="I285" s="45">
        <f t="shared" si="59"/>
        <v>0</v>
      </c>
      <c r="J285" s="45">
        <v>0</v>
      </c>
      <c r="K285" s="45">
        <f t="shared" si="55"/>
        <v>0</v>
      </c>
      <c r="L285" s="53">
        <f t="shared" si="47"/>
        <v>0</v>
      </c>
    </row>
    <row r="286" spans="1:12" ht="14.85" customHeight="1" x14ac:dyDescent="0.25">
      <c r="A286" s="43" t="s">
        <v>112</v>
      </c>
      <c r="B286" s="44" t="s">
        <v>113</v>
      </c>
      <c r="C286" s="45">
        <v>0</v>
      </c>
      <c r="D286" s="45">
        <v>0</v>
      </c>
      <c r="E286" s="61">
        <f t="shared" si="58"/>
        <v>0</v>
      </c>
      <c r="F286" s="45">
        <v>0</v>
      </c>
      <c r="G286" s="45">
        <f t="shared" si="54"/>
        <v>0</v>
      </c>
      <c r="H286" s="45">
        <f t="shared" si="46"/>
        <v>0</v>
      </c>
      <c r="I286" s="45">
        <f t="shared" si="59"/>
        <v>0</v>
      </c>
      <c r="J286" s="45">
        <v>0</v>
      </c>
      <c r="K286" s="45">
        <f t="shared" si="55"/>
        <v>0</v>
      </c>
      <c r="L286" s="53">
        <f t="shared" si="47"/>
        <v>0</v>
      </c>
    </row>
    <row r="287" spans="1:12" ht="14.85" customHeight="1" x14ac:dyDescent="0.25">
      <c r="A287" s="43" t="s">
        <v>77</v>
      </c>
      <c r="B287" s="44" t="s">
        <v>78</v>
      </c>
      <c r="C287" s="94">
        <v>35181007</v>
      </c>
      <c r="D287" s="94">
        <v>160842673.5</v>
      </c>
      <c r="E287" s="61">
        <f t="shared" si="58"/>
        <v>15427885.6</v>
      </c>
      <c r="F287" s="45">
        <v>15427885.6</v>
      </c>
      <c r="G287" s="45">
        <f t="shared" si="54"/>
        <v>6.1483005565739483E-2</v>
      </c>
      <c r="H287" s="45">
        <f t="shared" si="46"/>
        <v>145414787.90000001</v>
      </c>
      <c r="I287" s="45">
        <f t="shared" si="59"/>
        <v>5424065.5700000003</v>
      </c>
      <c r="J287" s="45">
        <v>5424065.5700000003</v>
      </c>
      <c r="K287" s="45">
        <f t="shared" si="55"/>
        <v>3.1572226405899656E-2</v>
      </c>
      <c r="L287" s="53">
        <f t="shared" si="47"/>
        <v>155418607.93000001</v>
      </c>
    </row>
    <row r="288" spans="1:12" ht="14.85" customHeight="1" x14ac:dyDescent="0.25">
      <c r="A288" s="43" t="s">
        <v>79</v>
      </c>
      <c r="B288" s="44" t="s">
        <v>80</v>
      </c>
      <c r="C288" s="94">
        <v>1520900444</v>
      </c>
      <c r="D288" s="94">
        <v>1520900444</v>
      </c>
      <c r="E288" s="61">
        <f t="shared" si="58"/>
        <v>245887626.06999999</v>
      </c>
      <c r="F288" s="94">
        <v>245887626.06999999</v>
      </c>
      <c r="G288" s="45">
        <f t="shared" si="54"/>
        <v>0.97990811405862899</v>
      </c>
      <c r="H288" s="45">
        <f t="shared" si="46"/>
        <v>1275012817.9300001</v>
      </c>
      <c r="I288" s="45">
        <f t="shared" si="59"/>
        <v>232588489.75</v>
      </c>
      <c r="J288" s="94">
        <v>232588489.75</v>
      </c>
      <c r="K288" s="45">
        <f t="shared" si="55"/>
        <v>1.3538435999757412</v>
      </c>
      <c r="L288" s="53">
        <f t="shared" si="47"/>
        <v>1288311954.25</v>
      </c>
    </row>
    <row r="289" spans="1:12" ht="14.85" customHeight="1" x14ac:dyDescent="0.25">
      <c r="A289" s="43" t="s">
        <v>126</v>
      </c>
      <c r="B289" s="44" t="s">
        <v>127</v>
      </c>
      <c r="C289" s="94">
        <v>10000</v>
      </c>
      <c r="D289" s="94">
        <v>10000</v>
      </c>
      <c r="E289" s="61">
        <f t="shared" si="58"/>
        <v>0</v>
      </c>
      <c r="F289" s="45">
        <v>0</v>
      </c>
      <c r="G289" s="45">
        <f t="shared" si="54"/>
        <v>0</v>
      </c>
      <c r="H289" s="45">
        <f t="shared" si="46"/>
        <v>10000</v>
      </c>
      <c r="I289" s="45">
        <f t="shared" si="59"/>
        <v>0</v>
      </c>
      <c r="J289" s="45">
        <v>0</v>
      </c>
      <c r="K289" s="45">
        <f t="shared" si="55"/>
        <v>0</v>
      </c>
      <c r="L289" s="53">
        <f t="shared" si="47"/>
        <v>10000</v>
      </c>
    </row>
    <row r="290" spans="1:12" ht="14.85" customHeight="1" x14ac:dyDescent="0.25">
      <c r="A290" s="43" t="s">
        <v>128</v>
      </c>
      <c r="B290" s="44" t="s">
        <v>129</v>
      </c>
      <c r="C290" s="94">
        <v>501515443</v>
      </c>
      <c r="D290" s="94">
        <v>574520401.22000003</v>
      </c>
      <c r="E290" s="61">
        <f t="shared" si="58"/>
        <v>120878654.13</v>
      </c>
      <c r="F290" s="94">
        <v>120878654.13</v>
      </c>
      <c r="G290" s="45">
        <f t="shared" si="54"/>
        <v>0.48172401308536328</v>
      </c>
      <c r="H290" s="45">
        <f t="shared" si="46"/>
        <v>453641747.09000003</v>
      </c>
      <c r="I290" s="45">
        <f t="shared" si="59"/>
        <v>68696054.930000007</v>
      </c>
      <c r="J290" s="45">
        <v>68696054.930000007</v>
      </c>
      <c r="K290" s="45">
        <f t="shared" si="55"/>
        <v>0.39986378694202973</v>
      </c>
      <c r="L290" s="53">
        <f t="shared" si="47"/>
        <v>505824346.29000002</v>
      </c>
    </row>
    <row r="291" spans="1:12" ht="14.85" customHeight="1" x14ac:dyDescent="0.25">
      <c r="A291" s="43" t="s">
        <v>97</v>
      </c>
      <c r="B291" s="44" t="s">
        <v>98</v>
      </c>
      <c r="C291" s="94">
        <v>20000</v>
      </c>
      <c r="D291" s="94">
        <v>20000</v>
      </c>
      <c r="E291" s="61">
        <f t="shared" si="58"/>
        <v>0</v>
      </c>
      <c r="F291" s="45">
        <v>0</v>
      </c>
      <c r="G291" s="45">
        <f t="shared" si="54"/>
        <v>0</v>
      </c>
      <c r="H291" s="45">
        <f t="shared" si="46"/>
        <v>20000</v>
      </c>
      <c r="I291" s="45">
        <f t="shared" si="59"/>
        <v>0</v>
      </c>
      <c r="J291" s="45">
        <v>0</v>
      </c>
      <c r="K291" s="45">
        <f t="shared" si="55"/>
        <v>0</v>
      </c>
      <c r="L291" s="53">
        <f t="shared" si="47"/>
        <v>20000</v>
      </c>
    </row>
    <row r="292" spans="1:12" ht="14.85" customHeight="1" x14ac:dyDescent="0.25">
      <c r="A292" s="43" t="s">
        <v>199</v>
      </c>
      <c r="B292" s="44" t="s">
        <v>200</v>
      </c>
      <c r="C292" s="94">
        <v>1669065</v>
      </c>
      <c r="D292" s="94">
        <v>1669065</v>
      </c>
      <c r="E292" s="61">
        <f t="shared" si="58"/>
        <v>0</v>
      </c>
      <c r="F292" s="45">
        <v>0</v>
      </c>
      <c r="G292" s="45">
        <f t="shared" si="54"/>
        <v>0</v>
      </c>
      <c r="H292" s="45">
        <f t="shared" si="46"/>
        <v>1669065</v>
      </c>
      <c r="I292" s="45">
        <f t="shared" si="59"/>
        <v>0</v>
      </c>
      <c r="J292" s="45">
        <v>0</v>
      </c>
      <c r="K292" s="45">
        <f t="shared" si="55"/>
        <v>0</v>
      </c>
      <c r="L292" s="53">
        <f t="shared" si="47"/>
        <v>1669065</v>
      </c>
    </row>
    <row r="293" spans="1:12" ht="14.85" customHeight="1" x14ac:dyDescent="0.2">
      <c r="A293" s="40" t="s">
        <v>248</v>
      </c>
      <c r="B293" s="70" t="s">
        <v>249</v>
      </c>
      <c r="C293" s="42">
        <f>SUM(C294:C297)</f>
        <v>136504356</v>
      </c>
      <c r="D293" s="42">
        <f>SUM(D294:D297)</f>
        <v>151317356</v>
      </c>
      <c r="E293" s="98">
        <f>SUM(E294:E297)</f>
        <v>11203436.279999999</v>
      </c>
      <c r="F293" s="42">
        <f>SUM(F294:F297)</f>
        <v>11203436.279999999</v>
      </c>
      <c r="G293" s="42">
        <f t="shared" si="54"/>
        <v>4.464778602964542E-2</v>
      </c>
      <c r="H293" s="42">
        <f t="shared" si="46"/>
        <v>140113919.72</v>
      </c>
      <c r="I293" s="42">
        <f>SUM(I294:I297)</f>
        <v>9443628.8699999992</v>
      </c>
      <c r="J293" s="42">
        <f>SUM(J294:J297)</f>
        <v>9443628.8699999992</v>
      </c>
      <c r="K293" s="42">
        <f t="shared" si="55"/>
        <v>5.4969171174110688E-2</v>
      </c>
      <c r="L293" s="57">
        <f t="shared" si="47"/>
        <v>141873727.13</v>
      </c>
    </row>
    <row r="294" spans="1:12" ht="14.85" customHeight="1" x14ac:dyDescent="0.25">
      <c r="A294" s="43" t="s">
        <v>30</v>
      </c>
      <c r="B294" s="44" t="s">
        <v>31</v>
      </c>
      <c r="C294" s="94">
        <v>37939096</v>
      </c>
      <c r="D294" s="94">
        <v>37939096</v>
      </c>
      <c r="E294" s="61">
        <f t="shared" ref="E294:E303" si="60">F294-0</f>
        <v>6666711.0999999996</v>
      </c>
      <c r="F294" s="94">
        <v>6666711.0999999996</v>
      </c>
      <c r="G294" s="45">
        <f t="shared" si="54"/>
        <v>2.6568088868022019E-2</v>
      </c>
      <c r="H294" s="45">
        <f t="shared" si="46"/>
        <v>31272384.899999999</v>
      </c>
      <c r="I294" s="45">
        <f t="shared" ref="I294:I297" si="61">J294-0</f>
        <v>5558458.1699999999</v>
      </c>
      <c r="J294" s="94">
        <v>5558458.1699999999</v>
      </c>
      <c r="K294" s="45">
        <f t="shared" si="55"/>
        <v>3.2354494529269244E-2</v>
      </c>
      <c r="L294" s="53">
        <f t="shared" si="47"/>
        <v>32380637.829999998</v>
      </c>
    </row>
    <row r="295" spans="1:12" ht="14.85" customHeight="1" x14ac:dyDescent="0.25">
      <c r="A295" s="43" t="s">
        <v>250</v>
      </c>
      <c r="B295" s="44" t="s">
        <v>251</v>
      </c>
      <c r="C295" s="94">
        <v>15750000</v>
      </c>
      <c r="D295" s="94">
        <v>15750000</v>
      </c>
      <c r="E295" s="61">
        <f t="shared" si="60"/>
        <v>3565660</v>
      </c>
      <c r="F295" s="94">
        <v>3565660</v>
      </c>
      <c r="G295" s="45">
        <f t="shared" si="54"/>
        <v>1.4209821054515379E-2</v>
      </c>
      <c r="H295" s="45">
        <f t="shared" si="46"/>
        <v>12184340</v>
      </c>
      <c r="I295" s="45">
        <f t="shared" si="61"/>
        <v>3515180</v>
      </c>
      <c r="J295" s="94">
        <v>3515180</v>
      </c>
      <c r="K295" s="45">
        <f t="shared" si="55"/>
        <v>2.0461046678956415E-2</v>
      </c>
      <c r="L295" s="53">
        <f t="shared" si="47"/>
        <v>12234820</v>
      </c>
    </row>
    <row r="296" spans="1:12" ht="14.85" customHeight="1" x14ac:dyDescent="0.25">
      <c r="A296" s="43" t="s">
        <v>132</v>
      </c>
      <c r="B296" s="44" t="s">
        <v>133</v>
      </c>
      <c r="C296" s="94">
        <v>82805260</v>
      </c>
      <c r="D296" s="94">
        <v>97618260</v>
      </c>
      <c r="E296" s="61">
        <f t="shared" si="60"/>
        <v>971065.18</v>
      </c>
      <c r="F296" s="94">
        <v>971065.18</v>
      </c>
      <c r="G296" s="45">
        <f t="shared" ref="G296" si="62">(F296/$F$309)*100</f>
        <v>3.869876107108016E-3</v>
      </c>
      <c r="H296" s="45">
        <f t="shared" si="46"/>
        <v>96647194.819999993</v>
      </c>
      <c r="I296" s="45">
        <f t="shared" si="61"/>
        <v>369990.7</v>
      </c>
      <c r="J296" s="94">
        <v>369990.7</v>
      </c>
      <c r="K296" s="45">
        <f t="shared" ref="K296" si="63">(J296/$J$309)*100</f>
        <v>2.1536299658850358E-3</v>
      </c>
      <c r="L296" s="53">
        <f t="shared" si="47"/>
        <v>97248269.299999997</v>
      </c>
    </row>
    <row r="297" spans="1:12" ht="14.85" customHeight="1" x14ac:dyDescent="0.25">
      <c r="A297" s="43" t="s">
        <v>252</v>
      </c>
      <c r="B297" s="44" t="s">
        <v>253</v>
      </c>
      <c r="C297" s="94">
        <v>10000</v>
      </c>
      <c r="D297" s="94">
        <v>10000</v>
      </c>
      <c r="E297" s="61">
        <f t="shared" si="60"/>
        <v>0</v>
      </c>
      <c r="F297" s="45">
        <v>0</v>
      </c>
      <c r="G297" s="45">
        <f t="shared" ref="G297:G303" si="64">(F297/$F$309)*100</f>
        <v>0</v>
      </c>
      <c r="H297" s="45">
        <f t="shared" si="46"/>
        <v>10000</v>
      </c>
      <c r="I297" s="45">
        <f t="shared" si="61"/>
        <v>0</v>
      </c>
      <c r="J297" s="45">
        <v>0</v>
      </c>
      <c r="K297" s="45">
        <f t="shared" ref="K297:K301" si="65">(J297/$J$309)*100</f>
        <v>0</v>
      </c>
      <c r="L297" s="53">
        <f t="shared" si="47"/>
        <v>10000</v>
      </c>
    </row>
    <row r="298" spans="1:12" ht="14.85" customHeight="1" x14ac:dyDescent="0.2">
      <c r="A298" s="40" t="s">
        <v>254</v>
      </c>
      <c r="B298" s="70" t="s">
        <v>255</v>
      </c>
      <c r="C298" s="42">
        <f>SUM(C299:C303)</f>
        <v>12880328553</v>
      </c>
      <c r="D298" s="42">
        <f>SUM(D299:D303)</f>
        <v>12778271273.110001</v>
      </c>
      <c r="E298" s="98">
        <f>SUM(E299:E303)</f>
        <v>2249259986.54</v>
      </c>
      <c r="F298" s="42">
        <f>SUM(F299:F303)</f>
        <v>2249259986.54</v>
      </c>
      <c r="G298" s="42">
        <f t="shared" si="64"/>
        <v>8.9637211382507225</v>
      </c>
      <c r="H298" s="42">
        <f t="shared" si="46"/>
        <v>10529011286.57</v>
      </c>
      <c r="I298" s="42">
        <f>SUM(I299:I303)</f>
        <v>2249257156.0500002</v>
      </c>
      <c r="J298" s="42">
        <f>SUM(J299:J303)</f>
        <v>2249257156.0500002</v>
      </c>
      <c r="K298" s="42">
        <f t="shared" si="65"/>
        <v>13.092403707040837</v>
      </c>
      <c r="L298" s="57">
        <f t="shared" si="47"/>
        <v>10529014117.060001</v>
      </c>
    </row>
    <row r="299" spans="1:12" ht="14.85" customHeight="1" x14ac:dyDescent="0.25">
      <c r="A299" s="43" t="s">
        <v>61</v>
      </c>
      <c r="B299" s="44" t="s">
        <v>62</v>
      </c>
      <c r="C299" s="94">
        <v>729944573</v>
      </c>
      <c r="D299" s="94">
        <v>635444573</v>
      </c>
      <c r="E299" s="61">
        <f t="shared" si="60"/>
        <v>17037920.059999999</v>
      </c>
      <c r="F299" s="94">
        <v>17037920.059999999</v>
      </c>
      <c r="G299" s="45">
        <f t="shared" si="64"/>
        <v>6.7899293593258456E-2</v>
      </c>
      <c r="H299" s="45">
        <f t="shared" si="46"/>
        <v>618406652.94000006</v>
      </c>
      <c r="I299" s="45">
        <f t="shared" ref="I299:I303" si="66">J299-0</f>
        <v>17035089.57</v>
      </c>
      <c r="J299" s="94">
        <v>17035089.57</v>
      </c>
      <c r="K299" s="45">
        <f t="shared" si="65"/>
        <v>9.9157301438894618E-2</v>
      </c>
      <c r="L299" s="53">
        <f t="shared" si="47"/>
        <v>618409483.42999995</v>
      </c>
    </row>
    <row r="300" spans="1:12" ht="14.85" customHeight="1" x14ac:dyDescent="0.25">
      <c r="A300" s="43" t="s">
        <v>256</v>
      </c>
      <c r="B300" s="44" t="s">
        <v>257</v>
      </c>
      <c r="C300" s="94">
        <v>9997573021</v>
      </c>
      <c r="D300" s="94">
        <v>9896015741.1100006</v>
      </c>
      <c r="E300" s="61">
        <f t="shared" si="60"/>
        <v>1849721575.8900001</v>
      </c>
      <c r="F300" s="94">
        <v>1849721575.8900001</v>
      </c>
      <c r="G300" s="45">
        <f t="shared" si="64"/>
        <v>7.3714859504476289</v>
      </c>
      <c r="H300" s="45">
        <f t="shared" si="46"/>
        <v>8046294165.2200003</v>
      </c>
      <c r="I300" s="45">
        <f t="shared" si="66"/>
        <v>1849721575.8900001</v>
      </c>
      <c r="J300" s="94">
        <v>1849721575.8900001</v>
      </c>
      <c r="K300" s="45">
        <f t="shared" si="65"/>
        <v>10.766799853025482</v>
      </c>
      <c r="L300" s="53">
        <f t="shared" si="47"/>
        <v>8046294165.2200003</v>
      </c>
    </row>
    <row r="301" spans="1:12" ht="14.85" customHeight="1" x14ac:dyDescent="0.25">
      <c r="A301" s="43" t="s">
        <v>258</v>
      </c>
      <c r="B301" s="44" t="s">
        <v>259</v>
      </c>
      <c r="C301" s="94">
        <v>416296601</v>
      </c>
      <c r="D301" s="94">
        <v>510296601</v>
      </c>
      <c r="E301" s="61">
        <f t="shared" si="60"/>
        <v>37043774.240000002</v>
      </c>
      <c r="F301" s="94">
        <v>37043774.240000002</v>
      </c>
      <c r="G301" s="45">
        <f t="shared" si="64"/>
        <v>0.14762635897260717</v>
      </c>
      <c r="H301" s="45">
        <f t="shared" si="46"/>
        <v>473252826.75999999</v>
      </c>
      <c r="I301" s="45">
        <f t="shared" si="66"/>
        <v>37043774.240000002</v>
      </c>
      <c r="J301" s="94">
        <v>37043774.240000002</v>
      </c>
      <c r="K301" s="45">
        <f t="shared" si="65"/>
        <v>0.2156232095907929</v>
      </c>
      <c r="L301" s="53">
        <f t="shared" si="47"/>
        <v>473252826.75999999</v>
      </c>
    </row>
    <row r="302" spans="1:12" ht="14.85" customHeight="1" x14ac:dyDescent="0.25">
      <c r="A302" s="43" t="s">
        <v>260</v>
      </c>
      <c r="B302" s="44" t="s">
        <v>261</v>
      </c>
      <c r="C302" s="94">
        <v>1444328</v>
      </c>
      <c r="D302" s="94">
        <v>1444328</v>
      </c>
      <c r="E302" s="61">
        <f t="shared" si="60"/>
        <v>0</v>
      </c>
      <c r="F302" s="45">
        <v>0</v>
      </c>
      <c r="G302" s="45">
        <f t="shared" si="64"/>
        <v>0</v>
      </c>
      <c r="H302" s="45">
        <f t="shared" ref="H302:H307" si="67">D302-F302</f>
        <v>1444328</v>
      </c>
      <c r="I302" s="45">
        <f t="shared" si="66"/>
        <v>0</v>
      </c>
      <c r="J302" s="45">
        <v>0</v>
      </c>
      <c r="K302" s="45">
        <f t="shared" ref="K302:K308" si="68">(J302/$J$309)*100</f>
        <v>0</v>
      </c>
      <c r="L302" s="53">
        <f t="shared" ref="L302:L307" si="69">D302-J302</f>
        <v>1444328</v>
      </c>
    </row>
    <row r="303" spans="1:12" ht="14.85" customHeight="1" x14ac:dyDescent="0.25">
      <c r="A303" s="43" t="s">
        <v>262</v>
      </c>
      <c r="B303" s="44" t="s">
        <v>263</v>
      </c>
      <c r="C303" s="94">
        <v>1735070030</v>
      </c>
      <c r="D303" s="94">
        <v>1735070030</v>
      </c>
      <c r="E303" s="61">
        <f t="shared" si="60"/>
        <v>345456716.35000002</v>
      </c>
      <c r="F303" s="94">
        <v>345456716.35000002</v>
      </c>
      <c r="G303" s="45">
        <f t="shared" si="64"/>
        <v>1.3767095352372292</v>
      </c>
      <c r="H303" s="45">
        <f t="shared" si="67"/>
        <v>1389613313.6500001</v>
      </c>
      <c r="I303" s="45">
        <f t="shared" si="66"/>
        <v>345456716.35000002</v>
      </c>
      <c r="J303" s="94">
        <v>345456716.35000002</v>
      </c>
      <c r="K303" s="45">
        <f t="shared" si="68"/>
        <v>2.0108233429856672</v>
      </c>
      <c r="L303" s="53">
        <f t="shared" si="69"/>
        <v>1389613313.6500001</v>
      </c>
    </row>
    <row r="304" spans="1:12" ht="14.85" customHeight="1" x14ac:dyDescent="0.25">
      <c r="A304" s="40" t="s">
        <v>264</v>
      </c>
      <c r="B304" s="70" t="s">
        <v>265</v>
      </c>
      <c r="C304" s="42">
        <f>SUM(C305:C307)</f>
        <v>919658425</v>
      </c>
      <c r="D304" s="57">
        <f>SUM(D305:D307)</f>
        <v>895190882</v>
      </c>
      <c r="E304" s="77"/>
      <c r="F304" s="77"/>
      <c r="G304" s="77"/>
      <c r="H304" s="42">
        <f t="shared" si="67"/>
        <v>895190882</v>
      </c>
      <c r="I304" s="77"/>
      <c r="J304" s="77"/>
      <c r="K304" s="77"/>
      <c r="L304" s="57">
        <f t="shared" si="69"/>
        <v>895190882</v>
      </c>
    </row>
    <row r="305" spans="1:12" ht="14.85" customHeight="1" x14ac:dyDescent="0.25">
      <c r="A305" s="43" t="s">
        <v>30</v>
      </c>
      <c r="B305" s="52" t="s">
        <v>31</v>
      </c>
      <c r="C305" s="94">
        <v>24467543</v>
      </c>
      <c r="D305" s="94">
        <v>0</v>
      </c>
      <c r="E305" s="77"/>
      <c r="F305" s="77"/>
      <c r="G305" s="77"/>
      <c r="H305" s="45">
        <f t="shared" si="67"/>
        <v>0</v>
      </c>
      <c r="I305" s="77"/>
      <c r="J305" s="77"/>
      <c r="K305" s="77"/>
      <c r="L305" s="53">
        <f t="shared" si="69"/>
        <v>0</v>
      </c>
    </row>
    <row r="306" spans="1:12" ht="14.85" customHeight="1" x14ac:dyDescent="0.25">
      <c r="A306" s="43" t="s">
        <v>266</v>
      </c>
      <c r="B306" s="52" t="s">
        <v>267</v>
      </c>
      <c r="C306" s="94">
        <v>895180882</v>
      </c>
      <c r="D306" s="94">
        <v>895180882</v>
      </c>
      <c r="E306" s="77"/>
      <c r="F306" s="77"/>
      <c r="G306" s="77"/>
      <c r="H306" s="45">
        <f t="shared" si="67"/>
        <v>895180882</v>
      </c>
      <c r="I306" s="77"/>
      <c r="J306" s="77"/>
      <c r="K306" s="77"/>
      <c r="L306" s="53">
        <f t="shared" si="69"/>
        <v>895180882</v>
      </c>
    </row>
    <row r="307" spans="1:12" ht="14.85" customHeight="1" x14ac:dyDescent="0.25">
      <c r="A307" s="43" t="s">
        <v>268</v>
      </c>
      <c r="B307" s="44" t="s">
        <v>269</v>
      </c>
      <c r="C307" s="94">
        <v>10000</v>
      </c>
      <c r="D307" s="94">
        <v>10000</v>
      </c>
      <c r="E307" s="77"/>
      <c r="F307" s="77"/>
      <c r="G307" s="77"/>
      <c r="H307" s="45">
        <f t="shared" si="67"/>
        <v>10000</v>
      </c>
      <c r="I307" s="77"/>
      <c r="J307" s="77"/>
      <c r="K307" s="77"/>
      <c r="L307" s="53">
        <f t="shared" si="69"/>
        <v>10000</v>
      </c>
    </row>
    <row r="308" spans="1:12" ht="14.85" customHeight="1" x14ac:dyDescent="0.2">
      <c r="A308" s="40"/>
      <c r="B308" s="70" t="s">
        <v>270</v>
      </c>
      <c r="C308" s="42">
        <f>C325</f>
        <v>8455219897</v>
      </c>
      <c r="D308" s="42">
        <f>D325</f>
        <v>8570191894.0800009</v>
      </c>
      <c r="E308" s="98">
        <f>E325</f>
        <v>2299165207.4499998</v>
      </c>
      <c r="F308" s="42">
        <f>F325</f>
        <v>2299165207.4499998</v>
      </c>
      <c r="G308" s="42">
        <f>(F308/$F$309)*100</f>
        <v>9.1626027643219565</v>
      </c>
      <c r="H308" s="42">
        <f>D308-F308</f>
        <v>6271026686.6300011</v>
      </c>
      <c r="I308" s="42">
        <f>I325</f>
        <v>1593683827.7299998</v>
      </c>
      <c r="J308" s="42">
        <f>J325</f>
        <v>1593683827.7299998</v>
      </c>
      <c r="K308" s="42">
        <f t="shared" si="68"/>
        <v>9.2764635639373978</v>
      </c>
      <c r="L308" s="57">
        <f>D308-J308</f>
        <v>6976508066.3500013</v>
      </c>
    </row>
    <row r="309" spans="1:12" ht="14.85" customHeight="1" x14ac:dyDescent="0.2">
      <c r="A309" s="121" t="s">
        <v>271</v>
      </c>
      <c r="B309" s="122"/>
      <c r="C309" s="59">
        <f t="shared" ref="C309:L309" si="70">C13+C308</f>
        <v>126571670996</v>
      </c>
      <c r="D309" s="59">
        <f t="shared" si="70"/>
        <v>127086308891.35001</v>
      </c>
      <c r="E309" s="103">
        <f t="shared" si="70"/>
        <v>25092926830.820004</v>
      </c>
      <c r="F309" s="59">
        <f t="shared" si="70"/>
        <v>25092926830.820004</v>
      </c>
      <c r="G309" s="59">
        <f t="shared" si="70"/>
        <v>100</v>
      </c>
      <c r="H309" s="59">
        <f t="shared" si="70"/>
        <v>101993382060.53</v>
      </c>
      <c r="I309" s="59">
        <f t="shared" si="70"/>
        <v>17179864037.039997</v>
      </c>
      <c r="J309" s="59">
        <f t="shared" si="70"/>
        <v>17179864037.039997</v>
      </c>
      <c r="K309" s="59">
        <f t="shared" si="70"/>
        <v>100</v>
      </c>
      <c r="L309" s="60">
        <f t="shared" si="70"/>
        <v>109906444854.31001</v>
      </c>
    </row>
    <row r="310" spans="1:12" ht="15" x14ac:dyDescent="0.25">
      <c r="A310" s="48"/>
      <c r="B310" s="48"/>
      <c r="C310" s="62"/>
      <c r="D310" s="62"/>
      <c r="E310" s="108"/>
      <c r="F310" s="62"/>
      <c r="G310" s="62"/>
      <c r="H310" s="62"/>
      <c r="I310" s="62"/>
      <c r="J310" s="62"/>
      <c r="K310" s="62"/>
      <c r="L310" s="51" t="s">
        <v>272</v>
      </c>
    </row>
    <row r="311" spans="1:12" ht="15" x14ac:dyDescent="0.25">
      <c r="A311" s="48"/>
      <c r="B311" s="48"/>
      <c r="C311" s="62"/>
      <c r="D311" s="62"/>
      <c r="E311" s="62"/>
      <c r="F311" s="62"/>
      <c r="G311" s="62"/>
      <c r="H311" s="62"/>
      <c r="I311" s="62"/>
      <c r="J311" s="62"/>
      <c r="K311" s="62"/>
      <c r="L311" s="62"/>
    </row>
    <row r="312" spans="1:12" ht="15" x14ac:dyDescent="0.25">
      <c r="A312" s="29"/>
      <c r="B312" s="30"/>
      <c r="C312" s="63"/>
      <c r="D312" s="63"/>
      <c r="E312" s="63"/>
      <c r="F312" s="63"/>
      <c r="G312" s="63"/>
      <c r="H312" s="63"/>
      <c r="I312" s="63"/>
      <c r="J312" s="63"/>
      <c r="K312" s="63"/>
      <c r="L312" s="63"/>
    </row>
    <row r="313" spans="1:12" ht="15.75" x14ac:dyDescent="0.25">
      <c r="A313" s="29"/>
      <c r="B313" s="30"/>
      <c r="C313" s="31"/>
      <c r="D313" s="31"/>
      <c r="F313" s="32"/>
      <c r="G313" s="33"/>
      <c r="H313" s="32"/>
      <c r="I313" s="32"/>
      <c r="J313" s="32"/>
      <c r="K313" s="33"/>
      <c r="L313" s="32"/>
    </row>
    <row r="314" spans="1:12" ht="15.75" x14ac:dyDescent="0.25">
      <c r="A314" s="26"/>
      <c r="B314" s="22"/>
      <c r="C314" s="27"/>
      <c r="D314" s="27"/>
      <c r="E314" s="101"/>
      <c r="F314" s="27"/>
      <c r="G314" s="28"/>
      <c r="H314" s="27"/>
      <c r="I314" s="27"/>
      <c r="J314" s="27"/>
      <c r="K314" s="28"/>
      <c r="L314" s="21" t="s">
        <v>179</v>
      </c>
    </row>
    <row r="315" spans="1:12" ht="15.75" x14ac:dyDescent="0.25">
      <c r="A315" s="113" t="s">
        <v>0</v>
      </c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</row>
    <row r="316" spans="1:12" ht="15.75" x14ac:dyDescent="0.25">
      <c r="A316" s="113" t="s">
        <v>1</v>
      </c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</row>
    <row r="317" spans="1:12" ht="15.75" x14ac:dyDescent="0.25">
      <c r="A317" s="120" t="s">
        <v>2</v>
      </c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</row>
    <row r="318" spans="1:12" ht="15.75" x14ac:dyDescent="0.25">
      <c r="A318" s="113" t="s">
        <v>3</v>
      </c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</row>
    <row r="319" spans="1:12" ht="15.75" x14ac:dyDescent="0.25">
      <c r="A319" s="113" t="str">
        <f>A162</f>
        <v>JANEIRO A FEVEREIRO  2026/BIMESTRE JANEIRO - FEVEREIRO</v>
      </c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</row>
    <row r="320" spans="1:12" ht="15.75" x14ac:dyDescent="0.25">
      <c r="A320" s="26"/>
      <c r="B320" s="26"/>
      <c r="C320" s="35"/>
      <c r="D320" s="26"/>
      <c r="E320" s="67"/>
      <c r="F320" s="26"/>
      <c r="G320" s="26"/>
      <c r="H320" s="26"/>
      <c r="I320" s="26"/>
      <c r="J320" s="26"/>
      <c r="K320" s="26"/>
      <c r="L320" s="21" t="str">
        <f>L163</f>
        <v>Emissão: 18/03/2026</v>
      </c>
    </row>
    <row r="321" spans="1:12" ht="15.75" x14ac:dyDescent="0.25">
      <c r="A321" s="23" t="s">
        <v>4</v>
      </c>
      <c r="B321" s="22"/>
      <c r="C321" s="22"/>
      <c r="D321" s="22"/>
      <c r="E321" s="3"/>
      <c r="F321" s="24"/>
      <c r="G321" s="24"/>
      <c r="H321" s="24"/>
      <c r="I321" s="22"/>
      <c r="J321" s="22"/>
      <c r="K321" s="21"/>
      <c r="L321" s="25">
        <v>1</v>
      </c>
    </row>
    <row r="322" spans="1:12" ht="13.5" customHeight="1" x14ac:dyDescent="0.25">
      <c r="A322" s="8"/>
      <c r="B322" s="9"/>
      <c r="C322" s="10" t="s">
        <v>5</v>
      </c>
      <c r="D322" s="10" t="s">
        <v>5</v>
      </c>
      <c r="E322" s="117" t="s">
        <v>6</v>
      </c>
      <c r="F322" s="118"/>
      <c r="G322" s="119"/>
      <c r="H322" s="10" t="s">
        <v>7</v>
      </c>
      <c r="I322" s="117" t="s">
        <v>8</v>
      </c>
      <c r="J322" s="118"/>
      <c r="K322" s="119"/>
      <c r="L322" s="11" t="s">
        <v>7</v>
      </c>
    </row>
    <row r="323" spans="1:12" ht="14.25" customHeight="1" x14ac:dyDescent="0.2">
      <c r="A323" s="12" t="s">
        <v>9</v>
      </c>
      <c r="B323" s="13" t="s">
        <v>273</v>
      </c>
      <c r="C323" s="13" t="s">
        <v>11</v>
      </c>
      <c r="D323" s="13" t="s">
        <v>12</v>
      </c>
      <c r="E323" s="13" t="s">
        <v>13</v>
      </c>
      <c r="F323" s="13" t="s">
        <v>14</v>
      </c>
      <c r="G323" s="13" t="s">
        <v>15</v>
      </c>
      <c r="H323" s="14"/>
      <c r="I323" s="13" t="s">
        <v>13</v>
      </c>
      <c r="J323" s="13" t="s">
        <v>14</v>
      </c>
      <c r="K323" s="13" t="s">
        <v>15</v>
      </c>
      <c r="L323" s="15"/>
    </row>
    <row r="324" spans="1:12" ht="13.5" customHeight="1" x14ac:dyDescent="0.25">
      <c r="A324" s="16"/>
      <c r="B324" s="17"/>
      <c r="C324" s="17"/>
      <c r="D324" s="18" t="s">
        <v>16</v>
      </c>
      <c r="E324" s="18"/>
      <c r="F324" s="18" t="s">
        <v>17</v>
      </c>
      <c r="G324" s="18" t="s">
        <v>274</v>
      </c>
      <c r="H324" s="19" t="s">
        <v>19</v>
      </c>
      <c r="I324" s="18"/>
      <c r="J324" s="18" t="s">
        <v>20</v>
      </c>
      <c r="K324" s="18" t="s">
        <v>275</v>
      </c>
      <c r="L324" s="20" t="s">
        <v>22</v>
      </c>
    </row>
    <row r="325" spans="1:12" ht="14.85" customHeight="1" x14ac:dyDescent="0.2">
      <c r="A325" s="40"/>
      <c r="B325" s="78" t="s">
        <v>270</v>
      </c>
      <c r="C325" s="79">
        <f>C326+C331+C334+C340+C348+C354+C358+C360+C364+C367+C375+C378+C391+C382+C385+C387+C389+C399+C404+C406+C409+C412+C415+C419+C422</f>
        <v>8455219897</v>
      </c>
      <c r="D325" s="79">
        <f>D326+D331+D334+D340+D348+D354+D358+D360+D364+D367+D375+D378+D382+D385+D387+D389+D391+D399+D404+D406+D409+D415+D419+D422+D412</f>
        <v>8570191894.0800009</v>
      </c>
      <c r="E325" s="104">
        <f>E326+E331+E334+E340+E348+E354+E358+E360+E364+E367+E375+E378+E382+E385+E387+E389+E391+E399+E404+E406+E409+E415+E419+E422+E412</f>
        <v>2299165207.4499998</v>
      </c>
      <c r="F325" s="79">
        <f>F326+F331+F334+F340+F348+F354+F358+F360+F364+F367+F375+F378+F382+F385+F387+F389+F391+F399+F404+F406+F409+F415+F419+F422+F412</f>
        <v>2299165207.4499998</v>
      </c>
      <c r="G325" s="80">
        <f t="shared" ref="G325:G389" si="71">(F325/$F$309)*100</f>
        <v>9.1626027643219565</v>
      </c>
      <c r="H325" s="79">
        <f>D325-F325</f>
        <v>6271026686.6300011</v>
      </c>
      <c r="I325" s="79">
        <f>I326+I331+I334+I340+I348+I354+I358+I360+I364+I367+I375+I378+I382+I385+I387+I389+I391+I399+I404+I406+I409+I415+I419+I422+I412</f>
        <v>1593683827.7299998</v>
      </c>
      <c r="J325" s="79">
        <f>J326+J331+J334+J340+J348+J354+J358+J360+J364+J367+J375+J378+J382+J385+J387+J389+J391+J399+J404+J406+J409+J415+J419+J422+J412</f>
        <v>1593683827.7299998</v>
      </c>
      <c r="K325" s="79">
        <f t="shared" ref="K325:K389" si="72">(J325/$J$309)*100</f>
        <v>9.2764635639373978</v>
      </c>
      <c r="L325" s="80">
        <f>D325-J325</f>
        <v>6976508066.3500013</v>
      </c>
    </row>
    <row r="326" spans="1:12" ht="14.85" customHeight="1" x14ac:dyDescent="0.2">
      <c r="A326" s="40" t="s">
        <v>24</v>
      </c>
      <c r="B326" s="81" t="s">
        <v>25</v>
      </c>
      <c r="C326" s="42">
        <f>SUM(C327:C330)</f>
        <v>173220054</v>
      </c>
      <c r="D326" s="42">
        <f>SUM(D327:D330)</f>
        <v>173220054</v>
      </c>
      <c r="E326" s="98">
        <f>SUM(E327:E330)</f>
        <v>89456327.909999996</v>
      </c>
      <c r="F326" s="42">
        <f>SUM(F327:F330)</f>
        <v>89456327.909999996</v>
      </c>
      <c r="G326" s="80">
        <f t="shared" si="71"/>
        <v>0.35650017438430748</v>
      </c>
      <c r="H326" s="42">
        <f t="shared" ref="H326:H390" si="73">D326-F326</f>
        <v>83763726.090000004</v>
      </c>
      <c r="I326" s="42">
        <f>SUM(I327:I330)</f>
        <v>16864043.48</v>
      </c>
      <c r="J326" s="42">
        <f>SUM(J327:J330)</f>
        <v>16864043.48</v>
      </c>
      <c r="K326" s="42">
        <f t="shared" si="72"/>
        <v>9.8161681859885025E-2</v>
      </c>
      <c r="L326" s="80">
        <f t="shared" ref="L326:L390" si="74">D326-J326</f>
        <v>156356010.52000001</v>
      </c>
    </row>
    <row r="327" spans="1:12" ht="14.85" customHeight="1" x14ac:dyDescent="0.25">
      <c r="A327" s="43" t="s">
        <v>28</v>
      </c>
      <c r="B327" s="52" t="s">
        <v>29</v>
      </c>
      <c r="C327" s="45">
        <v>4340474</v>
      </c>
      <c r="D327" s="45">
        <v>4340474</v>
      </c>
      <c r="E327" s="61">
        <f>F327-0</f>
        <v>0</v>
      </c>
      <c r="F327" s="45">
        <v>0</v>
      </c>
      <c r="G327" s="50">
        <f t="shared" si="71"/>
        <v>0</v>
      </c>
      <c r="H327" s="42">
        <f t="shared" si="73"/>
        <v>4340474</v>
      </c>
      <c r="I327" s="45">
        <f>J327-0</f>
        <v>0</v>
      </c>
      <c r="J327" s="45">
        <v>0</v>
      </c>
      <c r="K327" s="45">
        <f t="shared" si="72"/>
        <v>0</v>
      </c>
      <c r="L327" s="50">
        <f t="shared" si="74"/>
        <v>4340474</v>
      </c>
    </row>
    <row r="328" spans="1:12" ht="14.85" customHeight="1" x14ac:dyDescent="0.25">
      <c r="A328" s="43" t="s">
        <v>30</v>
      </c>
      <c r="B328" s="52" t="s">
        <v>31</v>
      </c>
      <c r="C328" s="95">
        <v>168856917</v>
      </c>
      <c r="D328" s="95">
        <v>168856917</v>
      </c>
      <c r="E328" s="61">
        <f t="shared" ref="E328:E330" si="75">F328-0</f>
        <v>89456327.909999996</v>
      </c>
      <c r="F328" s="96">
        <v>89456327.909999996</v>
      </c>
      <c r="G328" s="50">
        <f t="shared" si="71"/>
        <v>0.35650017438430748</v>
      </c>
      <c r="H328" s="45">
        <f t="shared" si="73"/>
        <v>79400589.090000004</v>
      </c>
      <c r="I328" s="45">
        <f t="shared" ref="I328:I330" si="76">J328-0</f>
        <v>16864043.48</v>
      </c>
      <c r="J328" s="95">
        <v>16864043.48</v>
      </c>
      <c r="K328" s="45">
        <f t="shared" si="72"/>
        <v>9.8161681859885025E-2</v>
      </c>
      <c r="L328" s="50">
        <f t="shared" si="74"/>
        <v>151992873.52000001</v>
      </c>
    </row>
    <row r="329" spans="1:12" ht="14.85" customHeight="1" x14ac:dyDescent="0.25">
      <c r="A329" s="43" t="s">
        <v>32</v>
      </c>
      <c r="B329" s="52" t="s">
        <v>33</v>
      </c>
      <c r="C329" s="45">
        <v>14106</v>
      </c>
      <c r="D329" s="45">
        <v>14106</v>
      </c>
      <c r="E329" s="61">
        <f t="shared" si="75"/>
        <v>0</v>
      </c>
      <c r="F329" s="45">
        <v>0</v>
      </c>
      <c r="G329" s="50">
        <f t="shared" si="71"/>
        <v>0</v>
      </c>
      <c r="H329" s="45">
        <f t="shared" si="73"/>
        <v>14106</v>
      </c>
      <c r="I329" s="45">
        <f t="shared" si="76"/>
        <v>0</v>
      </c>
      <c r="J329" s="45">
        <v>0</v>
      </c>
      <c r="K329" s="45">
        <f t="shared" si="72"/>
        <v>0</v>
      </c>
      <c r="L329" s="50">
        <f t="shared" si="74"/>
        <v>14106</v>
      </c>
    </row>
    <row r="330" spans="1:12" ht="14.85" customHeight="1" x14ac:dyDescent="0.25">
      <c r="A330" s="64" t="s">
        <v>34</v>
      </c>
      <c r="B330" s="82" t="s">
        <v>35</v>
      </c>
      <c r="C330" s="95">
        <v>8557</v>
      </c>
      <c r="D330" s="95">
        <v>8557</v>
      </c>
      <c r="E330" s="61">
        <f t="shared" si="75"/>
        <v>0</v>
      </c>
      <c r="F330" s="45">
        <v>0</v>
      </c>
      <c r="G330" s="50">
        <f t="shared" si="71"/>
        <v>0</v>
      </c>
      <c r="H330" s="45">
        <f t="shared" si="73"/>
        <v>8557</v>
      </c>
      <c r="I330" s="45">
        <f t="shared" si="76"/>
        <v>0</v>
      </c>
      <c r="J330" s="45">
        <v>0</v>
      </c>
      <c r="K330" s="45">
        <f t="shared" si="72"/>
        <v>0</v>
      </c>
      <c r="L330" s="50">
        <f t="shared" si="74"/>
        <v>8557</v>
      </c>
    </row>
    <row r="331" spans="1:12" ht="14.85" customHeight="1" x14ac:dyDescent="0.2">
      <c r="A331" s="40" t="s">
        <v>46</v>
      </c>
      <c r="B331" s="78" t="s">
        <v>47</v>
      </c>
      <c r="C331" s="42">
        <f>SUM(C332:C333)</f>
        <v>828169000</v>
      </c>
      <c r="D331" s="42">
        <f>SUM(D332:D333)</f>
        <v>826547000</v>
      </c>
      <c r="E331" s="98">
        <f>SUM(E332:E333)</f>
        <v>118015267.10000001</v>
      </c>
      <c r="F331" s="42">
        <f>SUM(F332:F333)</f>
        <v>118015267.10000001</v>
      </c>
      <c r="G331" s="80">
        <f t="shared" si="71"/>
        <v>0.47031288097907165</v>
      </c>
      <c r="H331" s="42">
        <f t="shared" si="73"/>
        <v>708531732.89999998</v>
      </c>
      <c r="I331" s="42">
        <f>SUM(I332:I333)</f>
        <v>117992470.28</v>
      </c>
      <c r="J331" s="42">
        <f>SUM(J332:J333)</f>
        <v>117992470.28</v>
      </c>
      <c r="K331" s="42">
        <f t="shared" si="72"/>
        <v>0.68680677580222282</v>
      </c>
      <c r="L331" s="80">
        <f t="shared" si="74"/>
        <v>708554529.72000003</v>
      </c>
    </row>
    <row r="332" spans="1:12" ht="14.85" customHeight="1" x14ac:dyDescent="0.25">
      <c r="A332" s="43" t="s">
        <v>48</v>
      </c>
      <c r="B332" s="52" t="s">
        <v>49</v>
      </c>
      <c r="C332" s="94">
        <v>2522000</v>
      </c>
      <c r="D332" s="94">
        <v>900000</v>
      </c>
      <c r="E332" s="61">
        <f t="shared" ref="E332:E333" si="77">F332-0</f>
        <v>83962.84</v>
      </c>
      <c r="F332" s="96">
        <v>83962.84</v>
      </c>
      <c r="G332" s="50">
        <f t="shared" si="71"/>
        <v>3.346075990500794E-4</v>
      </c>
      <c r="H332" s="45">
        <f t="shared" si="73"/>
        <v>816037.16</v>
      </c>
      <c r="I332" s="45">
        <f t="shared" ref="I332:I333" si="78">J332-0</f>
        <v>61166.02</v>
      </c>
      <c r="J332" s="94">
        <v>61166.02</v>
      </c>
      <c r="K332" s="45">
        <f t="shared" si="72"/>
        <v>3.5603320182351446E-4</v>
      </c>
      <c r="L332" s="50">
        <f t="shared" si="74"/>
        <v>838833.98</v>
      </c>
    </row>
    <row r="333" spans="1:12" ht="14.85" customHeight="1" x14ac:dyDescent="0.25">
      <c r="A333" s="43" t="s">
        <v>30</v>
      </c>
      <c r="B333" s="52" t="s">
        <v>31</v>
      </c>
      <c r="C333" s="94">
        <v>825647000</v>
      </c>
      <c r="D333" s="94">
        <v>825647000</v>
      </c>
      <c r="E333" s="61">
        <f t="shared" si="77"/>
        <v>117931304.26000001</v>
      </c>
      <c r="F333" s="96">
        <v>117931304.26000001</v>
      </c>
      <c r="G333" s="50">
        <f t="shared" si="71"/>
        <v>0.46997827338002157</v>
      </c>
      <c r="H333" s="45">
        <f t="shared" si="73"/>
        <v>707715695.74000001</v>
      </c>
      <c r="I333" s="45">
        <f t="shared" si="78"/>
        <v>117931304.26000001</v>
      </c>
      <c r="J333" s="94">
        <v>117931304.26000001</v>
      </c>
      <c r="K333" s="45">
        <f t="shared" si="72"/>
        <v>0.68645074260039929</v>
      </c>
      <c r="L333" s="50">
        <f t="shared" si="74"/>
        <v>707715695.74000001</v>
      </c>
    </row>
    <row r="334" spans="1:12" ht="14.85" customHeight="1" x14ac:dyDescent="0.2">
      <c r="A334" s="40" t="s">
        <v>50</v>
      </c>
      <c r="B334" s="81" t="s">
        <v>51</v>
      </c>
      <c r="C334" s="42">
        <f>SUM(C335:C339)</f>
        <v>557711108</v>
      </c>
      <c r="D334" s="42">
        <f>SUM(D335:D339)</f>
        <v>561363792</v>
      </c>
      <c r="E334" s="98">
        <f>SUM(E335:E339)</f>
        <v>327755113.08999997</v>
      </c>
      <c r="F334" s="42">
        <f>SUM(F335:F339)</f>
        <v>327755113.08999997</v>
      </c>
      <c r="G334" s="80">
        <f t="shared" si="71"/>
        <v>1.3061653401365669</v>
      </c>
      <c r="H334" s="42">
        <f t="shared" si="73"/>
        <v>233608678.91000003</v>
      </c>
      <c r="I334" s="42">
        <f>SUM(I335+I336+I337+I339+I338)</f>
        <v>68223539.519999996</v>
      </c>
      <c r="J334" s="42">
        <f>SUM(J335:J339)</f>
        <v>68223539.519999996</v>
      </c>
      <c r="K334" s="42">
        <f t="shared" si="72"/>
        <v>0.39711338444186295</v>
      </c>
      <c r="L334" s="80">
        <f t="shared" si="74"/>
        <v>493140252.48000002</v>
      </c>
    </row>
    <row r="335" spans="1:12" ht="14.85" customHeight="1" x14ac:dyDescent="0.25">
      <c r="A335" s="43" t="s">
        <v>52</v>
      </c>
      <c r="B335" s="52" t="s">
        <v>53</v>
      </c>
      <c r="C335" s="42">
        <v>0</v>
      </c>
      <c r="D335" s="45">
        <v>0</v>
      </c>
      <c r="E335" s="61">
        <f t="shared" ref="E335:E339" si="79">F335-0</f>
        <v>0</v>
      </c>
      <c r="F335" s="45">
        <v>0</v>
      </c>
      <c r="G335" s="80">
        <f t="shared" si="71"/>
        <v>0</v>
      </c>
      <c r="H335" s="42">
        <f t="shared" si="73"/>
        <v>0</v>
      </c>
      <c r="I335" s="42">
        <f t="shared" ref="I335:I339" si="80">J335-0</f>
        <v>0</v>
      </c>
      <c r="J335" s="42">
        <v>0</v>
      </c>
      <c r="K335" s="42">
        <f t="shared" si="72"/>
        <v>0</v>
      </c>
      <c r="L335" s="80">
        <f t="shared" si="74"/>
        <v>0</v>
      </c>
    </row>
    <row r="336" spans="1:12" ht="14.85" customHeight="1" x14ac:dyDescent="0.25">
      <c r="A336" s="43" t="s">
        <v>54</v>
      </c>
      <c r="B336" s="52" t="s">
        <v>55</v>
      </c>
      <c r="C336" s="45">
        <v>5000</v>
      </c>
      <c r="D336" s="45">
        <v>40000</v>
      </c>
      <c r="E336" s="61">
        <f t="shared" si="79"/>
        <v>0</v>
      </c>
      <c r="F336" s="45">
        <v>0</v>
      </c>
      <c r="G336" s="50">
        <f t="shared" si="71"/>
        <v>0</v>
      </c>
      <c r="H336" s="45">
        <f t="shared" si="73"/>
        <v>40000</v>
      </c>
      <c r="I336" s="45">
        <f t="shared" si="80"/>
        <v>0</v>
      </c>
      <c r="J336" s="45">
        <v>0</v>
      </c>
      <c r="K336" s="45">
        <f t="shared" si="72"/>
        <v>0</v>
      </c>
      <c r="L336" s="50">
        <f t="shared" si="74"/>
        <v>40000</v>
      </c>
    </row>
    <row r="337" spans="1:15" ht="14.85" customHeight="1" x14ac:dyDescent="0.25">
      <c r="A337" s="43" t="s">
        <v>30</v>
      </c>
      <c r="B337" s="52" t="s">
        <v>31</v>
      </c>
      <c r="C337" s="94">
        <v>557136108</v>
      </c>
      <c r="D337" s="94">
        <v>560503792</v>
      </c>
      <c r="E337" s="61">
        <f t="shared" si="79"/>
        <v>327593778.08999997</v>
      </c>
      <c r="F337" s="96">
        <v>327593778.08999997</v>
      </c>
      <c r="G337" s="50">
        <f t="shared" si="71"/>
        <v>1.305522390029201</v>
      </c>
      <c r="H337" s="45">
        <f t="shared" si="73"/>
        <v>232910013.91000003</v>
      </c>
      <c r="I337" s="45">
        <f t="shared" si="80"/>
        <v>68221917.519999996</v>
      </c>
      <c r="J337" s="94">
        <v>68221917.519999996</v>
      </c>
      <c r="K337" s="45">
        <f t="shared" si="72"/>
        <v>0.39710394315643427</v>
      </c>
      <c r="L337" s="50">
        <f t="shared" si="74"/>
        <v>492281874.48000002</v>
      </c>
    </row>
    <row r="338" spans="1:15" ht="14.85" customHeight="1" x14ac:dyDescent="0.25">
      <c r="A338" s="43" t="s">
        <v>32</v>
      </c>
      <c r="B338" s="52" t="s">
        <v>33</v>
      </c>
      <c r="C338" s="94">
        <v>500000</v>
      </c>
      <c r="D338" s="94">
        <v>500000</v>
      </c>
      <c r="E338" s="61">
        <f t="shared" si="79"/>
        <v>0</v>
      </c>
      <c r="F338" s="96">
        <v>0</v>
      </c>
      <c r="G338" s="50">
        <f t="shared" si="71"/>
        <v>0</v>
      </c>
      <c r="H338" s="45">
        <f t="shared" si="73"/>
        <v>500000</v>
      </c>
      <c r="I338" s="45">
        <f t="shared" si="80"/>
        <v>0</v>
      </c>
      <c r="J338" s="94">
        <v>0</v>
      </c>
      <c r="K338" s="45">
        <f t="shared" si="72"/>
        <v>0</v>
      </c>
      <c r="L338" s="50">
        <f t="shared" si="74"/>
        <v>500000</v>
      </c>
    </row>
    <row r="339" spans="1:15" ht="14.85" customHeight="1" x14ac:dyDescent="0.25">
      <c r="A339" s="43" t="s">
        <v>34</v>
      </c>
      <c r="B339" s="52" t="s">
        <v>207</v>
      </c>
      <c r="C339" s="94">
        <v>70000</v>
      </c>
      <c r="D339" s="94">
        <v>320000</v>
      </c>
      <c r="E339" s="61">
        <f t="shared" si="79"/>
        <v>161335</v>
      </c>
      <c r="F339" s="96">
        <v>161335</v>
      </c>
      <c r="G339" s="50">
        <f t="shared" si="71"/>
        <v>6.4295010736588429E-4</v>
      </c>
      <c r="H339" s="45">
        <f t="shared" si="73"/>
        <v>158665</v>
      </c>
      <c r="I339" s="45">
        <f t="shared" si="80"/>
        <v>1622</v>
      </c>
      <c r="J339" s="94">
        <v>1622</v>
      </c>
      <c r="K339" s="45">
        <f t="shared" si="72"/>
        <v>9.4412854287027424E-6</v>
      </c>
      <c r="L339" s="50">
        <f t="shared" si="74"/>
        <v>318378</v>
      </c>
    </row>
    <row r="340" spans="1:15" ht="14.85" customHeight="1" x14ac:dyDescent="0.2">
      <c r="A340" s="40" t="s">
        <v>57</v>
      </c>
      <c r="B340" s="81" t="s">
        <v>58</v>
      </c>
      <c r="C340" s="42">
        <f>SUM(C341:C347)</f>
        <v>191037551</v>
      </c>
      <c r="D340" s="42">
        <f>SUM(D341:D347)</f>
        <v>191361915.03999999</v>
      </c>
      <c r="E340" s="98">
        <f>SUM(E341:E347)</f>
        <v>30230233.300000001</v>
      </c>
      <c r="F340" s="42">
        <f>SUM(F341:F347)</f>
        <v>30230233.300000001</v>
      </c>
      <c r="G340" s="80">
        <f t="shared" si="71"/>
        <v>0.12047312576893253</v>
      </c>
      <c r="H340" s="42">
        <f t="shared" si="73"/>
        <v>161131681.73999998</v>
      </c>
      <c r="I340" s="42">
        <f>SUM(I341:I347)</f>
        <v>24881194.349999998</v>
      </c>
      <c r="J340" s="42">
        <f>SUM(J341:J347)</f>
        <v>24881194.349999998</v>
      </c>
      <c r="K340" s="42">
        <f t="shared" si="72"/>
        <v>0.14482765577396794</v>
      </c>
      <c r="L340" s="80">
        <f t="shared" si="74"/>
        <v>166480720.69</v>
      </c>
    </row>
    <row r="341" spans="1:15" ht="14.85" customHeight="1" x14ac:dyDescent="0.25">
      <c r="A341" s="43" t="s">
        <v>30</v>
      </c>
      <c r="B341" s="52" t="s">
        <v>31</v>
      </c>
      <c r="C341" s="94">
        <v>190456120</v>
      </c>
      <c r="D341" s="94">
        <v>190780484.03999999</v>
      </c>
      <c r="E341" s="61">
        <f t="shared" ref="E341:E347" si="81">F341-0</f>
        <v>30222744.18</v>
      </c>
      <c r="F341" s="96">
        <v>30222744.18</v>
      </c>
      <c r="G341" s="50">
        <f t="shared" si="71"/>
        <v>0.12044328022699757</v>
      </c>
      <c r="H341" s="45">
        <f t="shared" si="73"/>
        <v>160557739.85999998</v>
      </c>
      <c r="I341" s="45">
        <f t="shared" ref="I341:I347" si="82">J341-0</f>
        <v>24877449.789999999</v>
      </c>
      <c r="J341" s="94">
        <v>24877449.789999999</v>
      </c>
      <c r="K341" s="45">
        <f t="shared" si="72"/>
        <v>0.14480585955956293</v>
      </c>
      <c r="L341" s="50">
        <f t="shared" si="74"/>
        <v>165903034.25</v>
      </c>
    </row>
    <row r="342" spans="1:15" ht="14.85" customHeight="1" x14ac:dyDescent="0.25">
      <c r="A342" s="43" t="s">
        <v>61</v>
      </c>
      <c r="B342" s="52" t="s">
        <v>62</v>
      </c>
      <c r="C342" s="45">
        <v>0</v>
      </c>
      <c r="D342" s="45">
        <v>0</v>
      </c>
      <c r="E342" s="61">
        <f t="shared" si="81"/>
        <v>0</v>
      </c>
      <c r="F342" s="45">
        <v>0</v>
      </c>
      <c r="G342" s="50">
        <f t="shared" si="71"/>
        <v>0</v>
      </c>
      <c r="H342" s="45">
        <f t="shared" si="73"/>
        <v>0</v>
      </c>
      <c r="I342" s="45">
        <f t="shared" si="82"/>
        <v>0</v>
      </c>
      <c r="J342" s="45">
        <v>0</v>
      </c>
      <c r="K342" s="45">
        <f t="shared" si="72"/>
        <v>0</v>
      </c>
      <c r="L342" s="50">
        <f t="shared" si="74"/>
        <v>0</v>
      </c>
    </row>
    <row r="343" spans="1:15" ht="14.85" customHeight="1" x14ac:dyDescent="0.25">
      <c r="A343" s="43" t="s">
        <v>63</v>
      </c>
      <c r="B343" s="52" t="s">
        <v>64</v>
      </c>
      <c r="C343" s="45">
        <v>0</v>
      </c>
      <c r="D343" s="45">
        <v>0</v>
      </c>
      <c r="E343" s="61">
        <f t="shared" si="81"/>
        <v>0</v>
      </c>
      <c r="F343" s="45">
        <v>0</v>
      </c>
      <c r="G343" s="50">
        <f t="shared" si="71"/>
        <v>0</v>
      </c>
      <c r="H343" s="45">
        <f t="shared" si="73"/>
        <v>0</v>
      </c>
      <c r="I343" s="45">
        <f t="shared" si="82"/>
        <v>0</v>
      </c>
      <c r="J343" s="45">
        <v>0</v>
      </c>
      <c r="K343" s="45">
        <f t="shared" si="72"/>
        <v>0</v>
      </c>
      <c r="L343" s="50">
        <f t="shared" si="74"/>
        <v>0</v>
      </c>
      <c r="N343" s="114"/>
      <c r="O343" s="114"/>
    </row>
    <row r="344" spans="1:15" ht="14.85" customHeight="1" x14ac:dyDescent="0.25">
      <c r="A344" s="43" t="s">
        <v>65</v>
      </c>
      <c r="B344" s="52" t="s">
        <v>66</v>
      </c>
      <c r="C344" s="94">
        <v>81431</v>
      </c>
      <c r="D344" s="94">
        <v>81431</v>
      </c>
      <c r="E344" s="61">
        <f t="shared" si="81"/>
        <v>7489.12</v>
      </c>
      <c r="F344" s="96">
        <v>7489.12</v>
      </c>
      <c r="G344" s="50">
        <f t="shared" si="71"/>
        <v>2.9845541934955163E-5</v>
      </c>
      <c r="H344" s="45">
        <f t="shared" si="73"/>
        <v>73941.88</v>
      </c>
      <c r="I344" s="45">
        <f t="shared" si="82"/>
        <v>3744.56</v>
      </c>
      <c r="J344" s="45">
        <v>3744.56</v>
      </c>
      <c r="K344" s="45">
        <f t="shared" si="72"/>
        <v>2.1796214404995771E-5</v>
      </c>
      <c r="L344" s="50">
        <f t="shared" si="74"/>
        <v>77686.44</v>
      </c>
      <c r="N344" s="69"/>
      <c r="O344" s="69"/>
    </row>
    <row r="345" spans="1:15" ht="14.85" customHeight="1" x14ac:dyDescent="0.25">
      <c r="A345" s="43" t="s">
        <v>32</v>
      </c>
      <c r="B345" s="52" t="s">
        <v>33</v>
      </c>
      <c r="C345" s="45">
        <v>500000</v>
      </c>
      <c r="D345" s="45">
        <v>500000</v>
      </c>
      <c r="E345" s="61">
        <f t="shared" si="81"/>
        <v>0</v>
      </c>
      <c r="F345" s="45">
        <v>0</v>
      </c>
      <c r="G345" s="50">
        <f t="shared" si="71"/>
        <v>0</v>
      </c>
      <c r="H345" s="45">
        <f t="shared" si="73"/>
        <v>500000</v>
      </c>
      <c r="I345" s="45">
        <f t="shared" si="82"/>
        <v>0</v>
      </c>
      <c r="J345" s="45">
        <v>0</v>
      </c>
      <c r="K345" s="45">
        <f t="shared" si="72"/>
        <v>0</v>
      </c>
      <c r="L345" s="50">
        <f t="shared" si="74"/>
        <v>500000</v>
      </c>
    </row>
    <row r="346" spans="1:15" ht="14.85" customHeight="1" x14ac:dyDescent="0.25">
      <c r="A346" s="43" t="s">
        <v>87</v>
      </c>
      <c r="B346" s="52" t="s">
        <v>88</v>
      </c>
      <c r="C346" s="45">
        <v>0</v>
      </c>
      <c r="D346" s="45">
        <v>0</v>
      </c>
      <c r="E346" s="61">
        <f t="shared" si="81"/>
        <v>0</v>
      </c>
      <c r="F346" s="45">
        <v>0</v>
      </c>
      <c r="G346" s="50">
        <f t="shared" si="71"/>
        <v>0</v>
      </c>
      <c r="H346" s="45">
        <f t="shared" si="73"/>
        <v>0</v>
      </c>
      <c r="I346" s="45">
        <f t="shared" si="82"/>
        <v>0</v>
      </c>
      <c r="J346" s="45">
        <v>0</v>
      </c>
      <c r="K346" s="45">
        <f t="shared" si="72"/>
        <v>0</v>
      </c>
      <c r="L346" s="50">
        <f t="shared" si="74"/>
        <v>0</v>
      </c>
    </row>
    <row r="347" spans="1:15" ht="14.85" customHeight="1" x14ac:dyDescent="0.25">
      <c r="A347" s="43" t="s">
        <v>89</v>
      </c>
      <c r="B347" s="52" t="s">
        <v>90</v>
      </c>
      <c r="C347" s="45">
        <v>0</v>
      </c>
      <c r="D347" s="45">
        <v>0</v>
      </c>
      <c r="E347" s="61">
        <f t="shared" si="81"/>
        <v>0</v>
      </c>
      <c r="F347" s="45">
        <v>0</v>
      </c>
      <c r="G347" s="50">
        <f t="shared" si="71"/>
        <v>0</v>
      </c>
      <c r="H347" s="45">
        <f t="shared" si="73"/>
        <v>0</v>
      </c>
      <c r="I347" s="45">
        <f t="shared" si="82"/>
        <v>0</v>
      </c>
      <c r="J347" s="45">
        <v>0</v>
      </c>
      <c r="K347" s="45">
        <f t="shared" si="72"/>
        <v>0</v>
      </c>
      <c r="L347" s="50">
        <f t="shared" si="74"/>
        <v>0</v>
      </c>
    </row>
    <row r="348" spans="1:15" ht="14.85" customHeight="1" x14ac:dyDescent="0.2">
      <c r="A348" s="40" t="s">
        <v>101</v>
      </c>
      <c r="B348" s="81" t="s">
        <v>102</v>
      </c>
      <c r="C348" s="42">
        <f>SUM(C349:C353)</f>
        <v>931056900</v>
      </c>
      <c r="D348" s="42">
        <f>SUM(D349:D353)</f>
        <v>933528047.96000004</v>
      </c>
      <c r="E348" s="98">
        <f>SUM(E349:E353)</f>
        <v>130710641.11</v>
      </c>
      <c r="F348" s="42">
        <f>SUM(F349:F353)</f>
        <v>130710641.11</v>
      </c>
      <c r="G348" s="80">
        <f t="shared" si="71"/>
        <v>0.52090631751038563</v>
      </c>
      <c r="H348" s="42">
        <f t="shared" si="73"/>
        <v>802817406.85000002</v>
      </c>
      <c r="I348" s="42">
        <f>SUM(I349:I353)</f>
        <v>126660571.53999999</v>
      </c>
      <c r="J348" s="42">
        <f>SUM(J349:J353)</f>
        <v>126660571.53999999</v>
      </c>
      <c r="K348" s="42">
        <f t="shared" si="72"/>
        <v>0.73726178080873195</v>
      </c>
      <c r="L348" s="80">
        <f t="shared" si="74"/>
        <v>806867476.42000008</v>
      </c>
    </row>
    <row r="349" spans="1:15" ht="14.85" customHeight="1" x14ac:dyDescent="0.25">
      <c r="A349" s="43" t="s">
        <v>30</v>
      </c>
      <c r="B349" s="52" t="s">
        <v>31</v>
      </c>
      <c r="C349" s="94">
        <v>814939060</v>
      </c>
      <c r="D349" s="94">
        <v>817410207.96000004</v>
      </c>
      <c r="E349" s="61">
        <f t="shared" ref="E349:E353" si="83">F349-0</f>
        <v>116067160.87</v>
      </c>
      <c r="F349" s="96">
        <v>116067160.87</v>
      </c>
      <c r="G349" s="50">
        <f t="shared" si="71"/>
        <v>0.4625493138067987</v>
      </c>
      <c r="H349" s="45">
        <f t="shared" si="73"/>
        <v>701343047.09000003</v>
      </c>
      <c r="I349" s="45">
        <f t="shared" ref="I349:I353" si="84">J349-0</f>
        <v>112017091.3</v>
      </c>
      <c r="J349" s="94">
        <v>112017091.3</v>
      </c>
      <c r="K349" s="45">
        <f t="shared" si="72"/>
        <v>0.65202548203227795</v>
      </c>
      <c r="L349" s="50">
        <f t="shared" si="74"/>
        <v>705393116.66000009</v>
      </c>
    </row>
    <row r="350" spans="1:15" ht="14.85" customHeight="1" x14ac:dyDescent="0.25">
      <c r="A350" s="43" t="s">
        <v>65</v>
      </c>
      <c r="B350" s="52" t="s">
        <v>66</v>
      </c>
      <c r="C350" s="45">
        <v>63758226</v>
      </c>
      <c r="D350" s="45">
        <v>63758226</v>
      </c>
      <c r="E350" s="61">
        <f t="shared" si="83"/>
        <v>14643480.24</v>
      </c>
      <c r="F350" s="45">
        <v>14643480.24</v>
      </c>
      <c r="G350" s="50">
        <f t="shared" si="71"/>
        <v>5.8357003703586978E-2</v>
      </c>
      <c r="H350" s="45">
        <f t="shared" si="73"/>
        <v>49114745.759999998</v>
      </c>
      <c r="I350" s="45">
        <f t="shared" si="84"/>
        <v>14643480.24</v>
      </c>
      <c r="J350" s="45">
        <v>14643480.24</v>
      </c>
      <c r="K350" s="45">
        <f t="shared" si="72"/>
        <v>8.5236298776454084E-2</v>
      </c>
      <c r="L350" s="50">
        <f t="shared" si="74"/>
        <v>49114745.759999998</v>
      </c>
    </row>
    <row r="351" spans="1:15" ht="14.85" customHeight="1" x14ac:dyDescent="0.25">
      <c r="A351" s="43" t="s">
        <v>34</v>
      </c>
      <c r="B351" s="52" t="s">
        <v>35</v>
      </c>
      <c r="C351" s="45">
        <v>0</v>
      </c>
      <c r="D351" s="45">
        <v>0</v>
      </c>
      <c r="E351" s="61">
        <f t="shared" si="83"/>
        <v>0</v>
      </c>
      <c r="F351" s="45">
        <v>0</v>
      </c>
      <c r="G351" s="50">
        <f t="shared" si="71"/>
        <v>0</v>
      </c>
      <c r="H351" s="45">
        <f t="shared" si="73"/>
        <v>0</v>
      </c>
      <c r="I351" s="45">
        <f t="shared" si="84"/>
        <v>0</v>
      </c>
      <c r="J351" s="45">
        <v>0</v>
      </c>
      <c r="K351" s="45">
        <f t="shared" si="72"/>
        <v>0</v>
      </c>
      <c r="L351" s="50">
        <f t="shared" si="74"/>
        <v>0</v>
      </c>
    </row>
    <row r="352" spans="1:15" ht="14.85" customHeight="1" x14ac:dyDescent="0.25">
      <c r="A352" s="43" t="s">
        <v>104</v>
      </c>
      <c r="B352" s="52" t="s">
        <v>105</v>
      </c>
      <c r="C352" s="45">
        <v>3000</v>
      </c>
      <c r="D352" s="45">
        <v>3000</v>
      </c>
      <c r="E352" s="61">
        <f t="shared" si="83"/>
        <v>0</v>
      </c>
      <c r="F352" s="45">
        <v>0</v>
      </c>
      <c r="G352" s="50">
        <f t="shared" si="71"/>
        <v>0</v>
      </c>
      <c r="H352" s="45">
        <f t="shared" si="73"/>
        <v>3000</v>
      </c>
      <c r="I352" s="45">
        <f t="shared" si="84"/>
        <v>0</v>
      </c>
      <c r="J352" s="45">
        <v>0</v>
      </c>
      <c r="K352" s="45">
        <f t="shared" si="72"/>
        <v>0</v>
      </c>
      <c r="L352" s="50">
        <f t="shared" si="74"/>
        <v>3000</v>
      </c>
    </row>
    <row r="353" spans="1:12" ht="14.85" customHeight="1" x14ac:dyDescent="0.25">
      <c r="A353" s="43" t="s">
        <v>106</v>
      </c>
      <c r="B353" s="52" t="s">
        <v>107</v>
      </c>
      <c r="C353" s="45">
        <v>52356614</v>
      </c>
      <c r="D353" s="45">
        <v>52356614</v>
      </c>
      <c r="E353" s="61">
        <f t="shared" si="83"/>
        <v>0</v>
      </c>
      <c r="F353" s="45">
        <v>0</v>
      </c>
      <c r="G353" s="50">
        <f t="shared" si="71"/>
        <v>0</v>
      </c>
      <c r="H353" s="45">
        <f t="shared" si="73"/>
        <v>52356614</v>
      </c>
      <c r="I353" s="45">
        <f t="shared" si="84"/>
        <v>0</v>
      </c>
      <c r="J353" s="45">
        <v>0</v>
      </c>
      <c r="K353" s="45">
        <f t="shared" si="72"/>
        <v>0</v>
      </c>
      <c r="L353" s="50">
        <f t="shared" si="74"/>
        <v>52356614</v>
      </c>
    </row>
    <row r="354" spans="1:12" ht="14.85" customHeight="1" x14ac:dyDescent="0.2">
      <c r="A354" s="40" t="s">
        <v>134</v>
      </c>
      <c r="B354" s="81" t="s">
        <v>135</v>
      </c>
      <c r="C354" s="42">
        <f>SUM(C355:C357)</f>
        <v>5275019</v>
      </c>
      <c r="D354" s="42">
        <f>SUM(D355:D357)</f>
        <v>7026472.6299999999</v>
      </c>
      <c r="E354" s="98">
        <f>SUM(E355:E357)</f>
        <v>2208482.21</v>
      </c>
      <c r="F354" s="42">
        <f>SUM(F355:F357)</f>
        <v>2208482.21</v>
      </c>
      <c r="G354" s="80">
        <f t="shared" si="71"/>
        <v>8.8012140827169877E-3</v>
      </c>
      <c r="H354" s="42">
        <f t="shared" si="73"/>
        <v>4817990.42</v>
      </c>
      <c r="I354" s="42">
        <f>SUM(I355:I357)</f>
        <v>2015338.62</v>
      </c>
      <c r="J354" s="42">
        <f>SUM(J355:J357)</f>
        <v>2015338.62</v>
      </c>
      <c r="K354" s="42">
        <f t="shared" si="72"/>
        <v>1.1730818216342722E-2</v>
      </c>
      <c r="L354" s="80">
        <f t="shared" si="74"/>
        <v>5011134.01</v>
      </c>
    </row>
    <row r="355" spans="1:12" ht="14.85" customHeight="1" x14ac:dyDescent="0.25">
      <c r="A355" s="43" t="s">
        <v>30</v>
      </c>
      <c r="B355" s="52" t="s">
        <v>31</v>
      </c>
      <c r="C355" s="94">
        <v>4566619</v>
      </c>
      <c r="D355" s="94">
        <v>6318072.6299999999</v>
      </c>
      <c r="E355" s="61">
        <f t="shared" ref="E355:E357" si="85">F355-0</f>
        <v>2173286.88</v>
      </c>
      <c r="F355" s="96">
        <v>2173286.88</v>
      </c>
      <c r="G355" s="50">
        <f t="shared" si="71"/>
        <v>8.6609541192727395E-3</v>
      </c>
      <c r="H355" s="45">
        <f t="shared" si="73"/>
        <v>4144785.75</v>
      </c>
      <c r="I355" s="45">
        <f t="shared" ref="I355:I357" si="86">J355-0</f>
        <v>2015338.62</v>
      </c>
      <c r="J355" s="94">
        <v>2015338.62</v>
      </c>
      <c r="K355" s="45">
        <f t="shared" si="72"/>
        <v>1.1730818216342722E-2</v>
      </c>
      <c r="L355" s="50">
        <f t="shared" si="74"/>
        <v>4302734.01</v>
      </c>
    </row>
    <row r="356" spans="1:12" ht="14.85" customHeight="1" x14ac:dyDescent="0.25">
      <c r="A356" s="43" t="s">
        <v>110</v>
      </c>
      <c r="B356" s="52" t="s">
        <v>111</v>
      </c>
      <c r="C356" s="94">
        <v>360000</v>
      </c>
      <c r="D356" s="94">
        <v>360000</v>
      </c>
      <c r="E356" s="61">
        <f t="shared" si="85"/>
        <v>25595.33</v>
      </c>
      <c r="F356" s="96">
        <v>25595.33</v>
      </c>
      <c r="G356" s="50">
        <f t="shared" si="71"/>
        <v>1.0200217046248637E-4</v>
      </c>
      <c r="H356" s="45">
        <f t="shared" si="73"/>
        <v>334404.67</v>
      </c>
      <c r="I356" s="45">
        <f t="shared" si="86"/>
        <v>0</v>
      </c>
      <c r="J356" s="45">
        <v>0</v>
      </c>
      <c r="K356" s="45">
        <f t="shared" si="72"/>
        <v>0</v>
      </c>
      <c r="L356" s="50">
        <f t="shared" si="74"/>
        <v>360000</v>
      </c>
    </row>
    <row r="357" spans="1:12" ht="14.85" customHeight="1" x14ac:dyDescent="0.25">
      <c r="A357" s="43" t="s">
        <v>112</v>
      </c>
      <c r="B357" s="52" t="s">
        <v>276</v>
      </c>
      <c r="C357" s="45">
        <v>348400</v>
      </c>
      <c r="D357" s="45">
        <v>348400</v>
      </c>
      <c r="E357" s="61">
        <f t="shared" si="85"/>
        <v>9600</v>
      </c>
      <c r="F357" s="45">
        <v>9600</v>
      </c>
      <c r="G357" s="50">
        <f t="shared" si="71"/>
        <v>3.8257792981761482E-5</v>
      </c>
      <c r="H357" s="45">
        <f t="shared" si="73"/>
        <v>338800</v>
      </c>
      <c r="I357" s="45">
        <f t="shared" si="86"/>
        <v>0</v>
      </c>
      <c r="J357" s="45">
        <v>0</v>
      </c>
      <c r="K357" s="45">
        <f t="shared" si="72"/>
        <v>0</v>
      </c>
      <c r="L357" s="50">
        <f t="shared" si="74"/>
        <v>348400</v>
      </c>
    </row>
    <row r="358" spans="1:12" ht="14.85" customHeight="1" x14ac:dyDescent="0.2">
      <c r="A358" s="40" t="s">
        <v>140</v>
      </c>
      <c r="B358" s="81" t="s">
        <v>141</v>
      </c>
      <c r="C358" s="42">
        <f>C359</f>
        <v>686038067</v>
      </c>
      <c r="D358" s="42">
        <f>D359</f>
        <v>686273067</v>
      </c>
      <c r="E358" s="98">
        <f>E359</f>
        <v>69781761.689999998</v>
      </c>
      <c r="F358" s="42">
        <f>F359</f>
        <v>69781761.689999998</v>
      </c>
      <c r="G358" s="80">
        <f t="shared" si="71"/>
        <v>0.27809335339985775</v>
      </c>
      <c r="H358" s="42">
        <f t="shared" si="73"/>
        <v>616491305.30999994</v>
      </c>
      <c r="I358" s="42">
        <f>I359</f>
        <v>69494610.109999999</v>
      </c>
      <c r="J358" s="42">
        <f>J359</f>
        <v>69494610.109999999</v>
      </c>
      <c r="K358" s="42">
        <f t="shared" si="72"/>
        <v>0.4045119912484102</v>
      </c>
      <c r="L358" s="80">
        <f t="shared" si="74"/>
        <v>616778456.88999999</v>
      </c>
    </row>
    <row r="359" spans="1:12" ht="14.85" customHeight="1" x14ac:dyDescent="0.25">
      <c r="A359" s="43" t="s">
        <v>30</v>
      </c>
      <c r="B359" s="52" t="s">
        <v>31</v>
      </c>
      <c r="C359" s="94">
        <v>686038067</v>
      </c>
      <c r="D359" s="94">
        <v>686273067</v>
      </c>
      <c r="E359" s="61">
        <f>F359-0</f>
        <v>69781761.689999998</v>
      </c>
      <c r="F359" s="96">
        <v>69781761.689999998</v>
      </c>
      <c r="G359" s="50">
        <f t="shared" si="71"/>
        <v>0.27809335339985775</v>
      </c>
      <c r="H359" s="45">
        <f t="shared" si="73"/>
        <v>616491305.30999994</v>
      </c>
      <c r="I359" s="45">
        <f>J359-0</f>
        <v>69494610.109999999</v>
      </c>
      <c r="J359" s="94">
        <v>69494610.109999999</v>
      </c>
      <c r="K359" s="45">
        <f t="shared" si="72"/>
        <v>0.4045119912484102</v>
      </c>
      <c r="L359" s="50">
        <f t="shared" si="74"/>
        <v>616778456.88999999</v>
      </c>
    </row>
    <row r="360" spans="1:12" ht="14.85" customHeight="1" x14ac:dyDescent="0.2">
      <c r="A360" s="40" t="s">
        <v>146</v>
      </c>
      <c r="B360" s="81" t="s">
        <v>147</v>
      </c>
      <c r="C360" s="42">
        <f>SUM(C361:C363)</f>
        <v>3811742570</v>
      </c>
      <c r="D360" s="42">
        <f>SUM(D361:D363)</f>
        <v>3821746488.8400002</v>
      </c>
      <c r="E360" s="98">
        <f>SUM(E361:E363)</f>
        <v>1194642148.3499999</v>
      </c>
      <c r="F360" s="42">
        <f>SUM(F361:F363)</f>
        <v>1194642148.3499999</v>
      </c>
      <c r="G360" s="80">
        <f t="shared" si="71"/>
        <v>4.7608720832146973</v>
      </c>
      <c r="H360" s="42">
        <f t="shared" si="73"/>
        <v>2627104340.4900002</v>
      </c>
      <c r="I360" s="42">
        <f>SUM(I361:I363)</f>
        <v>833505357.65999997</v>
      </c>
      <c r="J360" s="42">
        <f>SUM(J361:J363)</f>
        <v>833505357.65999997</v>
      </c>
      <c r="K360" s="42">
        <f t="shared" si="72"/>
        <v>4.8516411763384868</v>
      </c>
      <c r="L360" s="80">
        <f t="shared" si="74"/>
        <v>2988241131.1800003</v>
      </c>
    </row>
    <row r="361" spans="1:12" ht="14.85" customHeight="1" x14ac:dyDescent="0.25">
      <c r="A361" s="43" t="s">
        <v>30</v>
      </c>
      <c r="B361" s="52" t="s">
        <v>31</v>
      </c>
      <c r="C361" s="94">
        <v>133881239</v>
      </c>
      <c r="D361" s="94">
        <v>135541289.63</v>
      </c>
      <c r="E361" s="61">
        <f t="shared" ref="E361:E363" si="87">F361-0</f>
        <v>19727715.809999999</v>
      </c>
      <c r="F361" s="96">
        <v>19727715.809999999</v>
      </c>
      <c r="G361" s="50">
        <f t="shared" si="71"/>
        <v>7.8618632027291982E-2</v>
      </c>
      <c r="H361" s="45">
        <f t="shared" si="73"/>
        <v>115813573.81999999</v>
      </c>
      <c r="I361" s="45">
        <f t="shared" ref="I361:I363" si="88">J361-0</f>
        <v>19409741.48</v>
      </c>
      <c r="J361" s="94">
        <v>19409741.48</v>
      </c>
      <c r="K361" s="45">
        <f t="shared" si="72"/>
        <v>0.11297959889643108</v>
      </c>
      <c r="L361" s="50">
        <f t="shared" si="74"/>
        <v>116131548.14999999</v>
      </c>
    </row>
    <row r="362" spans="1:12" ht="14.85" customHeight="1" x14ac:dyDescent="0.25">
      <c r="A362" s="43" t="s">
        <v>116</v>
      </c>
      <c r="B362" s="52" t="s">
        <v>117</v>
      </c>
      <c r="C362" s="94">
        <v>3677861331</v>
      </c>
      <c r="D362" s="94">
        <v>3686175346.21</v>
      </c>
      <c r="E362" s="61">
        <f t="shared" si="87"/>
        <v>1174884579.54</v>
      </c>
      <c r="F362" s="96">
        <v>1174884579.54</v>
      </c>
      <c r="G362" s="50">
        <f t="shared" si="71"/>
        <v>4.6821344814067922</v>
      </c>
      <c r="H362" s="45">
        <f t="shared" si="73"/>
        <v>2511290766.6700001</v>
      </c>
      <c r="I362" s="45">
        <f t="shared" si="88"/>
        <v>814095616.17999995</v>
      </c>
      <c r="J362" s="94">
        <v>814095616.17999995</v>
      </c>
      <c r="K362" s="45">
        <f t="shared" si="72"/>
        <v>4.7386615774420555</v>
      </c>
      <c r="L362" s="50">
        <f t="shared" si="74"/>
        <v>2872079730.0300002</v>
      </c>
    </row>
    <row r="363" spans="1:12" ht="14.85" customHeight="1" x14ac:dyDescent="0.25">
      <c r="A363" s="43" t="s">
        <v>150</v>
      </c>
      <c r="B363" s="52" t="s">
        <v>151</v>
      </c>
      <c r="C363" s="45">
        <v>0</v>
      </c>
      <c r="D363" s="45">
        <v>29853</v>
      </c>
      <c r="E363" s="61">
        <f t="shared" si="87"/>
        <v>29853</v>
      </c>
      <c r="F363" s="45">
        <v>29853</v>
      </c>
      <c r="G363" s="50">
        <f t="shared" si="71"/>
        <v>1.189697806129714E-4</v>
      </c>
      <c r="H363" s="45">
        <f t="shared" si="73"/>
        <v>0</v>
      </c>
      <c r="I363" s="45">
        <f t="shared" si="88"/>
        <v>0</v>
      </c>
      <c r="J363" s="45">
        <v>0</v>
      </c>
      <c r="K363" s="45">
        <f t="shared" si="72"/>
        <v>0</v>
      </c>
      <c r="L363" s="50">
        <f t="shared" si="74"/>
        <v>29853</v>
      </c>
    </row>
    <row r="364" spans="1:12" ht="14.85" customHeight="1" x14ac:dyDescent="0.2">
      <c r="A364" s="40" t="s">
        <v>153</v>
      </c>
      <c r="B364" s="81" t="s">
        <v>154</v>
      </c>
      <c r="C364" s="42">
        <f>C365+C366</f>
        <v>1074973</v>
      </c>
      <c r="D364" s="42">
        <f>D365+D366</f>
        <v>1074973</v>
      </c>
      <c r="E364" s="98">
        <f>E365+E366</f>
        <v>250833.72</v>
      </c>
      <c r="F364" s="42">
        <f>F365+F366</f>
        <v>250833.72</v>
      </c>
      <c r="G364" s="80">
        <f t="shared" si="71"/>
        <v>9.9961922214636726E-4</v>
      </c>
      <c r="H364" s="42">
        <f t="shared" si="73"/>
        <v>824139.28</v>
      </c>
      <c r="I364" s="42">
        <f>I365+I366</f>
        <v>59904.75</v>
      </c>
      <c r="J364" s="42">
        <f>J365+J366</f>
        <v>59904.75</v>
      </c>
      <c r="K364" s="42">
        <f t="shared" si="72"/>
        <v>3.4869164197600533E-4</v>
      </c>
      <c r="L364" s="80">
        <f t="shared" si="74"/>
        <v>1015068.25</v>
      </c>
    </row>
    <row r="365" spans="1:12" ht="14.85" customHeight="1" x14ac:dyDescent="0.25">
      <c r="A365" s="43" t="s">
        <v>30</v>
      </c>
      <c r="B365" s="52" t="s">
        <v>31</v>
      </c>
      <c r="C365" s="94">
        <v>1074973</v>
      </c>
      <c r="D365" s="94">
        <v>1074973</v>
      </c>
      <c r="E365" s="61">
        <f t="shared" ref="E365:E366" si="89">F365-0</f>
        <v>250833.72</v>
      </c>
      <c r="F365" s="96">
        <v>250833.72</v>
      </c>
      <c r="G365" s="50">
        <f t="shared" si="71"/>
        <v>9.9961922214636726E-4</v>
      </c>
      <c r="H365" s="45">
        <f t="shared" si="73"/>
        <v>824139.28</v>
      </c>
      <c r="I365" s="45">
        <f t="shared" ref="I365:I366" si="90">J365-0</f>
        <v>59904.75</v>
      </c>
      <c r="J365" s="94">
        <v>59904.75</v>
      </c>
      <c r="K365" s="45">
        <f t="shared" si="72"/>
        <v>3.4869164197600533E-4</v>
      </c>
      <c r="L365" s="50">
        <f t="shared" si="74"/>
        <v>1015068.25</v>
      </c>
    </row>
    <row r="366" spans="1:12" ht="14.85" customHeight="1" x14ac:dyDescent="0.25">
      <c r="A366" s="43" t="s">
        <v>158</v>
      </c>
      <c r="B366" s="52" t="s">
        <v>159</v>
      </c>
      <c r="C366" s="45">
        <v>0</v>
      </c>
      <c r="D366" s="45">
        <v>0</v>
      </c>
      <c r="E366" s="61">
        <f t="shared" si="89"/>
        <v>0</v>
      </c>
      <c r="F366" s="45">
        <v>0</v>
      </c>
      <c r="G366" s="50">
        <f t="shared" si="71"/>
        <v>0</v>
      </c>
      <c r="H366" s="45">
        <f t="shared" si="73"/>
        <v>0</v>
      </c>
      <c r="I366" s="45">
        <f t="shared" si="90"/>
        <v>0</v>
      </c>
      <c r="J366" s="45">
        <v>0</v>
      </c>
      <c r="K366" s="45">
        <f t="shared" si="72"/>
        <v>0</v>
      </c>
      <c r="L366" s="50">
        <f t="shared" si="74"/>
        <v>0</v>
      </c>
    </row>
    <row r="367" spans="1:12" ht="14.85" customHeight="1" x14ac:dyDescent="0.2">
      <c r="A367" s="40" t="s">
        <v>160</v>
      </c>
      <c r="B367" s="81" t="s">
        <v>161</v>
      </c>
      <c r="C367" s="42">
        <f>SUM(C368:C374)</f>
        <v>979529420</v>
      </c>
      <c r="D367" s="42">
        <f>SUM(D368:D374)</f>
        <v>980082272</v>
      </c>
      <c r="E367" s="98">
        <f>SUM(E368:E374)</f>
        <v>186443981.43000001</v>
      </c>
      <c r="F367" s="42">
        <f>SUM(F368:F374)</f>
        <v>186443981.43000001</v>
      </c>
      <c r="G367" s="80">
        <f t="shared" si="71"/>
        <v>0.74301408794211699</v>
      </c>
      <c r="H367" s="42">
        <f t="shared" si="73"/>
        <v>793638290.56999993</v>
      </c>
      <c r="I367" s="42">
        <f>SUM(I368:I374)</f>
        <v>186020096.74000001</v>
      </c>
      <c r="J367" s="42">
        <f>SUM(J368:J374)</f>
        <v>186020096.74000001</v>
      </c>
      <c r="K367" s="42">
        <f t="shared" si="72"/>
        <v>1.0827797958059411</v>
      </c>
      <c r="L367" s="80">
        <f t="shared" si="74"/>
        <v>794062175.25999999</v>
      </c>
    </row>
    <row r="368" spans="1:12" ht="14.85" customHeight="1" x14ac:dyDescent="0.25">
      <c r="A368" s="43" t="s">
        <v>30</v>
      </c>
      <c r="B368" s="52" t="s">
        <v>31</v>
      </c>
      <c r="C368" s="94">
        <v>430343282</v>
      </c>
      <c r="D368" s="94">
        <v>430896134</v>
      </c>
      <c r="E368" s="61">
        <f t="shared" ref="E368:E374" si="91">F368-0</f>
        <v>63335280.420000002</v>
      </c>
      <c r="F368" s="96">
        <v>63335280.420000002</v>
      </c>
      <c r="G368" s="50">
        <f t="shared" si="71"/>
        <v>0.2524029215364762</v>
      </c>
      <c r="H368" s="45">
        <f t="shared" si="73"/>
        <v>367560853.57999998</v>
      </c>
      <c r="I368" s="45">
        <f t="shared" ref="I368:I374" si="92">J368-0</f>
        <v>62911395.729999997</v>
      </c>
      <c r="J368" s="94">
        <v>62911395.729999997</v>
      </c>
      <c r="K368" s="45">
        <f t="shared" si="72"/>
        <v>0.3661926287330462</v>
      </c>
      <c r="L368" s="50">
        <f t="shared" si="74"/>
        <v>367984738.26999998</v>
      </c>
    </row>
    <row r="369" spans="1:12" ht="14.85" customHeight="1" x14ac:dyDescent="0.25">
      <c r="A369" s="43" t="s">
        <v>32</v>
      </c>
      <c r="B369" s="52" t="s">
        <v>33</v>
      </c>
      <c r="C369" s="45">
        <v>5000</v>
      </c>
      <c r="D369" s="45">
        <v>5000</v>
      </c>
      <c r="E369" s="61">
        <f t="shared" si="91"/>
        <v>0</v>
      </c>
      <c r="F369" s="45">
        <v>0</v>
      </c>
      <c r="G369" s="50">
        <f t="shared" si="71"/>
        <v>0</v>
      </c>
      <c r="H369" s="45">
        <f t="shared" si="73"/>
        <v>5000</v>
      </c>
      <c r="I369" s="45">
        <f t="shared" si="92"/>
        <v>0</v>
      </c>
      <c r="J369" s="45">
        <v>0</v>
      </c>
      <c r="K369" s="45">
        <f t="shared" si="72"/>
        <v>0</v>
      </c>
      <c r="L369" s="50">
        <f t="shared" si="74"/>
        <v>5000</v>
      </c>
    </row>
    <row r="370" spans="1:12" ht="14.85" customHeight="1" x14ac:dyDescent="0.25">
      <c r="A370" s="43" t="s">
        <v>110</v>
      </c>
      <c r="B370" s="52" t="s">
        <v>111</v>
      </c>
      <c r="C370" s="45">
        <v>0</v>
      </c>
      <c r="D370" s="45">
        <v>0</v>
      </c>
      <c r="E370" s="61">
        <f t="shared" si="91"/>
        <v>0</v>
      </c>
      <c r="F370" s="45">
        <v>0</v>
      </c>
      <c r="G370" s="50">
        <f t="shared" si="71"/>
        <v>0</v>
      </c>
      <c r="H370" s="45">
        <f t="shared" si="73"/>
        <v>0</v>
      </c>
      <c r="I370" s="45">
        <f t="shared" si="92"/>
        <v>0</v>
      </c>
      <c r="J370" s="45">
        <v>0</v>
      </c>
      <c r="K370" s="45">
        <f t="shared" si="72"/>
        <v>0</v>
      </c>
      <c r="L370" s="50">
        <f t="shared" si="74"/>
        <v>0</v>
      </c>
    </row>
    <row r="371" spans="1:12" ht="14.85" customHeight="1" x14ac:dyDescent="0.25">
      <c r="A371" s="43" t="s">
        <v>162</v>
      </c>
      <c r="B371" s="52" t="s">
        <v>163</v>
      </c>
      <c r="C371" s="94">
        <v>116501085</v>
      </c>
      <c r="D371" s="94">
        <v>116501085</v>
      </c>
      <c r="E371" s="61">
        <f t="shared" si="91"/>
        <v>15000000</v>
      </c>
      <c r="F371" s="96">
        <v>15000000</v>
      </c>
      <c r="G371" s="50">
        <f t="shared" si="71"/>
        <v>5.977780153400232E-2</v>
      </c>
      <c r="H371" s="45">
        <f t="shared" si="73"/>
        <v>101501085</v>
      </c>
      <c r="I371" s="45">
        <f t="shared" si="92"/>
        <v>15000000</v>
      </c>
      <c r="J371" s="94">
        <v>15000000</v>
      </c>
      <c r="K371" s="45">
        <f t="shared" si="72"/>
        <v>8.7311517528077143E-2</v>
      </c>
      <c r="L371" s="50">
        <f t="shared" si="74"/>
        <v>101501085</v>
      </c>
    </row>
    <row r="372" spans="1:12" ht="14.85" customHeight="1" x14ac:dyDescent="0.25">
      <c r="A372" s="43" t="s">
        <v>164</v>
      </c>
      <c r="B372" s="52" t="s">
        <v>165</v>
      </c>
      <c r="C372" s="94">
        <v>432618063</v>
      </c>
      <c r="D372" s="94">
        <v>432618063</v>
      </c>
      <c r="E372" s="61">
        <f t="shared" si="91"/>
        <v>108108701.01000001</v>
      </c>
      <c r="F372" s="96">
        <v>108108701.01000001</v>
      </c>
      <c r="G372" s="50">
        <f t="shared" si="71"/>
        <v>0.43083336487163848</v>
      </c>
      <c r="H372" s="45">
        <f t="shared" si="73"/>
        <v>324509361.99000001</v>
      </c>
      <c r="I372" s="45">
        <f t="shared" si="92"/>
        <v>108108701.01000001</v>
      </c>
      <c r="J372" s="94">
        <v>108108701.01000001</v>
      </c>
      <c r="K372" s="45">
        <f t="shared" si="72"/>
        <v>0.62927564954481785</v>
      </c>
      <c r="L372" s="50">
        <f t="shared" si="74"/>
        <v>324509361.99000001</v>
      </c>
    </row>
    <row r="373" spans="1:12" ht="14.85" customHeight="1" x14ac:dyDescent="0.25">
      <c r="A373" s="43" t="s">
        <v>168</v>
      </c>
      <c r="B373" s="52" t="s">
        <v>169</v>
      </c>
      <c r="C373" s="94">
        <v>61990</v>
      </c>
      <c r="D373" s="94">
        <v>61990</v>
      </c>
      <c r="E373" s="61">
        <f t="shared" si="91"/>
        <v>0</v>
      </c>
      <c r="F373" s="45">
        <v>0</v>
      </c>
      <c r="G373" s="50">
        <f t="shared" si="71"/>
        <v>0</v>
      </c>
      <c r="H373" s="45">
        <f t="shared" si="73"/>
        <v>61990</v>
      </c>
      <c r="I373" s="45">
        <f t="shared" si="92"/>
        <v>0</v>
      </c>
      <c r="J373" s="45">
        <v>0</v>
      </c>
      <c r="K373" s="45">
        <f t="shared" si="72"/>
        <v>0</v>
      </c>
      <c r="L373" s="50">
        <f t="shared" si="74"/>
        <v>61990</v>
      </c>
    </row>
    <row r="374" spans="1:12" ht="14.85" customHeight="1" x14ac:dyDescent="0.25">
      <c r="A374" s="43" t="s">
        <v>172</v>
      </c>
      <c r="B374" s="52" t="s">
        <v>173</v>
      </c>
      <c r="C374" s="45">
        <v>0</v>
      </c>
      <c r="D374" s="45">
        <v>0</v>
      </c>
      <c r="E374" s="61">
        <f t="shared" si="91"/>
        <v>0</v>
      </c>
      <c r="F374" s="45">
        <v>0</v>
      </c>
      <c r="G374" s="50">
        <f t="shared" si="71"/>
        <v>0</v>
      </c>
      <c r="H374" s="45">
        <f t="shared" si="73"/>
        <v>0</v>
      </c>
      <c r="I374" s="45">
        <f t="shared" si="92"/>
        <v>0</v>
      </c>
      <c r="J374" s="45">
        <v>0</v>
      </c>
      <c r="K374" s="45">
        <f t="shared" si="72"/>
        <v>0</v>
      </c>
      <c r="L374" s="50">
        <f t="shared" si="74"/>
        <v>0</v>
      </c>
    </row>
    <row r="375" spans="1:12" ht="14.85" customHeight="1" x14ac:dyDescent="0.2">
      <c r="A375" s="40" t="s">
        <v>174</v>
      </c>
      <c r="B375" s="81" t="s">
        <v>175</v>
      </c>
      <c r="C375" s="42">
        <f>SUM(C376:C377)</f>
        <v>9774979</v>
      </c>
      <c r="D375" s="42">
        <f>SUM(D376:D377)</f>
        <v>10164979</v>
      </c>
      <c r="E375" s="98">
        <f>SUM(E376:E377)</f>
        <v>1375067.64</v>
      </c>
      <c r="F375" s="42">
        <f>SUM(F376:F377)</f>
        <v>1375067.64</v>
      </c>
      <c r="G375" s="80">
        <f t="shared" si="71"/>
        <v>5.4799013653165961E-3</v>
      </c>
      <c r="H375" s="42">
        <f t="shared" si="73"/>
        <v>8789911.3599999994</v>
      </c>
      <c r="I375" s="42">
        <f>SUM(I376:I377)</f>
        <v>1224381.33</v>
      </c>
      <c r="J375" s="42">
        <f>SUM(J376:J377)</f>
        <v>1224381.33</v>
      </c>
      <c r="K375" s="42">
        <f t="shared" si="72"/>
        <v>7.1268394636896945E-3</v>
      </c>
      <c r="L375" s="80">
        <f t="shared" si="74"/>
        <v>8940597.6699999999</v>
      </c>
    </row>
    <row r="376" spans="1:12" ht="14.85" customHeight="1" x14ac:dyDescent="0.25">
      <c r="A376" s="43" t="s">
        <v>30</v>
      </c>
      <c r="B376" s="52" t="s">
        <v>31</v>
      </c>
      <c r="C376" s="94">
        <v>9774979</v>
      </c>
      <c r="D376" s="94">
        <v>10164979</v>
      </c>
      <c r="E376" s="61">
        <f t="shared" ref="E376:E377" si="93">F376-0</f>
        <v>1375067.64</v>
      </c>
      <c r="F376" s="96">
        <v>1375067.64</v>
      </c>
      <c r="G376" s="50">
        <f t="shared" si="71"/>
        <v>5.4799013653165961E-3</v>
      </c>
      <c r="H376" s="45">
        <f t="shared" si="73"/>
        <v>8789911.3599999994</v>
      </c>
      <c r="I376" s="45">
        <f t="shared" ref="I376:I377" si="94">J376-0</f>
        <v>1224381.33</v>
      </c>
      <c r="J376" s="45">
        <v>1224381.33</v>
      </c>
      <c r="K376" s="45">
        <f t="shared" si="72"/>
        <v>7.1268394636896945E-3</v>
      </c>
      <c r="L376" s="50">
        <f t="shared" si="74"/>
        <v>8940597.6699999999</v>
      </c>
    </row>
    <row r="377" spans="1:12" ht="14.85" customHeight="1" x14ac:dyDescent="0.25">
      <c r="A377" s="43" t="s">
        <v>38</v>
      </c>
      <c r="B377" s="52" t="s">
        <v>39</v>
      </c>
      <c r="C377" s="45">
        <v>0</v>
      </c>
      <c r="D377" s="45">
        <v>0</v>
      </c>
      <c r="E377" s="61">
        <f t="shared" si="93"/>
        <v>0</v>
      </c>
      <c r="F377" s="45">
        <v>0</v>
      </c>
      <c r="G377" s="50">
        <f t="shared" si="71"/>
        <v>0</v>
      </c>
      <c r="H377" s="45">
        <f t="shared" si="73"/>
        <v>0</v>
      </c>
      <c r="I377" s="45">
        <f t="shared" si="94"/>
        <v>0</v>
      </c>
      <c r="J377" s="45">
        <v>0</v>
      </c>
      <c r="K377" s="45">
        <f t="shared" si="72"/>
        <v>0</v>
      </c>
      <c r="L377" s="50">
        <f t="shared" si="74"/>
        <v>0</v>
      </c>
    </row>
    <row r="378" spans="1:12" ht="14.85" customHeight="1" x14ac:dyDescent="0.2">
      <c r="A378" s="40" t="s">
        <v>180</v>
      </c>
      <c r="B378" s="81" t="s">
        <v>181</v>
      </c>
      <c r="C378" s="42">
        <f>SUM(C379:C381)</f>
        <v>2030856</v>
      </c>
      <c r="D378" s="42">
        <f>SUM(D379:D381)</f>
        <v>2063405</v>
      </c>
      <c r="E378" s="98">
        <f>SUM(E379:E381)</f>
        <v>293295.61</v>
      </c>
      <c r="F378" s="42">
        <f>SUM(F379:F381)</f>
        <v>293295.61</v>
      </c>
      <c r="G378" s="80">
        <f t="shared" si="71"/>
        <v>1.1688377843582763E-3</v>
      </c>
      <c r="H378" s="42">
        <f t="shared" si="73"/>
        <v>1770109.3900000001</v>
      </c>
      <c r="I378" s="42">
        <f>SUM(I379:I381)</f>
        <v>232249.12</v>
      </c>
      <c r="J378" s="42">
        <f>SUM(J379:J381)</f>
        <v>232249.12</v>
      </c>
      <c r="K378" s="42">
        <f t="shared" si="72"/>
        <v>1.3518682074506996E-3</v>
      </c>
      <c r="L378" s="80">
        <f t="shared" si="74"/>
        <v>1831155.88</v>
      </c>
    </row>
    <row r="379" spans="1:12" ht="14.85" customHeight="1" x14ac:dyDescent="0.25">
      <c r="A379" s="43" t="s">
        <v>30</v>
      </c>
      <c r="B379" s="52" t="s">
        <v>31</v>
      </c>
      <c r="C379" s="94">
        <v>1794554</v>
      </c>
      <c r="D379" s="94">
        <v>1794554</v>
      </c>
      <c r="E379" s="61">
        <f t="shared" ref="E379:E381" si="95">F379-0</f>
        <v>273916.19</v>
      </c>
      <c r="F379" s="96">
        <v>273916.19</v>
      </c>
      <c r="G379" s="50">
        <f t="shared" si="71"/>
        <v>1.0916071761846715E-3</v>
      </c>
      <c r="H379" s="45">
        <f t="shared" si="73"/>
        <v>1520637.81</v>
      </c>
      <c r="I379" s="45">
        <f t="shared" ref="I379:I381" si="96">J379-0</f>
        <v>217305.4</v>
      </c>
      <c r="J379" s="94">
        <v>217305.4</v>
      </c>
      <c r="K379" s="45">
        <f t="shared" si="72"/>
        <v>1.2648842827363879E-3</v>
      </c>
      <c r="L379" s="50">
        <f t="shared" si="74"/>
        <v>1577248.6</v>
      </c>
    </row>
    <row r="380" spans="1:12" ht="14.85" customHeight="1" x14ac:dyDescent="0.25">
      <c r="A380" s="43" t="s">
        <v>40</v>
      </c>
      <c r="B380" s="44" t="s">
        <v>41</v>
      </c>
      <c r="C380" s="96">
        <v>236302</v>
      </c>
      <c r="D380" s="94">
        <v>268851</v>
      </c>
      <c r="E380" s="61">
        <f t="shared" si="95"/>
        <v>19379.419999999998</v>
      </c>
      <c r="F380" s="45">
        <v>19379.419999999998</v>
      </c>
      <c r="G380" s="50">
        <f t="shared" si="71"/>
        <v>7.7230608173605E-5</v>
      </c>
      <c r="H380" s="45">
        <f t="shared" si="73"/>
        <v>249471.58000000002</v>
      </c>
      <c r="I380" s="45">
        <f t="shared" si="96"/>
        <v>14943.72</v>
      </c>
      <c r="J380" s="45">
        <v>14943.72</v>
      </c>
      <c r="K380" s="45">
        <f t="shared" si="72"/>
        <v>8.69839247143118E-5</v>
      </c>
      <c r="L380" s="50">
        <f t="shared" si="74"/>
        <v>253907.28</v>
      </c>
    </row>
    <row r="381" spans="1:12" ht="14.85" customHeight="1" x14ac:dyDescent="0.25">
      <c r="A381" s="43" t="s">
        <v>65</v>
      </c>
      <c r="B381" s="52" t="s">
        <v>66</v>
      </c>
      <c r="C381" s="45">
        <v>0</v>
      </c>
      <c r="D381" s="45">
        <v>0</v>
      </c>
      <c r="E381" s="61">
        <f t="shared" si="95"/>
        <v>0</v>
      </c>
      <c r="F381" s="45">
        <v>0</v>
      </c>
      <c r="G381" s="50">
        <f t="shared" si="71"/>
        <v>0</v>
      </c>
      <c r="H381" s="45">
        <f t="shared" si="73"/>
        <v>0</v>
      </c>
      <c r="I381" s="45">
        <f t="shared" si="96"/>
        <v>0</v>
      </c>
      <c r="J381" s="45">
        <v>0</v>
      </c>
      <c r="K381" s="45">
        <f t="shared" si="72"/>
        <v>0</v>
      </c>
      <c r="L381" s="50">
        <f t="shared" si="74"/>
        <v>0</v>
      </c>
    </row>
    <row r="382" spans="1:12" ht="14.85" customHeight="1" x14ac:dyDescent="0.2">
      <c r="A382" s="40" t="s">
        <v>183</v>
      </c>
      <c r="B382" s="81" t="s">
        <v>184</v>
      </c>
      <c r="C382" s="42">
        <f>C383+C384</f>
        <v>839065</v>
      </c>
      <c r="D382" s="42">
        <f>D383+D384</f>
        <v>1428626.32</v>
      </c>
      <c r="E382" s="98">
        <f>E383+E384</f>
        <v>167985.41</v>
      </c>
      <c r="F382" s="42">
        <f>F383+F384</f>
        <v>167985.41</v>
      </c>
      <c r="G382" s="80">
        <f t="shared" si="71"/>
        <v>6.6945323330586722E-4</v>
      </c>
      <c r="H382" s="42">
        <f t="shared" si="73"/>
        <v>1260640.9100000001</v>
      </c>
      <c r="I382" s="42">
        <f>I383+I384</f>
        <v>59212.07</v>
      </c>
      <c r="J382" s="42">
        <f>J383+J384</f>
        <v>59212.07</v>
      </c>
      <c r="K382" s="42">
        <f t="shared" si="72"/>
        <v>3.4465971251191539E-4</v>
      </c>
      <c r="L382" s="80">
        <f t="shared" si="74"/>
        <v>1369414.25</v>
      </c>
    </row>
    <row r="383" spans="1:12" ht="14.85" customHeight="1" x14ac:dyDescent="0.25">
      <c r="A383" s="54" t="s">
        <v>30</v>
      </c>
      <c r="B383" s="48" t="s">
        <v>31</v>
      </c>
      <c r="C383" s="94">
        <v>839065</v>
      </c>
      <c r="D383" s="94">
        <v>1428626.32</v>
      </c>
      <c r="E383" s="61">
        <f t="shared" ref="E383:E384" si="97">F383-0</f>
        <v>167985.41</v>
      </c>
      <c r="F383" s="96">
        <v>167985.41</v>
      </c>
      <c r="G383" s="50">
        <f t="shared" si="71"/>
        <v>6.6945323330586722E-4</v>
      </c>
      <c r="H383" s="45">
        <f t="shared" si="73"/>
        <v>1260640.9100000001</v>
      </c>
      <c r="I383" s="45">
        <f t="shared" ref="I383:I384" si="98">J383-0</f>
        <v>59212.07</v>
      </c>
      <c r="J383" s="45">
        <v>59212.07</v>
      </c>
      <c r="K383" s="45">
        <f t="shared" si="72"/>
        <v>3.4465971251191539E-4</v>
      </c>
      <c r="L383" s="50">
        <f t="shared" si="74"/>
        <v>1369414.25</v>
      </c>
    </row>
    <row r="384" spans="1:12" ht="14.85" customHeight="1" x14ac:dyDescent="0.25">
      <c r="A384" s="54" t="s">
        <v>77</v>
      </c>
      <c r="B384" s="48" t="s">
        <v>78</v>
      </c>
      <c r="C384" s="45">
        <v>0</v>
      </c>
      <c r="D384" s="45">
        <v>0</v>
      </c>
      <c r="E384" s="61">
        <f t="shared" si="97"/>
        <v>0</v>
      </c>
      <c r="F384" s="45">
        <v>0</v>
      </c>
      <c r="G384" s="50">
        <f t="shared" si="71"/>
        <v>0</v>
      </c>
      <c r="H384" s="45">
        <f t="shared" si="73"/>
        <v>0</v>
      </c>
      <c r="I384" s="45">
        <f t="shared" si="98"/>
        <v>0</v>
      </c>
      <c r="J384" s="45">
        <v>0</v>
      </c>
      <c r="K384" s="45">
        <f t="shared" si="72"/>
        <v>0</v>
      </c>
      <c r="L384" s="50">
        <f t="shared" si="74"/>
        <v>0</v>
      </c>
    </row>
    <row r="385" spans="1:12" ht="14.85" customHeight="1" x14ac:dyDescent="0.2">
      <c r="A385" s="83" t="s">
        <v>189</v>
      </c>
      <c r="B385" s="84" t="s">
        <v>190</v>
      </c>
      <c r="C385" s="42">
        <f>C386</f>
        <v>5242305</v>
      </c>
      <c r="D385" s="42">
        <f>D386</f>
        <v>5242305</v>
      </c>
      <c r="E385" s="98">
        <f>E386</f>
        <v>1237085.08</v>
      </c>
      <c r="F385" s="42">
        <f>F386</f>
        <v>1237085.08</v>
      </c>
      <c r="G385" s="80">
        <f t="shared" si="71"/>
        <v>4.9300150928610256E-3</v>
      </c>
      <c r="H385" s="42">
        <f t="shared" si="73"/>
        <v>4005219.92</v>
      </c>
      <c r="I385" s="42">
        <f>I386</f>
        <v>1222367.2</v>
      </c>
      <c r="J385" s="42">
        <f>J386</f>
        <v>1222367.2</v>
      </c>
      <c r="K385" s="42">
        <f t="shared" si="72"/>
        <v>7.1151156805697724E-3</v>
      </c>
      <c r="L385" s="80">
        <f t="shared" si="74"/>
        <v>4019937.8</v>
      </c>
    </row>
    <row r="386" spans="1:12" ht="14.85" customHeight="1" x14ac:dyDescent="0.25">
      <c r="A386" s="54" t="s">
        <v>30</v>
      </c>
      <c r="B386" s="48" t="s">
        <v>31</v>
      </c>
      <c r="C386" s="94">
        <v>5242305</v>
      </c>
      <c r="D386" s="94">
        <v>5242305</v>
      </c>
      <c r="E386" s="61">
        <f t="shared" ref="E386:E388" si="99">F386-0</f>
        <v>1237085.08</v>
      </c>
      <c r="F386" s="96">
        <v>1237085.08</v>
      </c>
      <c r="G386" s="50">
        <f t="shared" si="71"/>
        <v>4.9300150928610256E-3</v>
      </c>
      <c r="H386" s="45">
        <f t="shared" si="73"/>
        <v>4005219.92</v>
      </c>
      <c r="I386" s="45">
        <f t="shared" ref="I386:I388" si="100">J386-0</f>
        <v>1222367.2</v>
      </c>
      <c r="J386" s="45">
        <v>1222367.2</v>
      </c>
      <c r="K386" s="45">
        <f t="shared" si="72"/>
        <v>7.1151156805697724E-3</v>
      </c>
      <c r="L386" s="50">
        <f t="shared" si="74"/>
        <v>4019937.8</v>
      </c>
    </row>
    <row r="387" spans="1:12" ht="14.85" customHeight="1" x14ac:dyDescent="0.2">
      <c r="A387" s="40" t="s">
        <v>191</v>
      </c>
      <c r="B387" s="70" t="s">
        <v>192</v>
      </c>
      <c r="C387" s="42">
        <f>C388</f>
        <v>0</v>
      </c>
      <c r="D387" s="42">
        <f>D388</f>
        <v>0</v>
      </c>
      <c r="E387" s="98">
        <f t="shared" si="99"/>
        <v>0</v>
      </c>
      <c r="F387" s="42">
        <f>F388</f>
        <v>0</v>
      </c>
      <c r="G387" s="80">
        <f t="shared" si="71"/>
        <v>0</v>
      </c>
      <c r="H387" s="42">
        <f t="shared" si="73"/>
        <v>0</v>
      </c>
      <c r="I387" s="42">
        <f t="shared" si="100"/>
        <v>0</v>
      </c>
      <c r="J387" s="42">
        <f>J388</f>
        <v>0</v>
      </c>
      <c r="K387" s="42">
        <f t="shared" si="72"/>
        <v>0</v>
      </c>
      <c r="L387" s="80">
        <f t="shared" si="74"/>
        <v>0</v>
      </c>
    </row>
    <row r="388" spans="1:12" ht="14.85" customHeight="1" x14ac:dyDescent="0.25">
      <c r="A388" s="54" t="s">
        <v>91</v>
      </c>
      <c r="B388" s="48" t="s">
        <v>92</v>
      </c>
      <c r="C388" s="45">
        <v>0</v>
      </c>
      <c r="D388" s="45">
        <v>0</v>
      </c>
      <c r="E388" s="61">
        <f t="shared" si="99"/>
        <v>0</v>
      </c>
      <c r="F388" s="45">
        <v>0</v>
      </c>
      <c r="G388" s="50">
        <f t="shared" si="71"/>
        <v>0</v>
      </c>
      <c r="H388" s="45">
        <f t="shared" si="73"/>
        <v>0</v>
      </c>
      <c r="I388" s="45">
        <f t="shared" si="100"/>
        <v>0</v>
      </c>
      <c r="J388" s="45">
        <v>0</v>
      </c>
      <c r="K388" s="45">
        <f t="shared" si="72"/>
        <v>0</v>
      </c>
      <c r="L388" s="50">
        <f t="shared" si="74"/>
        <v>0</v>
      </c>
    </row>
    <row r="389" spans="1:12" ht="14.85" customHeight="1" x14ac:dyDescent="0.2">
      <c r="A389" s="83" t="s">
        <v>195</v>
      </c>
      <c r="B389" s="84" t="s">
        <v>196</v>
      </c>
      <c r="C389" s="42">
        <f>C390</f>
        <v>14744222</v>
      </c>
      <c r="D389" s="42">
        <f>D390</f>
        <v>14744222</v>
      </c>
      <c r="E389" s="98">
        <f>E390</f>
        <v>2015461.18</v>
      </c>
      <c r="F389" s="42">
        <f>F390</f>
        <v>2015461.18</v>
      </c>
      <c r="G389" s="80">
        <f t="shared" si="71"/>
        <v>8.0319892278350753E-3</v>
      </c>
      <c r="H389" s="42">
        <f t="shared" si="73"/>
        <v>12728760.82</v>
      </c>
      <c r="I389" s="42">
        <f>I390</f>
        <v>1794762.23</v>
      </c>
      <c r="J389" s="42">
        <f>J390</f>
        <v>1794762.23</v>
      </c>
      <c r="K389" s="42">
        <f t="shared" si="72"/>
        <v>1.0446894260225055E-2</v>
      </c>
      <c r="L389" s="80">
        <f t="shared" si="74"/>
        <v>12949459.77</v>
      </c>
    </row>
    <row r="390" spans="1:12" ht="14.85" customHeight="1" x14ac:dyDescent="0.25">
      <c r="A390" s="54" t="s">
        <v>30</v>
      </c>
      <c r="B390" s="48" t="s">
        <v>31</v>
      </c>
      <c r="C390" s="94">
        <v>14744222</v>
      </c>
      <c r="D390" s="94">
        <v>14744222</v>
      </c>
      <c r="E390" s="61">
        <f>F390-0</f>
        <v>2015461.18</v>
      </c>
      <c r="F390" s="96">
        <v>2015461.18</v>
      </c>
      <c r="G390" s="50">
        <f t="shared" ref="G390:G424" si="101">(F390/$F$309)*100</f>
        <v>8.0319892278350753E-3</v>
      </c>
      <c r="H390" s="45">
        <f t="shared" si="73"/>
        <v>12728760.82</v>
      </c>
      <c r="I390" s="45">
        <f>J390-0</f>
        <v>1794762.23</v>
      </c>
      <c r="J390" s="94">
        <v>1794762.23</v>
      </c>
      <c r="K390" s="45">
        <f t="shared" ref="K390:K424" si="102">(J390/$J$309)*100</f>
        <v>1.0446894260225055E-2</v>
      </c>
      <c r="L390" s="50">
        <f t="shared" si="74"/>
        <v>12949459.77</v>
      </c>
    </row>
    <row r="391" spans="1:12" ht="14.85" customHeight="1" x14ac:dyDescent="0.2">
      <c r="A391" s="83" t="s">
        <v>201</v>
      </c>
      <c r="B391" s="84" t="s">
        <v>202</v>
      </c>
      <c r="C391" s="42">
        <f>SUM(C392:C398)</f>
        <v>202959119</v>
      </c>
      <c r="D391" s="42">
        <f>SUM(D392:D398)</f>
        <v>202959119</v>
      </c>
      <c r="E391" s="98">
        <f>SUM(E392:E398)</f>
        <v>51180731.049999997</v>
      </c>
      <c r="F391" s="42">
        <f>SUM(F392:F398)</f>
        <v>51180731.049999997</v>
      </c>
      <c r="G391" s="80">
        <f t="shared" si="101"/>
        <v>0.20396477220480333</v>
      </c>
      <c r="H391" s="42">
        <f t="shared" ref="H391:H425" si="103">D391-F391</f>
        <v>151778387.94999999</v>
      </c>
      <c r="I391" s="42">
        <f>SUM(I392:I398)</f>
        <v>50989245.100000001</v>
      </c>
      <c r="J391" s="42">
        <f>SUM(J392:J398)</f>
        <v>50989245.100000001</v>
      </c>
      <c r="K391" s="42">
        <f t="shared" si="102"/>
        <v>0.29679655781947145</v>
      </c>
      <c r="L391" s="80">
        <f t="shared" ref="L391:L424" si="104">D391-J391</f>
        <v>151969873.90000001</v>
      </c>
    </row>
    <row r="392" spans="1:12" ht="14.85" customHeight="1" x14ac:dyDescent="0.25">
      <c r="A392" s="54" t="s">
        <v>30</v>
      </c>
      <c r="B392" s="48" t="s">
        <v>31</v>
      </c>
      <c r="C392" s="94">
        <v>10219907</v>
      </c>
      <c r="D392" s="94">
        <v>10219907</v>
      </c>
      <c r="E392" s="61">
        <f t="shared" ref="E392:E398" si="105">F392-0</f>
        <v>1180731.05</v>
      </c>
      <c r="F392" s="96">
        <v>1180731.05</v>
      </c>
      <c r="G392" s="50">
        <f t="shared" si="101"/>
        <v>4.7054337581289444E-3</v>
      </c>
      <c r="H392" s="45">
        <f t="shared" si="103"/>
        <v>9039175.9499999993</v>
      </c>
      <c r="I392" s="45">
        <f t="shared" ref="I392:I398" si="106">J392-0</f>
        <v>989245.1</v>
      </c>
      <c r="J392" s="94">
        <v>989245.1</v>
      </c>
      <c r="K392" s="45">
        <f t="shared" si="102"/>
        <v>5.7581660592142953E-3</v>
      </c>
      <c r="L392" s="50">
        <f t="shared" si="104"/>
        <v>9230661.9000000004</v>
      </c>
    </row>
    <row r="393" spans="1:12" ht="14.85" customHeight="1" x14ac:dyDescent="0.25">
      <c r="A393" s="54" t="s">
        <v>32</v>
      </c>
      <c r="B393" s="48" t="s">
        <v>33</v>
      </c>
      <c r="C393" s="45">
        <v>0</v>
      </c>
      <c r="D393" s="45">
        <v>0</v>
      </c>
      <c r="E393" s="61">
        <f t="shared" si="105"/>
        <v>0</v>
      </c>
      <c r="F393" s="45">
        <v>0</v>
      </c>
      <c r="G393" s="80">
        <f t="shared" si="101"/>
        <v>0</v>
      </c>
      <c r="H393" s="45">
        <f t="shared" si="103"/>
        <v>0</v>
      </c>
      <c r="I393" s="45">
        <f t="shared" si="106"/>
        <v>0</v>
      </c>
      <c r="J393" s="45">
        <v>0</v>
      </c>
      <c r="K393" s="45">
        <f t="shared" si="102"/>
        <v>0</v>
      </c>
      <c r="L393" s="50">
        <f t="shared" si="104"/>
        <v>0</v>
      </c>
    </row>
    <row r="394" spans="1:12" ht="14.85" customHeight="1" x14ac:dyDescent="0.25">
      <c r="A394" s="54" t="s">
        <v>67</v>
      </c>
      <c r="B394" s="48" t="s">
        <v>68</v>
      </c>
      <c r="C394" s="45">
        <v>0</v>
      </c>
      <c r="D394" s="45"/>
      <c r="E394" s="61">
        <f t="shared" si="105"/>
        <v>0</v>
      </c>
      <c r="F394" s="45"/>
      <c r="G394" s="80">
        <f t="shared" si="101"/>
        <v>0</v>
      </c>
      <c r="H394" s="45">
        <f t="shared" si="103"/>
        <v>0</v>
      </c>
      <c r="I394" s="45">
        <f t="shared" si="106"/>
        <v>0</v>
      </c>
      <c r="J394" s="45">
        <v>0</v>
      </c>
      <c r="K394" s="45">
        <f t="shared" si="102"/>
        <v>0</v>
      </c>
      <c r="L394" s="50">
        <f t="shared" si="104"/>
        <v>0</v>
      </c>
    </row>
    <row r="395" spans="1:12" ht="14.85" customHeight="1" x14ac:dyDescent="0.25">
      <c r="A395" s="54" t="s">
        <v>87</v>
      </c>
      <c r="B395" s="48" t="s">
        <v>88</v>
      </c>
      <c r="C395" s="45">
        <v>0</v>
      </c>
      <c r="D395" s="45">
        <v>0</v>
      </c>
      <c r="E395" s="61">
        <f t="shared" si="105"/>
        <v>0</v>
      </c>
      <c r="F395" s="45">
        <v>0</v>
      </c>
      <c r="G395" s="80">
        <f t="shared" si="101"/>
        <v>0</v>
      </c>
      <c r="H395" s="45">
        <f t="shared" si="103"/>
        <v>0</v>
      </c>
      <c r="I395" s="45">
        <f t="shared" si="106"/>
        <v>0</v>
      </c>
      <c r="J395" s="45">
        <v>0</v>
      </c>
      <c r="K395" s="45">
        <f t="shared" si="102"/>
        <v>0</v>
      </c>
      <c r="L395" s="50">
        <f t="shared" si="104"/>
        <v>0</v>
      </c>
    </row>
    <row r="396" spans="1:12" ht="14.85" customHeight="1" x14ac:dyDescent="0.25">
      <c r="A396" s="54" t="s">
        <v>89</v>
      </c>
      <c r="B396" s="48" t="s">
        <v>90</v>
      </c>
      <c r="C396" s="45">
        <v>192739212</v>
      </c>
      <c r="D396" s="45">
        <v>192739212</v>
      </c>
      <c r="E396" s="61">
        <f t="shared" si="105"/>
        <v>50000000</v>
      </c>
      <c r="F396" s="45">
        <v>50000000</v>
      </c>
      <c r="G396" s="80">
        <f t="shared" si="101"/>
        <v>0.1992593384466744</v>
      </c>
      <c r="H396" s="45">
        <f t="shared" si="103"/>
        <v>142739212</v>
      </c>
      <c r="I396" s="45">
        <f t="shared" si="106"/>
        <v>50000000</v>
      </c>
      <c r="J396" s="45">
        <v>50000000</v>
      </c>
      <c r="K396" s="45">
        <f t="shared" si="102"/>
        <v>0.29103839176025714</v>
      </c>
      <c r="L396" s="50">
        <f t="shared" si="104"/>
        <v>142739212</v>
      </c>
    </row>
    <row r="397" spans="1:12" ht="14.85" customHeight="1" x14ac:dyDescent="0.25">
      <c r="A397" s="54" t="s">
        <v>104</v>
      </c>
      <c r="B397" s="48" t="s">
        <v>105</v>
      </c>
      <c r="C397" s="45">
        <v>0</v>
      </c>
      <c r="D397" s="45">
        <v>0</v>
      </c>
      <c r="E397" s="61">
        <f t="shared" si="105"/>
        <v>0</v>
      </c>
      <c r="F397" s="45">
        <v>0</v>
      </c>
      <c r="G397" s="80">
        <f t="shared" si="101"/>
        <v>0</v>
      </c>
      <c r="H397" s="45">
        <f t="shared" si="103"/>
        <v>0</v>
      </c>
      <c r="I397" s="45">
        <f t="shared" si="106"/>
        <v>0</v>
      </c>
      <c r="J397" s="45">
        <v>0</v>
      </c>
      <c r="K397" s="45">
        <f t="shared" si="102"/>
        <v>0</v>
      </c>
      <c r="L397" s="50">
        <f t="shared" si="104"/>
        <v>0</v>
      </c>
    </row>
    <row r="398" spans="1:12" ht="14.85" customHeight="1" x14ac:dyDescent="0.25">
      <c r="A398" s="54" t="s">
        <v>89</v>
      </c>
      <c r="B398" s="48" t="s">
        <v>90</v>
      </c>
      <c r="C398" s="45">
        <v>0</v>
      </c>
      <c r="D398" s="45">
        <v>0</v>
      </c>
      <c r="E398" s="61">
        <f t="shared" si="105"/>
        <v>0</v>
      </c>
      <c r="F398" s="45">
        <v>0</v>
      </c>
      <c r="G398" s="80">
        <f t="shared" si="101"/>
        <v>0</v>
      </c>
      <c r="H398" s="45">
        <f t="shared" si="103"/>
        <v>0</v>
      </c>
      <c r="I398" s="45">
        <f t="shared" si="106"/>
        <v>0</v>
      </c>
      <c r="J398" s="45">
        <v>0</v>
      </c>
      <c r="K398" s="45">
        <f t="shared" si="102"/>
        <v>0</v>
      </c>
      <c r="L398" s="50">
        <f t="shared" si="104"/>
        <v>0</v>
      </c>
    </row>
    <row r="399" spans="1:12" ht="14.85" customHeight="1" x14ac:dyDescent="0.2">
      <c r="A399" s="83" t="s">
        <v>205</v>
      </c>
      <c r="B399" s="84" t="s">
        <v>206</v>
      </c>
      <c r="C399" s="42">
        <f>SUM(C400:C403)</f>
        <v>7989127</v>
      </c>
      <c r="D399" s="42">
        <f>SUM(D400:D403)</f>
        <v>8043869.0999999996</v>
      </c>
      <c r="E399" s="98">
        <f>SUM(E400:E403)</f>
        <v>890399.2</v>
      </c>
      <c r="F399" s="42">
        <f>SUM(F400:F403)</f>
        <v>890399.2</v>
      </c>
      <c r="G399" s="80">
        <f t="shared" si="101"/>
        <v>3.5484071109089625E-3</v>
      </c>
      <c r="H399" s="42">
        <f t="shared" si="103"/>
        <v>7153469.8999999994</v>
      </c>
      <c r="I399" s="42">
        <f>SUM(I400:I403)</f>
        <v>691105.53</v>
      </c>
      <c r="J399" s="42">
        <f>SUM(J400:J403)</f>
        <v>691105.53</v>
      </c>
      <c r="K399" s="42">
        <f t="shared" si="102"/>
        <v>4.0227648397564032E-3</v>
      </c>
      <c r="L399" s="80">
        <f t="shared" si="104"/>
        <v>7352763.5699999994</v>
      </c>
    </row>
    <row r="400" spans="1:12" ht="14.85" customHeight="1" x14ac:dyDescent="0.25">
      <c r="A400" s="43" t="s">
        <v>30</v>
      </c>
      <c r="B400" s="44" t="s">
        <v>31</v>
      </c>
      <c r="C400" s="94">
        <v>7989127</v>
      </c>
      <c r="D400" s="94">
        <v>7989127</v>
      </c>
      <c r="E400" s="61">
        <f t="shared" ref="E400:E403" si="107">F400-0</f>
        <v>890399.2</v>
      </c>
      <c r="F400" s="96">
        <v>890399.2</v>
      </c>
      <c r="G400" s="50">
        <f t="shared" si="101"/>
        <v>3.5484071109089625E-3</v>
      </c>
      <c r="H400" s="45">
        <f t="shared" si="103"/>
        <v>7098727.7999999998</v>
      </c>
      <c r="I400" s="45">
        <f t="shared" ref="I400:I403" si="108">J400-0</f>
        <v>691105.53</v>
      </c>
      <c r="J400" s="94">
        <v>691105.53</v>
      </c>
      <c r="K400" s="45">
        <f t="shared" si="102"/>
        <v>4.0227648397564032E-3</v>
      </c>
      <c r="L400" s="50">
        <f t="shared" si="104"/>
        <v>7298021.4699999997</v>
      </c>
    </row>
    <row r="401" spans="1:12" ht="14.85" customHeight="1" x14ac:dyDescent="0.25">
      <c r="A401" s="43" t="s">
        <v>87</v>
      </c>
      <c r="B401" s="44" t="s">
        <v>88</v>
      </c>
      <c r="C401" s="45">
        <v>0</v>
      </c>
      <c r="D401" s="45">
        <v>0</v>
      </c>
      <c r="E401" s="61">
        <f t="shared" si="107"/>
        <v>0</v>
      </c>
      <c r="F401" s="45">
        <v>0</v>
      </c>
      <c r="G401" s="50">
        <f t="shared" si="101"/>
        <v>0</v>
      </c>
      <c r="H401" s="45">
        <f t="shared" si="103"/>
        <v>0</v>
      </c>
      <c r="I401" s="45">
        <f t="shared" si="108"/>
        <v>0</v>
      </c>
      <c r="J401" s="45">
        <v>0</v>
      </c>
      <c r="K401" s="45">
        <f t="shared" si="102"/>
        <v>0</v>
      </c>
      <c r="L401" s="50">
        <f t="shared" si="104"/>
        <v>0</v>
      </c>
    </row>
    <row r="402" spans="1:12" ht="14.85" customHeight="1" x14ac:dyDescent="0.25">
      <c r="A402" s="43" t="s">
        <v>216</v>
      </c>
      <c r="B402" s="44" t="s">
        <v>217</v>
      </c>
      <c r="C402" s="45">
        <v>0</v>
      </c>
      <c r="D402" s="45">
        <v>0</v>
      </c>
      <c r="E402" s="61">
        <f t="shared" si="107"/>
        <v>0</v>
      </c>
      <c r="F402" s="45">
        <v>0</v>
      </c>
      <c r="G402" s="50">
        <f t="shared" si="101"/>
        <v>0</v>
      </c>
      <c r="H402" s="45">
        <f t="shared" si="103"/>
        <v>0</v>
      </c>
      <c r="I402" s="45">
        <f t="shared" si="108"/>
        <v>0</v>
      </c>
      <c r="J402" s="45">
        <v>0</v>
      </c>
      <c r="K402" s="45">
        <f t="shared" si="102"/>
        <v>0</v>
      </c>
      <c r="L402" s="50">
        <f t="shared" si="104"/>
        <v>0</v>
      </c>
    </row>
    <row r="403" spans="1:12" ht="14.85" customHeight="1" x14ac:dyDescent="0.25">
      <c r="A403" s="43" t="s">
        <v>218</v>
      </c>
      <c r="B403" s="44" t="s">
        <v>219</v>
      </c>
      <c r="C403" s="45">
        <v>0</v>
      </c>
      <c r="D403" s="94">
        <v>54742.1</v>
      </c>
      <c r="E403" s="61">
        <f t="shared" si="107"/>
        <v>0</v>
      </c>
      <c r="F403" s="45">
        <v>0</v>
      </c>
      <c r="G403" s="50">
        <f t="shared" si="101"/>
        <v>0</v>
      </c>
      <c r="H403" s="45">
        <f t="shared" si="103"/>
        <v>54742.1</v>
      </c>
      <c r="I403" s="45">
        <f t="shared" si="108"/>
        <v>0</v>
      </c>
      <c r="J403" s="45">
        <v>0</v>
      </c>
      <c r="K403" s="45">
        <f t="shared" si="102"/>
        <v>0</v>
      </c>
      <c r="L403" s="50">
        <f t="shared" si="104"/>
        <v>54742.1</v>
      </c>
    </row>
    <row r="404" spans="1:12" ht="14.85" customHeight="1" x14ac:dyDescent="0.2">
      <c r="A404" s="83" t="s">
        <v>222</v>
      </c>
      <c r="B404" s="84" t="s">
        <v>223</v>
      </c>
      <c r="C404" s="42">
        <f>C405</f>
        <v>1224092</v>
      </c>
      <c r="D404" s="42">
        <f>D405</f>
        <v>1314971.3799999999</v>
      </c>
      <c r="E404" s="98">
        <f>E405</f>
        <v>359196.11</v>
      </c>
      <c r="F404" s="42">
        <f>F405</f>
        <v>359196.11</v>
      </c>
      <c r="G404" s="80">
        <f t="shared" si="101"/>
        <v>1.4314635850243777E-3</v>
      </c>
      <c r="H404" s="42">
        <f t="shared" si="103"/>
        <v>955775.2699999999</v>
      </c>
      <c r="I404" s="42">
        <f>I405</f>
        <v>274214.71000000002</v>
      </c>
      <c r="J404" s="42">
        <f>J405</f>
        <v>274214.71000000002</v>
      </c>
      <c r="K404" s="42">
        <f t="shared" si="102"/>
        <v>1.5961401639081061E-3</v>
      </c>
      <c r="L404" s="80">
        <f t="shared" si="104"/>
        <v>1040756.6699999999</v>
      </c>
    </row>
    <row r="405" spans="1:12" ht="14.85" customHeight="1" x14ac:dyDescent="0.25">
      <c r="A405" s="54" t="s">
        <v>30</v>
      </c>
      <c r="B405" s="48" t="s">
        <v>31</v>
      </c>
      <c r="C405" s="94">
        <v>1224092</v>
      </c>
      <c r="D405" s="94">
        <v>1314971.3799999999</v>
      </c>
      <c r="E405" s="61">
        <f>F405-0</f>
        <v>359196.11</v>
      </c>
      <c r="F405" s="96">
        <v>359196.11</v>
      </c>
      <c r="G405" s="50">
        <f t="shared" si="101"/>
        <v>1.4314635850243777E-3</v>
      </c>
      <c r="H405" s="45">
        <f t="shared" si="103"/>
        <v>955775.2699999999</v>
      </c>
      <c r="I405" s="45">
        <f>J405-0</f>
        <v>274214.71000000002</v>
      </c>
      <c r="J405" s="94">
        <v>274214.71000000002</v>
      </c>
      <c r="K405" s="45">
        <f t="shared" si="102"/>
        <v>1.5961401639081061E-3</v>
      </c>
      <c r="L405" s="50">
        <f t="shared" si="104"/>
        <v>1040756.6699999999</v>
      </c>
    </row>
    <row r="406" spans="1:12" ht="14.85" customHeight="1" x14ac:dyDescent="0.2">
      <c r="A406" s="83" t="s">
        <v>226</v>
      </c>
      <c r="B406" s="84" t="s">
        <v>227</v>
      </c>
      <c r="C406" s="42">
        <f>C407+C408</f>
        <v>5693708</v>
      </c>
      <c r="D406" s="42">
        <f>D407+D408</f>
        <v>5707708</v>
      </c>
      <c r="E406" s="98">
        <f>E407+E408</f>
        <v>695010.17</v>
      </c>
      <c r="F406" s="42">
        <f>F407+F408</f>
        <v>695010.17</v>
      </c>
      <c r="G406" s="80">
        <f t="shared" si="101"/>
        <v>2.7697453337582143E-3</v>
      </c>
      <c r="H406" s="42">
        <f t="shared" si="103"/>
        <v>5012697.83</v>
      </c>
      <c r="I406" s="42">
        <f>I407+I408</f>
        <v>686149.53</v>
      </c>
      <c r="J406" s="42">
        <f>J407+J408</f>
        <v>686149.53</v>
      </c>
      <c r="K406" s="42">
        <f t="shared" si="102"/>
        <v>3.9939171143651264E-3</v>
      </c>
      <c r="L406" s="80">
        <f t="shared" si="104"/>
        <v>5021558.47</v>
      </c>
    </row>
    <row r="407" spans="1:12" ht="14.85" customHeight="1" x14ac:dyDescent="0.25">
      <c r="A407" s="54" t="s">
        <v>30</v>
      </c>
      <c r="B407" s="48" t="s">
        <v>31</v>
      </c>
      <c r="C407" s="94">
        <v>5693708</v>
      </c>
      <c r="D407" s="94">
        <v>5707708</v>
      </c>
      <c r="E407" s="61">
        <f t="shared" ref="E407:E408" si="109">F407-0</f>
        <v>695010.17</v>
      </c>
      <c r="F407" s="96">
        <v>695010.17</v>
      </c>
      <c r="G407" s="50">
        <f t="shared" si="101"/>
        <v>2.7697453337582143E-3</v>
      </c>
      <c r="H407" s="45">
        <f t="shared" si="103"/>
        <v>5012697.83</v>
      </c>
      <c r="I407" s="45">
        <f t="shared" ref="I407:I408" si="110">J407-0</f>
        <v>686149.53</v>
      </c>
      <c r="J407" s="94">
        <v>686149.53</v>
      </c>
      <c r="K407" s="45">
        <f t="shared" si="102"/>
        <v>3.9939171143651264E-3</v>
      </c>
      <c r="L407" s="50">
        <f t="shared" si="104"/>
        <v>5021558.47</v>
      </c>
    </row>
    <row r="408" spans="1:12" ht="14.85" customHeight="1" x14ac:dyDescent="0.25">
      <c r="A408" s="54" t="s">
        <v>32</v>
      </c>
      <c r="B408" s="48" t="s">
        <v>33</v>
      </c>
      <c r="C408" s="45">
        <v>0</v>
      </c>
      <c r="D408" s="45">
        <v>0</v>
      </c>
      <c r="E408" s="61">
        <f t="shared" si="109"/>
        <v>0</v>
      </c>
      <c r="F408" s="45">
        <v>0</v>
      </c>
      <c r="G408" s="50">
        <f t="shared" si="101"/>
        <v>0</v>
      </c>
      <c r="H408" s="45">
        <f t="shared" si="103"/>
        <v>0</v>
      </c>
      <c r="I408" s="45">
        <f t="shared" si="110"/>
        <v>0</v>
      </c>
      <c r="J408" s="45">
        <v>0</v>
      </c>
      <c r="K408" s="45">
        <f t="shared" si="102"/>
        <v>0</v>
      </c>
      <c r="L408" s="50">
        <f t="shared" si="104"/>
        <v>0</v>
      </c>
    </row>
    <row r="409" spans="1:12" ht="14.85" customHeight="1" x14ac:dyDescent="0.2">
      <c r="A409" s="83" t="s">
        <v>238</v>
      </c>
      <c r="B409" s="84" t="s">
        <v>239</v>
      </c>
      <c r="C409" s="42">
        <f>SUM(C410:C411)</f>
        <v>8215266</v>
      </c>
      <c r="D409" s="42">
        <f>SUM(D410:D411)</f>
        <v>10215266</v>
      </c>
      <c r="E409" s="98">
        <f>SUM(E410:E411)</f>
        <v>1138771.57</v>
      </c>
      <c r="F409" s="42">
        <f>SUM(F410:F411)</f>
        <v>1138771.57</v>
      </c>
      <c r="G409" s="80">
        <f t="shared" si="101"/>
        <v>4.5382173936016155E-3</v>
      </c>
      <c r="H409" s="42">
        <f t="shared" si="103"/>
        <v>9076494.4299999997</v>
      </c>
      <c r="I409" s="42">
        <f>SUM(I410:I411)</f>
        <v>803800.55</v>
      </c>
      <c r="J409" s="42">
        <f>SUM(J410:J411)</f>
        <v>803800.55</v>
      </c>
      <c r="K409" s="42">
        <f t="shared" si="102"/>
        <v>4.678736387360204E-3</v>
      </c>
      <c r="L409" s="80">
        <f t="shared" si="104"/>
        <v>9411465.4499999993</v>
      </c>
    </row>
    <row r="410" spans="1:12" ht="14.85" customHeight="1" x14ac:dyDescent="0.25">
      <c r="A410" s="54" t="s">
        <v>30</v>
      </c>
      <c r="B410" s="48" t="s">
        <v>31</v>
      </c>
      <c r="C410" s="94">
        <v>8215266</v>
      </c>
      <c r="D410" s="94">
        <v>10215266</v>
      </c>
      <c r="E410" s="61">
        <f t="shared" ref="E410:E411" si="111">F410-0</f>
        <v>1138771.57</v>
      </c>
      <c r="F410" s="96">
        <v>1138771.57</v>
      </c>
      <c r="G410" s="50">
        <f t="shared" si="101"/>
        <v>4.5382173936016155E-3</v>
      </c>
      <c r="H410" s="45">
        <f t="shared" si="103"/>
        <v>9076494.4299999997</v>
      </c>
      <c r="I410" s="45">
        <f t="shared" ref="I410:I414" si="112">J410-0</f>
        <v>803800.55</v>
      </c>
      <c r="J410" s="94">
        <v>803800.55</v>
      </c>
      <c r="K410" s="45">
        <f t="shared" si="102"/>
        <v>4.678736387360204E-3</v>
      </c>
      <c r="L410" s="50">
        <f t="shared" si="104"/>
        <v>9411465.4499999993</v>
      </c>
    </row>
    <row r="411" spans="1:12" ht="14.85" customHeight="1" x14ac:dyDescent="0.25">
      <c r="A411" s="54" t="s">
        <v>95</v>
      </c>
      <c r="B411" s="48" t="s">
        <v>96</v>
      </c>
      <c r="C411" s="45">
        <v>0</v>
      </c>
      <c r="D411" s="45">
        <v>0</v>
      </c>
      <c r="E411" s="61">
        <f t="shared" si="111"/>
        <v>0</v>
      </c>
      <c r="F411" s="45">
        <v>0</v>
      </c>
      <c r="G411" s="50">
        <f t="shared" si="101"/>
        <v>0</v>
      </c>
      <c r="H411" s="45">
        <f t="shared" si="103"/>
        <v>0</v>
      </c>
      <c r="I411" s="45">
        <f t="shared" si="112"/>
        <v>0</v>
      </c>
      <c r="J411" s="45">
        <v>0</v>
      </c>
      <c r="K411" s="45">
        <f t="shared" si="102"/>
        <v>0</v>
      </c>
      <c r="L411" s="50">
        <f t="shared" si="104"/>
        <v>0</v>
      </c>
    </row>
    <row r="412" spans="1:12" ht="14.85" customHeight="1" x14ac:dyDescent="0.25">
      <c r="A412" s="83" t="s">
        <v>244</v>
      </c>
      <c r="B412" s="85" t="s">
        <v>245</v>
      </c>
      <c r="C412" s="42">
        <f>SUM(C413:C414)</f>
        <v>257780</v>
      </c>
      <c r="D412" s="42">
        <f>SUM(D413:D414)</f>
        <v>269232.56</v>
      </c>
      <c r="E412" s="98">
        <f>SUM(E413:E414)</f>
        <v>11452.56</v>
      </c>
      <c r="F412" s="42">
        <f>SUM(F413:F414)</f>
        <v>11452.56</v>
      </c>
      <c r="G412" s="50">
        <f t="shared" si="101"/>
        <v>4.5640590582416904E-5</v>
      </c>
      <c r="H412" s="42">
        <f t="shared" si="103"/>
        <v>257780</v>
      </c>
      <c r="I412" s="42">
        <f t="shared" si="112"/>
        <v>1960.7</v>
      </c>
      <c r="J412" s="42">
        <f>SUM(J413:J414)</f>
        <v>1960.7</v>
      </c>
      <c r="K412" s="45">
        <f>(J412/$J$309)*100</f>
        <v>1.1412779494486724E-5</v>
      </c>
      <c r="L412" s="80">
        <f t="shared" si="104"/>
        <v>267271.86</v>
      </c>
    </row>
    <row r="413" spans="1:12" ht="14.85" customHeight="1" x14ac:dyDescent="0.25">
      <c r="A413" s="54" t="s">
        <v>30</v>
      </c>
      <c r="B413" s="48" t="s">
        <v>31</v>
      </c>
      <c r="C413" s="94">
        <v>257780</v>
      </c>
      <c r="D413" s="94">
        <v>269232.56</v>
      </c>
      <c r="E413" s="61">
        <f t="shared" ref="E413:E414" si="113">F413-0</f>
        <v>11452.56</v>
      </c>
      <c r="F413" s="45">
        <v>11452.56</v>
      </c>
      <c r="G413" s="50">
        <f t="shared" si="101"/>
        <v>4.5640590582416904E-5</v>
      </c>
      <c r="H413" s="45">
        <f t="shared" si="103"/>
        <v>257780</v>
      </c>
      <c r="I413" s="45">
        <f t="shared" si="112"/>
        <v>1960.7</v>
      </c>
      <c r="J413" s="45">
        <v>1960.7</v>
      </c>
      <c r="K413" s="45">
        <f>(J413/$J$309)*100</f>
        <v>1.1412779494486724E-5</v>
      </c>
      <c r="L413" s="50">
        <f t="shared" si="104"/>
        <v>267271.86</v>
      </c>
    </row>
    <row r="414" spans="1:12" ht="14.85" customHeight="1" x14ac:dyDescent="0.25">
      <c r="A414" s="54" t="s">
        <v>32</v>
      </c>
      <c r="B414" s="48" t="s">
        <v>33</v>
      </c>
      <c r="C414" s="45">
        <v>0</v>
      </c>
      <c r="D414" s="45">
        <v>0</v>
      </c>
      <c r="E414" s="61">
        <f t="shared" si="113"/>
        <v>0</v>
      </c>
      <c r="F414" s="45">
        <v>0</v>
      </c>
      <c r="G414" s="50">
        <f t="shared" si="101"/>
        <v>0</v>
      </c>
      <c r="H414" s="45">
        <f t="shared" si="103"/>
        <v>0</v>
      </c>
      <c r="I414" s="45">
        <f t="shared" si="112"/>
        <v>0</v>
      </c>
      <c r="J414" s="45">
        <v>0</v>
      </c>
      <c r="K414" s="45">
        <f>(J414/$J$309)*100</f>
        <v>0</v>
      </c>
      <c r="L414" s="50">
        <f t="shared" si="104"/>
        <v>0</v>
      </c>
    </row>
    <row r="415" spans="1:12" ht="14.85" customHeight="1" x14ac:dyDescent="0.2">
      <c r="A415" s="83" t="s">
        <v>246</v>
      </c>
      <c r="B415" s="84" t="s">
        <v>247</v>
      </c>
      <c r="C415" s="42">
        <f>SUM(C416:C418)</f>
        <v>29807393</v>
      </c>
      <c r="D415" s="42">
        <f>SUM(D416:D418)</f>
        <v>29726785.25</v>
      </c>
      <c r="E415" s="98">
        <f>SUM(E416:E418)</f>
        <v>1142658.57</v>
      </c>
      <c r="F415" s="42">
        <f>SUM(F416:F418)</f>
        <v>1142658.57</v>
      </c>
      <c r="G415" s="80">
        <f t="shared" si="101"/>
        <v>4.5537078145724604E-3</v>
      </c>
      <c r="H415" s="42">
        <f t="shared" si="103"/>
        <v>28584126.68</v>
      </c>
      <c r="I415" s="42">
        <f>SUM(I416:I418)</f>
        <v>991175.9</v>
      </c>
      <c r="J415" s="42">
        <f>SUM(J416:J418)</f>
        <v>991175.9</v>
      </c>
      <c r="K415" s="42">
        <f t="shared" si="102"/>
        <v>5.7694047977505103E-3</v>
      </c>
      <c r="L415" s="80">
        <f t="shared" si="104"/>
        <v>28735609.350000001</v>
      </c>
    </row>
    <row r="416" spans="1:12" ht="14.85" customHeight="1" x14ac:dyDescent="0.25">
      <c r="A416" s="54" t="s">
        <v>30</v>
      </c>
      <c r="B416" s="48" t="s">
        <v>31</v>
      </c>
      <c r="C416" s="94">
        <v>29807393</v>
      </c>
      <c r="D416" s="94">
        <v>29726785.25</v>
      </c>
      <c r="E416" s="61">
        <f t="shared" ref="E416:E418" si="114">F416-0</f>
        <v>1142658.57</v>
      </c>
      <c r="F416" s="96">
        <v>1142658.57</v>
      </c>
      <c r="G416" s="50">
        <f t="shared" si="101"/>
        <v>4.5537078145724604E-3</v>
      </c>
      <c r="H416" s="45">
        <f t="shared" si="103"/>
        <v>28584126.68</v>
      </c>
      <c r="I416" s="45">
        <f t="shared" ref="I416:I418" si="115">J416-0</f>
        <v>991175.9</v>
      </c>
      <c r="J416" s="94">
        <v>991175.9</v>
      </c>
      <c r="K416" s="45">
        <f t="shared" si="102"/>
        <v>5.7694047977505103E-3</v>
      </c>
      <c r="L416" s="50">
        <f t="shared" si="104"/>
        <v>28735609.350000001</v>
      </c>
    </row>
    <row r="417" spans="1:12" ht="14.85" customHeight="1" x14ac:dyDescent="0.25">
      <c r="A417" s="54" t="s">
        <v>112</v>
      </c>
      <c r="B417" s="48" t="s">
        <v>113</v>
      </c>
      <c r="C417" s="45">
        <v>0</v>
      </c>
      <c r="D417" s="45">
        <v>0</v>
      </c>
      <c r="E417" s="61">
        <f t="shared" si="114"/>
        <v>0</v>
      </c>
      <c r="F417" s="45">
        <v>0</v>
      </c>
      <c r="G417" s="80">
        <f t="shared" si="101"/>
        <v>0</v>
      </c>
      <c r="H417" s="45">
        <f t="shared" si="103"/>
        <v>0</v>
      </c>
      <c r="I417" s="45">
        <f t="shared" si="115"/>
        <v>0</v>
      </c>
      <c r="J417" s="45">
        <v>0</v>
      </c>
      <c r="K417" s="45">
        <f t="shared" si="102"/>
        <v>0</v>
      </c>
      <c r="L417" s="50">
        <f t="shared" si="104"/>
        <v>0</v>
      </c>
    </row>
    <row r="418" spans="1:12" ht="14.85" customHeight="1" x14ac:dyDescent="0.25">
      <c r="A418" s="54" t="s">
        <v>79</v>
      </c>
      <c r="B418" s="44" t="s">
        <v>80</v>
      </c>
      <c r="C418" s="45">
        <v>0</v>
      </c>
      <c r="D418" s="45">
        <v>0</v>
      </c>
      <c r="E418" s="61">
        <f t="shared" si="114"/>
        <v>0</v>
      </c>
      <c r="F418" s="45">
        <v>0</v>
      </c>
      <c r="G418" s="80">
        <f t="shared" si="101"/>
        <v>0</v>
      </c>
      <c r="H418" s="45">
        <f t="shared" si="103"/>
        <v>0</v>
      </c>
      <c r="I418" s="45">
        <f t="shared" si="115"/>
        <v>0</v>
      </c>
      <c r="J418" s="45">
        <v>0</v>
      </c>
      <c r="K418" s="45">
        <f t="shared" si="102"/>
        <v>0</v>
      </c>
      <c r="L418" s="50">
        <f t="shared" si="104"/>
        <v>0</v>
      </c>
    </row>
    <row r="419" spans="1:12" ht="14.85" customHeight="1" x14ac:dyDescent="0.2">
      <c r="A419" s="83" t="s">
        <v>248</v>
      </c>
      <c r="B419" s="84" t="s">
        <v>249</v>
      </c>
      <c r="C419" s="42">
        <f>SUM(C420:C421)</f>
        <v>1587323</v>
      </c>
      <c r="D419" s="42">
        <f>SUM(D420:D421)</f>
        <v>1587323</v>
      </c>
      <c r="E419" s="98">
        <f>SUM(E420:E421)</f>
        <v>318737</v>
      </c>
      <c r="F419" s="42">
        <f>SUM(F420:F421)</f>
        <v>318737</v>
      </c>
      <c r="G419" s="80">
        <f t="shared" si="101"/>
        <v>1.2702264751695532E-3</v>
      </c>
      <c r="H419" s="42">
        <f t="shared" si="103"/>
        <v>1268586</v>
      </c>
      <c r="I419" s="42">
        <f>SUM(I420:I421)</f>
        <v>151510.32</v>
      </c>
      <c r="J419" s="42">
        <f>SUM(J420:J421)</f>
        <v>151510.32</v>
      </c>
      <c r="K419" s="42">
        <f t="shared" si="102"/>
        <v>8.8190639735763856E-4</v>
      </c>
      <c r="L419" s="80">
        <f t="shared" si="104"/>
        <v>1435812.68</v>
      </c>
    </row>
    <row r="420" spans="1:12" ht="14.85" customHeight="1" x14ac:dyDescent="0.25">
      <c r="A420" s="54" t="s">
        <v>30</v>
      </c>
      <c r="B420" s="48" t="s">
        <v>31</v>
      </c>
      <c r="C420" s="94">
        <v>1187323</v>
      </c>
      <c r="D420" s="94">
        <v>1187323</v>
      </c>
      <c r="E420" s="61">
        <f t="shared" ref="E420:E421" si="116">F420-0</f>
        <v>198737</v>
      </c>
      <c r="F420" s="96">
        <v>198737</v>
      </c>
      <c r="G420" s="50">
        <f t="shared" si="101"/>
        <v>7.9200406289753464E-4</v>
      </c>
      <c r="H420" s="45">
        <f t="shared" si="103"/>
        <v>988586</v>
      </c>
      <c r="I420" s="45">
        <f t="shared" ref="I420:I421" si="117">J420-0</f>
        <v>128997</v>
      </c>
      <c r="J420" s="94">
        <v>128997</v>
      </c>
      <c r="K420" s="45">
        <f t="shared" si="102"/>
        <v>7.5086158843795789E-4</v>
      </c>
      <c r="L420" s="50">
        <f t="shared" si="104"/>
        <v>1058326</v>
      </c>
    </row>
    <row r="421" spans="1:12" ht="14.85" customHeight="1" x14ac:dyDescent="0.25">
      <c r="A421" s="54" t="s">
        <v>132</v>
      </c>
      <c r="B421" s="48" t="s">
        <v>133</v>
      </c>
      <c r="C421" s="94">
        <v>400000</v>
      </c>
      <c r="D421" s="94">
        <v>400000</v>
      </c>
      <c r="E421" s="61">
        <f t="shared" si="116"/>
        <v>120000</v>
      </c>
      <c r="F421" s="96">
        <v>120000</v>
      </c>
      <c r="G421" s="50">
        <f t="shared" si="101"/>
        <v>4.7822241227201854E-4</v>
      </c>
      <c r="H421" s="45">
        <f t="shared" si="103"/>
        <v>280000</v>
      </c>
      <c r="I421" s="45">
        <f t="shared" si="117"/>
        <v>22513.32</v>
      </c>
      <c r="J421" s="94">
        <v>22513.32</v>
      </c>
      <c r="K421" s="45">
        <f t="shared" si="102"/>
        <v>1.3104480891968067E-4</v>
      </c>
      <c r="L421" s="50">
        <f t="shared" si="104"/>
        <v>377486.68</v>
      </c>
    </row>
    <row r="422" spans="1:12" ht="14.85" customHeight="1" x14ac:dyDescent="0.2">
      <c r="A422" s="83" t="s">
        <v>254</v>
      </c>
      <c r="B422" s="84" t="s">
        <v>255</v>
      </c>
      <c r="C422" s="42">
        <f>SUM(C423:C424)</f>
        <v>0</v>
      </c>
      <c r="D422" s="42">
        <f>SUM(D423:D424)</f>
        <v>94500000</v>
      </c>
      <c r="E422" s="98">
        <f>SUM(E423:E424)</f>
        <v>88844566.390000001</v>
      </c>
      <c r="F422" s="42">
        <f>SUM(F423:F424)</f>
        <v>88844566.390000001</v>
      </c>
      <c r="G422" s="80">
        <f t="shared" si="101"/>
        <v>0.3540621904690609</v>
      </c>
      <c r="H422" s="42">
        <f t="shared" si="103"/>
        <v>5655433.6099999994</v>
      </c>
      <c r="I422" s="42">
        <f>SUM(I423:I424)</f>
        <v>88844566.390000001</v>
      </c>
      <c r="J422" s="42">
        <f>SUM(J423:J424)</f>
        <v>88844566.390000001</v>
      </c>
      <c r="K422" s="42">
        <f t="shared" si="102"/>
        <v>0.51714359437565993</v>
      </c>
      <c r="L422" s="80">
        <f t="shared" si="104"/>
        <v>5655433.6099999994</v>
      </c>
    </row>
    <row r="423" spans="1:12" ht="14.85" customHeight="1" x14ac:dyDescent="0.25">
      <c r="A423" s="54" t="s">
        <v>61</v>
      </c>
      <c r="B423" s="48" t="s">
        <v>62</v>
      </c>
      <c r="C423" s="94">
        <v>0</v>
      </c>
      <c r="D423" s="94">
        <v>94500000</v>
      </c>
      <c r="E423" s="61">
        <f t="shared" ref="E423:E425" si="118">F423-0</f>
        <v>88844566.390000001</v>
      </c>
      <c r="F423" s="96">
        <v>88844566.390000001</v>
      </c>
      <c r="G423" s="50">
        <f t="shared" si="101"/>
        <v>0.3540621904690609</v>
      </c>
      <c r="H423" s="45">
        <f t="shared" si="103"/>
        <v>5655433.6099999994</v>
      </c>
      <c r="I423" s="45">
        <f t="shared" ref="I423:I424" si="119">J423-0</f>
        <v>88844566.390000001</v>
      </c>
      <c r="J423" s="94">
        <v>88844566.390000001</v>
      </c>
      <c r="K423" s="45">
        <f t="shared" si="102"/>
        <v>0.51714359437565993</v>
      </c>
      <c r="L423" s="50">
        <f>D423-J423</f>
        <v>5655433.6099999994</v>
      </c>
    </row>
    <row r="424" spans="1:12" ht="14.85" customHeight="1" x14ac:dyDescent="0.25">
      <c r="A424" s="43" t="s">
        <v>262</v>
      </c>
      <c r="B424" s="44" t="s">
        <v>263</v>
      </c>
      <c r="C424" s="45">
        <v>0</v>
      </c>
      <c r="D424" s="45">
        <v>0</v>
      </c>
      <c r="E424" s="61">
        <f t="shared" si="118"/>
        <v>0</v>
      </c>
      <c r="F424" s="45">
        <v>0</v>
      </c>
      <c r="G424" s="50">
        <f t="shared" si="101"/>
        <v>0</v>
      </c>
      <c r="H424" s="45">
        <f t="shared" si="103"/>
        <v>0</v>
      </c>
      <c r="I424" s="45">
        <f t="shared" si="119"/>
        <v>0</v>
      </c>
      <c r="J424" s="45">
        <v>0</v>
      </c>
      <c r="K424" s="45">
        <f t="shared" si="102"/>
        <v>0</v>
      </c>
      <c r="L424" s="50">
        <f t="shared" si="104"/>
        <v>0</v>
      </c>
    </row>
    <row r="425" spans="1:12" ht="14.85" customHeight="1" x14ac:dyDescent="0.25">
      <c r="A425" s="86" t="s">
        <v>264</v>
      </c>
      <c r="B425" s="87" t="s">
        <v>265</v>
      </c>
      <c r="C425" s="88">
        <v>0</v>
      </c>
      <c r="D425" s="88">
        <v>0</v>
      </c>
      <c r="E425" s="105">
        <f t="shared" si="118"/>
        <v>0</v>
      </c>
      <c r="F425" s="89"/>
      <c r="G425" s="89"/>
      <c r="H425" s="88">
        <f t="shared" si="103"/>
        <v>0</v>
      </c>
      <c r="I425" s="89"/>
      <c r="J425" s="89"/>
      <c r="K425" s="89"/>
      <c r="L425" s="90">
        <f>D425-J425</f>
        <v>0</v>
      </c>
    </row>
    <row r="426" spans="1:12" ht="15.75" x14ac:dyDescent="0.25">
      <c r="A426" s="39" t="s">
        <v>277</v>
      </c>
      <c r="B426" s="22"/>
      <c r="C426" s="22"/>
      <c r="D426" s="22"/>
      <c r="E426" s="3"/>
      <c r="F426" s="36"/>
      <c r="G426" s="33"/>
      <c r="H426" s="22"/>
      <c r="I426" s="22"/>
      <c r="J426" s="22"/>
      <c r="K426" s="22"/>
      <c r="L426" s="55" t="s">
        <v>278</v>
      </c>
    </row>
    <row r="427" spans="1:12" ht="15.75" x14ac:dyDescent="0.25">
      <c r="A427" s="39" t="s">
        <v>290</v>
      </c>
      <c r="B427" s="22"/>
      <c r="C427" s="22"/>
      <c r="D427" s="22"/>
      <c r="E427" s="3"/>
      <c r="F427" s="22"/>
      <c r="G427" s="22"/>
      <c r="H427" s="22"/>
      <c r="I427" s="36"/>
      <c r="J427" s="22"/>
      <c r="K427" s="22"/>
      <c r="L427" s="22"/>
    </row>
    <row r="428" spans="1:12" ht="15.75" hidden="1" x14ac:dyDescent="0.25">
      <c r="A428" s="39" t="s">
        <v>289</v>
      </c>
      <c r="B428" s="22"/>
      <c r="C428" s="22"/>
      <c r="D428" s="22"/>
      <c r="E428" s="3"/>
      <c r="F428" s="22"/>
      <c r="G428" s="22"/>
      <c r="H428" s="22"/>
      <c r="I428" s="22"/>
      <c r="J428" s="36"/>
      <c r="K428" s="22"/>
      <c r="L428" s="22"/>
    </row>
    <row r="429" spans="1:12" ht="15.75" x14ac:dyDescent="0.25">
      <c r="A429" s="39"/>
      <c r="B429" s="22"/>
      <c r="C429" s="22"/>
      <c r="D429" s="22"/>
      <c r="E429" s="3"/>
      <c r="F429" s="22"/>
      <c r="G429" s="22"/>
      <c r="H429" s="22"/>
      <c r="I429" s="22"/>
      <c r="J429" s="22"/>
      <c r="K429" s="22"/>
      <c r="L429" s="22"/>
    </row>
    <row r="430" spans="1:12" ht="15.75" x14ac:dyDescent="0.25">
      <c r="A430" s="39"/>
      <c r="B430" s="22"/>
      <c r="C430" s="68"/>
      <c r="D430" s="68"/>
      <c r="E430" s="110"/>
      <c r="F430" s="68"/>
      <c r="G430" s="68"/>
      <c r="H430" s="68"/>
      <c r="I430" s="68"/>
      <c r="J430" s="68"/>
      <c r="K430" s="68"/>
      <c r="L430" s="68"/>
    </row>
    <row r="431" spans="1:12" ht="15.75" x14ac:dyDescent="0.25">
      <c r="A431" s="39"/>
      <c r="B431" s="22"/>
      <c r="C431" s="22"/>
      <c r="D431" s="22"/>
      <c r="E431" s="3"/>
      <c r="F431" s="22"/>
      <c r="G431" s="22"/>
      <c r="H431" s="22"/>
      <c r="I431" s="22"/>
      <c r="J431" s="22"/>
      <c r="K431" s="22"/>
      <c r="L431" s="22"/>
    </row>
    <row r="432" spans="1:12" ht="15.75" x14ac:dyDescent="0.25">
      <c r="A432" s="39"/>
      <c r="B432" s="22"/>
      <c r="C432" s="68"/>
      <c r="D432" s="68"/>
      <c r="E432" s="110"/>
      <c r="F432" s="68"/>
      <c r="G432" s="68"/>
      <c r="H432" s="68"/>
      <c r="I432" s="68"/>
      <c r="J432" s="68"/>
      <c r="K432" s="68"/>
      <c r="L432" s="68"/>
    </row>
    <row r="433" spans="1:13" ht="15.75" x14ac:dyDescent="0.25">
      <c r="A433" s="39"/>
      <c r="B433" s="22"/>
      <c r="C433" s="68"/>
      <c r="D433" s="68"/>
      <c r="E433" s="110"/>
      <c r="F433" s="68"/>
      <c r="G433" s="68"/>
      <c r="H433" s="68"/>
      <c r="I433" s="68"/>
      <c r="J433" s="68"/>
      <c r="K433" s="68"/>
      <c r="L433" s="68"/>
    </row>
    <row r="434" spans="1:13" ht="15.75" x14ac:dyDescent="0.25">
      <c r="A434" s="39"/>
      <c r="B434" s="22"/>
      <c r="C434" s="68"/>
      <c r="D434" s="68"/>
      <c r="E434" s="110"/>
      <c r="F434" s="68"/>
      <c r="G434" s="68"/>
      <c r="H434" s="68"/>
      <c r="I434" s="68"/>
      <c r="J434" s="68"/>
      <c r="K434" s="68"/>
      <c r="L434" s="68"/>
    </row>
    <row r="435" spans="1:13" ht="15.75" x14ac:dyDescent="0.25">
      <c r="A435" s="39"/>
      <c r="B435" s="22"/>
      <c r="C435" s="22"/>
      <c r="D435" s="22"/>
      <c r="E435" s="3"/>
      <c r="F435" s="22"/>
      <c r="G435" s="22"/>
      <c r="H435" s="22"/>
      <c r="I435" s="22"/>
      <c r="J435" s="22"/>
      <c r="K435" s="22"/>
      <c r="L435" s="22"/>
    </row>
    <row r="436" spans="1:13" ht="15.75" x14ac:dyDescent="0.25">
      <c r="A436" s="26"/>
      <c r="B436" s="22"/>
      <c r="C436" s="22"/>
      <c r="D436" s="22"/>
      <c r="E436" s="107"/>
      <c r="F436" s="22"/>
      <c r="G436" s="22"/>
      <c r="H436" s="22"/>
      <c r="I436" s="36"/>
      <c r="J436" s="22"/>
      <c r="K436" s="22"/>
      <c r="L436" s="22"/>
      <c r="M436" s="92"/>
    </row>
    <row r="437" spans="1:13" x14ac:dyDescent="0.2">
      <c r="A437" s="34"/>
      <c r="B437" s="31"/>
      <c r="C437" s="31"/>
      <c r="D437" s="31"/>
      <c r="F437" s="31"/>
      <c r="G437" s="31"/>
      <c r="H437" s="31"/>
      <c r="I437" s="31"/>
      <c r="J437" s="31"/>
      <c r="K437" s="31"/>
      <c r="L437" s="31"/>
      <c r="M437" s="92"/>
    </row>
    <row r="438" spans="1:13" x14ac:dyDescent="0.2">
      <c r="A438" s="34"/>
      <c r="B438" s="31"/>
      <c r="C438" s="31"/>
      <c r="D438" s="31"/>
      <c r="F438" s="31"/>
      <c r="G438" s="31"/>
      <c r="H438" s="31"/>
      <c r="I438" s="31"/>
      <c r="J438" s="31"/>
      <c r="K438" s="31"/>
      <c r="L438" s="31"/>
      <c r="M438" s="92"/>
    </row>
    <row r="439" spans="1:13" ht="15.75" x14ac:dyDescent="0.25">
      <c r="A439" s="112" t="s">
        <v>279</v>
      </c>
      <c r="B439" s="112"/>
      <c r="C439" s="113" t="s">
        <v>280</v>
      </c>
      <c r="D439" s="113"/>
      <c r="E439" s="113"/>
      <c r="F439" s="113"/>
      <c r="G439" s="113"/>
      <c r="H439" s="113"/>
      <c r="I439" s="113" t="s">
        <v>281</v>
      </c>
      <c r="J439" s="113"/>
      <c r="K439" s="113"/>
      <c r="L439" s="113"/>
      <c r="M439" s="92"/>
    </row>
    <row r="440" spans="1:13" ht="15.75" x14ac:dyDescent="0.25">
      <c r="A440" s="112" t="s">
        <v>282</v>
      </c>
      <c r="B440" s="112"/>
      <c r="C440" s="113" t="s">
        <v>283</v>
      </c>
      <c r="D440" s="113"/>
      <c r="E440" s="113"/>
      <c r="F440" s="113"/>
      <c r="G440" s="113"/>
      <c r="H440" s="113"/>
      <c r="I440" s="116" t="s">
        <v>284</v>
      </c>
      <c r="J440" s="116"/>
      <c r="K440" s="116"/>
      <c r="L440" s="116"/>
      <c r="M440" s="92"/>
    </row>
    <row r="441" spans="1:13" ht="15.75" x14ac:dyDescent="0.25">
      <c r="A441" s="112" t="s">
        <v>285</v>
      </c>
      <c r="B441" s="112"/>
      <c r="C441" s="113" t="s">
        <v>286</v>
      </c>
      <c r="D441" s="113"/>
      <c r="E441" s="113"/>
      <c r="F441" s="113"/>
      <c r="G441" s="113"/>
      <c r="H441" s="113"/>
      <c r="I441" s="113" t="s">
        <v>287</v>
      </c>
      <c r="J441" s="113"/>
      <c r="K441" s="113"/>
      <c r="L441" s="113"/>
      <c r="M441" s="92"/>
    </row>
    <row r="442" spans="1:13" x14ac:dyDescent="0.2">
      <c r="A442" s="34"/>
      <c r="B442" s="31"/>
      <c r="C442" s="31"/>
      <c r="D442" s="31"/>
      <c r="F442" s="31"/>
      <c r="G442" s="31"/>
      <c r="H442" s="31"/>
      <c r="I442" s="31"/>
      <c r="J442" s="31"/>
      <c r="K442" s="31"/>
      <c r="L442" s="31"/>
      <c r="M442" s="92"/>
    </row>
    <row r="443" spans="1:13" x14ac:dyDescent="0.2">
      <c r="A443" s="34"/>
      <c r="B443" s="31"/>
      <c r="C443" s="31"/>
      <c r="D443" s="31"/>
      <c r="F443" s="31"/>
      <c r="G443" s="31"/>
      <c r="H443" s="31"/>
      <c r="I443" s="31"/>
      <c r="J443" s="31"/>
      <c r="K443" s="31"/>
      <c r="L443" s="31"/>
      <c r="M443" s="92"/>
    </row>
    <row r="444" spans="1:13" x14ac:dyDescent="0.2">
      <c r="A444" s="31"/>
      <c r="B444" s="31"/>
      <c r="C444" s="31"/>
      <c r="D444" s="31"/>
      <c r="F444" s="31"/>
      <c r="G444" s="31"/>
      <c r="H444" s="31"/>
      <c r="I444" s="31"/>
      <c r="J444" s="31"/>
      <c r="K444" s="31"/>
      <c r="L444" s="31"/>
    </row>
    <row r="445" spans="1:13" x14ac:dyDescent="0.2">
      <c r="A445" s="31"/>
      <c r="B445" s="31"/>
      <c r="C445" s="31"/>
      <c r="D445" s="31"/>
      <c r="F445" s="31"/>
      <c r="G445" s="31"/>
      <c r="H445" s="31"/>
      <c r="I445" s="31"/>
      <c r="J445" s="31"/>
      <c r="K445" s="31"/>
      <c r="L445" s="31"/>
    </row>
    <row r="446" spans="1:13" x14ac:dyDescent="0.2">
      <c r="A446" s="31"/>
      <c r="B446" s="31"/>
      <c r="C446" s="93"/>
      <c r="D446" s="93"/>
      <c r="E446" s="106"/>
      <c r="F446" s="93"/>
      <c r="G446" s="93"/>
      <c r="H446" s="93"/>
      <c r="I446" s="93"/>
      <c r="J446" s="93"/>
      <c r="K446" s="93"/>
      <c r="L446" s="93"/>
    </row>
    <row r="447" spans="1:13" ht="15" x14ac:dyDescent="0.25">
      <c r="A447" s="38"/>
      <c r="B447" s="30"/>
      <c r="C447" s="30"/>
      <c r="D447" s="30"/>
      <c r="E447" s="5"/>
      <c r="F447" s="30"/>
      <c r="G447" s="30"/>
      <c r="H447" s="30"/>
      <c r="I447" s="30"/>
      <c r="J447" s="30"/>
      <c r="K447" s="30"/>
      <c r="L447" s="30"/>
    </row>
    <row r="448" spans="1:13" x14ac:dyDescent="0.2">
      <c r="A448" s="34"/>
      <c r="B448" s="31"/>
      <c r="C448" s="63"/>
      <c r="D448" s="63"/>
      <c r="E448" s="109"/>
      <c r="F448" s="63"/>
      <c r="G448" s="63"/>
      <c r="H448" s="63"/>
      <c r="I448" s="63"/>
      <c r="J448" s="63"/>
      <c r="K448" s="63"/>
      <c r="L448" s="63"/>
    </row>
    <row r="449" spans="1:12" x14ac:dyDescent="0.2">
      <c r="A449" s="34"/>
      <c r="B449" s="31"/>
      <c r="C449" s="31"/>
      <c r="D449" s="31"/>
      <c r="F449" s="31"/>
      <c r="G449" s="31"/>
      <c r="H449" s="31"/>
      <c r="I449" s="31"/>
      <c r="J449" s="31"/>
      <c r="K449" s="31"/>
      <c r="L449" s="31"/>
    </row>
    <row r="450" spans="1:12" x14ac:dyDescent="0.2">
      <c r="A450" s="34"/>
      <c r="B450" s="31"/>
      <c r="C450" s="31"/>
      <c r="D450" s="31"/>
      <c r="F450" s="31"/>
      <c r="G450" s="31"/>
      <c r="H450" s="31"/>
      <c r="I450" s="31"/>
      <c r="J450" s="31"/>
      <c r="K450" s="31"/>
      <c r="L450" s="31"/>
    </row>
    <row r="451" spans="1:12" x14ac:dyDescent="0.2">
      <c r="A451" s="34"/>
      <c r="B451" s="31"/>
      <c r="C451" s="31"/>
      <c r="D451" s="31"/>
      <c r="F451" s="31"/>
      <c r="G451" s="31"/>
      <c r="H451" s="31"/>
      <c r="I451" s="31"/>
      <c r="J451" s="31"/>
      <c r="K451" s="31"/>
      <c r="L451" s="31"/>
    </row>
    <row r="452" spans="1:12" x14ac:dyDescent="0.2">
      <c r="A452" s="34"/>
      <c r="B452" s="31"/>
      <c r="C452" s="31"/>
      <c r="D452" s="31"/>
      <c r="F452" s="31"/>
      <c r="G452" s="31"/>
      <c r="H452" s="31"/>
      <c r="I452" s="31"/>
      <c r="J452" s="31"/>
      <c r="K452" s="31"/>
      <c r="L452" s="31"/>
    </row>
    <row r="453" spans="1:12" x14ac:dyDescent="0.2">
      <c r="A453" s="34"/>
      <c r="B453" s="31"/>
      <c r="C453" s="31"/>
      <c r="D453" s="31"/>
      <c r="F453" s="31"/>
      <c r="G453" s="31"/>
      <c r="H453" s="31"/>
      <c r="I453" s="31"/>
      <c r="J453" s="31"/>
      <c r="K453" s="31"/>
      <c r="L453" s="31"/>
    </row>
    <row r="454" spans="1:12" x14ac:dyDescent="0.2">
      <c r="A454" s="34"/>
      <c r="B454" s="31"/>
      <c r="C454" s="31"/>
      <c r="D454" s="31"/>
      <c r="F454" s="31"/>
      <c r="G454" s="31"/>
      <c r="H454" s="31"/>
      <c r="I454" s="31"/>
      <c r="J454" s="31"/>
      <c r="K454" s="31"/>
      <c r="L454" s="31"/>
    </row>
    <row r="455" spans="1:12" x14ac:dyDescent="0.2">
      <c r="A455" s="34"/>
      <c r="B455" s="31"/>
      <c r="C455" s="31"/>
      <c r="D455" s="31"/>
      <c r="F455" s="31"/>
      <c r="G455" s="31"/>
      <c r="H455" s="31"/>
      <c r="I455" s="31"/>
      <c r="J455" s="31"/>
      <c r="K455" s="31"/>
      <c r="L455" s="31"/>
    </row>
    <row r="456" spans="1:12" x14ac:dyDescent="0.2">
      <c r="A456" s="34"/>
      <c r="B456" s="31"/>
      <c r="C456" s="31"/>
      <c r="D456" s="31"/>
      <c r="F456" s="31"/>
      <c r="G456" s="31"/>
      <c r="H456" s="31"/>
      <c r="I456" s="31"/>
      <c r="J456" s="31"/>
      <c r="K456" s="31"/>
      <c r="L456" s="31"/>
    </row>
    <row r="457" spans="1:12" x14ac:dyDescent="0.2">
      <c r="A457" s="34"/>
      <c r="B457" s="31"/>
      <c r="C457" s="31"/>
      <c r="D457" s="31"/>
      <c r="F457" s="31"/>
      <c r="G457" s="31"/>
      <c r="H457" s="31"/>
      <c r="I457" s="31"/>
      <c r="J457" s="31"/>
      <c r="K457" s="31"/>
      <c r="L457" s="31"/>
    </row>
    <row r="458" spans="1:12" x14ac:dyDescent="0.2">
      <c r="A458" s="34"/>
      <c r="B458" s="31"/>
      <c r="C458" s="31"/>
      <c r="D458" s="31"/>
      <c r="F458" s="31"/>
      <c r="G458" s="31"/>
      <c r="H458" s="31"/>
      <c r="I458" s="31"/>
      <c r="J458" s="31"/>
      <c r="K458" s="31"/>
      <c r="L458" s="31"/>
    </row>
    <row r="459" spans="1:12" x14ac:dyDescent="0.2">
      <c r="A459" s="34"/>
      <c r="B459" s="31"/>
      <c r="C459" s="31"/>
      <c r="D459" s="31"/>
      <c r="F459" s="31"/>
      <c r="G459" s="31"/>
      <c r="H459" s="31"/>
      <c r="I459" s="31"/>
      <c r="J459" s="31"/>
      <c r="K459" s="31"/>
      <c r="L459" s="31"/>
    </row>
    <row r="460" spans="1:12" x14ac:dyDescent="0.2">
      <c r="A460" s="34"/>
      <c r="B460" s="31"/>
      <c r="C460" s="31"/>
      <c r="D460" s="31"/>
      <c r="F460" s="31"/>
      <c r="G460" s="31"/>
      <c r="H460" s="31"/>
      <c r="I460" s="31"/>
      <c r="J460" s="31"/>
      <c r="K460" s="31"/>
      <c r="L460" s="31"/>
    </row>
    <row r="461" spans="1:12" x14ac:dyDescent="0.2">
      <c r="A461" s="34"/>
      <c r="B461" s="31"/>
      <c r="C461" s="31"/>
      <c r="D461" s="31"/>
      <c r="F461" s="31"/>
      <c r="G461" s="31"/>
      <c r="H461" s="31"/>
      <c r="I461" s="31"/>
      <c r="J461" s="31"/>
      <c r="K461" s="31"/>
      <c r="L461" s="31"/>
    </row>
    <row r="462" spans="1:12" x14ac:dyDescent="0.2">
      <c r="A462" s="34"/>
      <c r="B462" s="31"/>
      <c r="C462" s="31"/>
      <c r="D462" s="31"/>
      <c r="F462" s="31"/>
      <c r="G462" s="31"/>
      <c r="H462" s="31"/>
      <c r="I462" s="31"/>
      <c r="J462" s="31"/>
      <c r="K462" s="31"/>
      <c r="L462" s="31"/>
    </row>
    <row r="463" spans="1:12" x14ac:dyDescent="0.2">
      <c r="A463" s="34"/>
      <c r="B463" s="31"/>
      <c r="C463" s="31"/>
      <c r="D463" s="31"/>
      <c r="F463" s="31"/>
      <c r="G463" s="31"/>
      <c r="H463" s="31"/>
      <c r="I463" s="31"/>
      <c r="J463" s="31"/>
      <c r="K463" s="31"/>
      <c r="L463" s="31"/>
    </row>
    <row r="464" spans="1:12" x14ac:dyDescent="0.2">
      <c r="A464" s="34"/>
      <c r="B464" s="31"/>
      <c r="C464" s="31"/>
      <c r="D464" s="31"/>
      <c r="F464" s="31"/>
      <c r="G464" s="31"/>
      <c r="H464" s="31"/>
      <c r="I464" s="31"/>
      <c r="J464" s="31"/>
      <c r="K464" s="31"/>
      <c r="L464" s="31"/>
    </row>
    <row r="465" spans="1:12" x14ac:dyDescent="0.2">
      <c r="A465" s="34"/>
      <c r="B465" s="31"/>
      <c r="C465" s="31"/>
      <c r="D465" s="31"/>
      <c r="F465" s="31"/>
      <c r="G465" s="31"/>
      <c r="H465" s="31"/>
      <c r="I465" s="31"/>
      <c r="J465" s="31"/>
      <c r="K465" s="31"/>
      <c r="L465" s="31"/>
    </row>
    <row r="466" spans="1:12" x14ac:dyDescent="0.2">
      <c r="A466" s="34"/>
      <c r="B466" s="31"/>
      <c r="C466" s="31"/>
      <c r="D466" s="31"/>
      <c r="F466" s="31"/>
      <c r="G466" s="31"/>
      <c r="H466" s="31"/>
      <c r="I466" s="31"/>
      <c r="J466" s="31"/>
      <c r="K466" s="31"/>
      <c r="L466" s="31"/>
    </row>
    <row r="467" spans="1:12" x14ac:dyDescent="0.2">
      <c r="A467" s="34"/>
      <c r="B467" s="31"/>
      <c r="C467" s="31"/>
      <c r="D467" s="31"/>
      <c r="F467" s="31"/>
      <c r="G467" s="31"/>
      <c r="H467" s="31"/>
      <c r="I467" s="31"/>
      <c r="J467" s="31"/>
      <c r="K467" s="31"/>
      <c r="L467" s="31"/>
    </row>
    <row r="468" spans="1:12" x14ac:dyDescent="0.2">
      <c r="A468" s="34"/>
      <c r="B468" s="31"/>
      <c r="C468" s="31"/>
      <c r="D468" s="31"/>
      <c r="F468" s="31"/>
      <c r="G468" s="31"/>
      <c r="H468" s="31"/>
      <c r="I468" s="31"/>
      <c r="J468" s="31"/>
      <c r="K468" s="31"/>
      <c r="L468" s="31"/>
    </row>
    <row r="469" spans="1:12" x14ac:dyDescent="0.2">
      <c r="A469" s="34"/>
      <c r="B469" s="31"/>
      <c r="C469" s="31"/>
      <c r="D469" s="31"/>
      <c r="F469" s="31"/>
      <c r="G469" s="31"/>
      <c r="H469" s="31"/>
      <c r="I469" s="31"/>
      <c r="J469" s="31"/>
      <c r="K469" s="31"/>
      <c r="L469" s="31"/>
    </row>
    <row r="470" spans="1:12" x14ac:dyDescent="0.2">
      <c r="A470" s="34"/>
      <c r="B470" s="31"/>
      <c r="C470" s="31"/>
      <c r="D470" s="31"/>
      <c r="F470" s="31"/>
      <c r="G470" s="31"/>
      <c r="H470" s="31"/>
      <c r="I470" s="31"/>
      <c r="J470" s="31"/>
      <c r="K470" s="31"/>
      <c r="L470" s="31"/>
    </row>
    <row r="471" spans="1:12" x14ac:dyDescent="0.2">
      <c r="A471" s="34"/>
      <c r="B471" s="31"/>
      <c r="C471" s="31"/>
      <c r="D471" s="31"/>
      <c r="F471" s="31"/>
      <c r="G471" s="31"/>
      <c r="H471" s="31"/>
      <c r="I471" s="31"/>
      <c r="J471" s="31"/>
      <c r="K471" s="31"/>
      <c r="L471" s="31"/>
    </row>
    <row r="472" spans="1:12" x14ac:dyDescent="0.2">
      <c r="A472" s="34"/>
      <c r="B472" s="31"/>
      <c r="C472" s="31"/>
      <c r="D472" s="31"/>
      <c r="F472" s="31"/>
      <c r="G472" s="31"/>
      <c r="H472" s="31"/>
      <c r="I472" s="31"/>
      <c r="J472" s="31"/>
      <c r="K472" s="31"/>
      <c r="L472" s="31"/>
    </row>
    <row r="473" spans="1:12" x14ac:dyDescent="0.2">
      <c r="A473" s="34"/>
      <c r="B473" s="31"/>
      <c r="C473" s="31"/>
      <c r="D473" s="31"/>
      <c r="F473" s="31"/>
      <c r="G473" s="31"/>
      <c r="H473" s="31"/>
      <c r="I473" s="31"/>
      <c r="J473" s="31"/>
      <c r="K473" s="31"/>
      <c r="L473" s="31"/>
    </row>
    <row r="474" spans="1:12" x14ac:dyDescent="0.2">
      <c r="A474" s="34"/>
      <c r="B474" s="31"/>
      <c r="C474" s="31"/>
      <c r="D474" s="31"/>
      <c r="F474" s="31"/>
      <c r="G474" s="31"/>
      <c r="H474" s="31"/>
      <c r="I474" s="31"/>
      <c r="J474" s="31"/>
      <c r="K474" s="31"/>
      <c r="L474" s="31"/>
    </row>
    <row r="475" spans="1:12" x14ac:dyDescent="0.2">
      <c r="A475" s="34"/>
      <c r="B475" s="31"/>
      <c r="C475" s="31"/>
      <c r="D475" s="31"/>
      <c r="F475" s="31"/>
      <c r="G475" s="31"/>
      <c r="H475" s="31"/>
      <c r="I475" s="31"/>
      <c r="J475" s="31"/>
      <c r="K475" s="31"/>
      <c r="L475" s="31"/>
    </row>
    <row r="476" spans="1:12" x14ac:dyDescent="0.2">
      <c r="A476" s="34"/>
      <c r="B476" s="31"/>
      <c r="C476" s="31"/>
      <c r="D476" s="31"/>
      <c r="F476" s="31"/>
      <c r="G476" s="31"/>
      <c r="H476" s="31"/>
      <c r="I476" s="31"/>
      <c r="J476" s="31"/>
      <c r="K476" s="31"/>
      <c r="L476" s="31"/>
    </row>
    <row r="477" spans="1:12" x14ac:dyDescent="0.2">
      <c r="A477" s="34"/>
      <c r="B477" s="31"/>
      <c r="C477" s="31"/>
      <c r="D477" s="31"/>
      <c r="F477" s="31"/>
      <c r="G477" s="31"/>
      <c r="H477" s="31"/>
      <c r="I477" s="31"/>
      <c r="J477" s="31"/>
      <c r="K477" s="31"/>
      <c r="L477" s="31"/>
    </row>
    <row r="478" spans="1:12" x14ac:dyDescent="0.2">
      <c r="A478" s="34"/>
      <c r="B478" s="31"/>
      <c r="C478" s="31"/>
      <c r="D478" s="31"/>
      <c r="F478" s="31"/>
      <c r="G478" s="31"/>
      <c r="H478" s="31"/>
      <c r="I478" s="31"/>
      <c r="J478" s="31"/>
      <c r="K478" s="31"/>
      <c r="L478" s="31"/>
    </row>
    <row r="479" spans="1:12" x14ac:dyDescent="0.2">
      <c r="A479" s="34"/>
      <c r="B479" s="31"/>
      <c r="C479" s="31"/>
      <c r="D479" s="31"/>
      <c r="F479" s="31"/>
      <c r="G479" s="31"/>
      <c r="H479" s="31"/>
      <c r="I479" s="31"/>
      <c r="J479" s="31"/>
      <c r="K479" s="31"/>
      <c r="L479" s="31"/>
    </row>
    <row r="480" spans="1:12" x14ac:dyDescent="0.2">
      <c r="A480" s="34"/>
      <c r="B480" s="31"/>
      <c r="C480" s="31"/>
      <c r="D480" s="31"/>
      <c r="F480" s="31"/>
      <c r="G480" s="31"/>
      <c r="H480" s="31"/>
      <c r="I480" s="31"/>
      <c r="J480" s="31"/>
      <c r="K480" s="31"/>
      <c r="L480" s="31"/>
    </row>
    <row r="481" spans="1:12" x14ac:dyDescent="0.2">
      <c r="A481" s="34"/>
      <c r="B481" s="31"/>
      <c r="C481" s="31"/>
      <c r="D481" s="31"/>
      <c r="F481" s="31"/>
      <c r="G481" s="31"/>
      <c r="H481" s="31"/>
      <c r="I481" s="31"/>
      <c r="J481" s="31"/>
      <c r="K481" s="31"/>
      <c r="L481" s="31"/>
    </row>
    <row r="482" spans="1:12" x14ac:dyDescent="0.2">
      <c r="A482" s="34"/>
      <c r="B482" s="31"/>
      <c r="C482" s="31"/>
      <c r="D482" s="31"/>
      <c r="F482" s="31"/>
      <c r="G482" s="31"/>
      <c r="H482" s="31"/>
      <c r="I482" s="31"/>
      <c r="J482" s="31"/>
      <c r="K482" s="31"/>
      <c r="L482" s="31"/>
    </row>
    <row r="483" spans="1:12" x14ac:dyDescent="0.2">
      <c r="A483" s="34"/>
      <c r="B483" s="31"/>
      <c r="C483" s="31"/>
      <c r="D483" s="31"/>
      <c r="F483" s="31"/>
      <c r="G483" s="31"/>
      <c r="H483" s="31"/>
      <c r="I483" s="31"/>
      <c r="J483" s="31"/>
      <c r="K483" s="31"/>
      <c r="L483" s="31"/>
    </row>
    <row r="484" spans="1:12" x14ac:dyDescent="0.2">
      <c r="A484" s="34"/>
      <c r="B484" s="31"/>
      <c r="C484" s="31"/>
      <c r="D484" s="31"/>
      <c r="F484" s="31"/>
      <c r="G484" s="31"/>
      <c r="H484" s="31"/>
      <c r="I484" s="31"/>
      <c r="J484" s="31"/>
      <c r="K484" s="31"/>
      <c r="L484" s="31"/>
    </row>
    <row r="485" spans="1:12" x14ac:dyDescent="0.2">
      <c r="A485" s="34"/>
      <c r="B485" s="31"/>
      <c r="C485" s="31"/>
      <c r="D485" s="31"/>
      <c r="F485" s="31"/>
      <c r="G485" s="31"/>
      <c r="H485" s="31"/>
      <c r="I485" s="31"/>
      <c r="J485" s="31"/>
      <c r="K485" s="31"/>
      <c r="L485" s="31"/>
    </row>
    <row r="486" spans="1:12" x14ac:dyDescent="0.2">
      <c r="A486" s="34"/>
      <c r="B486" s="31"/>
      <c r="C486" s="31"/>
      <c r="D486" s="31"/>
      <c r="F486" s="31"/>
      <c r="G486" s="31"/>
      <c r="H486" s="31"/>
      <c r="I486" s="31"/>
      <c r="J486" s="31"/>
      <c r="K486" s="31"/>
      <c r="L486" s="31"/>
    </row>
    <row r="487" spans="1:12" x14ac:dyDescent="0.2">
      <c r="A487" s="34"/>
      <c r="B487" s="31"/>
      <c r="C487" s="31"/>
      <c r="D487" s="31"/>
      <c r="F487" s="31"/>
      <c r="G487" s="31"/>
      <c r="H487" s="31"/>
      <c r="I487" s="31"/>
      <c r="J487" s="31"/>
      <c r="K487" s="31"/>
      <c r="L487" s="31"/>
    </row>
    <row r="488" spans="1:12" x14ac:dyDescent="0.2">
      <c r="A488" s="34"/>
      <c r="B488" s="31"/>
      <c r="C488" s="31"/>
      <c r="D488" s="31"/>
      <c r="F488" s="31"/>
      <c r="G488" s="31"/>
      <c r="H488" s="31"/>
      <c r="I488" s="31"/>
      <c r="J488" s="31"/>
      <c r="K488" s="31"/>
      <c r="L488" s="31"/>
    </row>
    <row r="489" spans="1:12" x14ac:dyDescent="0.2">
      <c r="A489" s="34"/>
      <c r="B489" s="31"/>
      <c r="C489" s="31"/>
      <c r="D489" s="31"/>
      <c r="F489" s="31"/>
      <c r="G489" s="31"/>
      <c r="H489" s="31"/>
      <c r="I489" s="31"/>
      <c r="J489" s="31"/>
      <c r="K489" s="31"/>
      <c r="L489" s="31"/>
    </row>
  </sheetData>
  <mergeCells count="33">
    <mergeCell ref="E10:G10"/>
    <mergeCell ref="I10:K10"/>
    <mergeCell ref="A319:L319"/>
    <mergeCell ref="A158:L158"/>
    <mergeCell ref="A159:L159"/>
    <mergeCell ref="A160:L160"/>
    <mergeCell ref="A161:L161"/>
    <mergeCell ref="A162:L162"/>
    <mergeCell ref="A309:B309"/>
    <mergeCell ref="A3:L3"/>
    <mergeCell ref="A4:L4"/>
    <mergeCell ref="A5:L5"/>
    <mergeCell ref="A6:L6"/>
    <mergeCell ref="A7:L7"/>
    <mergeCell ref="N343:O343"/>
    <mergeCell ref="M185:O185"/>
    <mergeCell ref="I440:L440"/>
    <mergeCell ref="I165:K165"/>
    <mergeCell ref="E165:G165"/>
    <mergeCell ref="E322:G322"/>
    <mergeCell ref="I322:K322"/>
    <mergeCell ref="A315:L315"/>
    <mergeCell ref="A316:L316"/>
    <mergeCell ref="A317:L317"/>
    <mergeCell ref="A318:L318"/>
    <mergeCell ref="A440:B440"/>
    <mergeCell ref="C440:H440"/>
    <mergeCell ref="I439:L439"/>
    <mergeCell ref="A441:B441"/>
    <mergeCell ref="C441:H441"/>
    <mergeCell ref="I441:L441"/>
    <mergeCell ref="A439:B439"/>
    <mergeCell ref="C439:H439"/>
  </mergeCells>
  <printOptions horizontalCentered="1" verticalCentered="1"/>
  <pageMargins left="0.23622047244094491" right="0.23622047244094491" top="0" bottom="0" header="0" footer="0"/>
  <pageSetup paperSize="9" scale="34" fitToHeight="0" orientation="portrait" r:id="rId1"/>
  <rowBreaks count="2" manualBreakCount="2">
    <brk id="153" max="11" man="1"/>
    <brk id="310" max="11" man="1"/>
  </rowBreaks>
  <ignoredErrors>
    <ignoredError sqref="J273 J335 I327 C422:D422 J422 F422 J193" formulaRange="1"/>
    <ignoredError sqref="E309 E35:F35 E107:F107 E148:F148 E354:F354 E358:F358 E360:F360 I360:J360 I358:J358 I354:J354 H309:J309 I102 I107:J107 I148:J148 I118 I88 E277 E118 E211 E178:F178 I178:J178 E385:F385 I385:J385 E382:F382 I382 F195 I187:J187 E187:F187 I64 I35:J35 E44 E88 E48 E63:E64 E102 I211 E247:F247 I247 E409 I409 E415 I415 E412 E419 I419 I422 E74 E364 E367 E375 I378 I375 I367 I364 I277 H127:I127 H145:H147 H183 E76 H128:H142 E193 E378 I29:J29 E23:F23 E28:F29 E25:F25 I25:J25 E52:F55 E57:F59 E61:F62 H51:H62 H120:H126 F126 I200 F202:F203 E200:F200 F197:F198 H196:H203 I224 E224:F224 I243:J243 E243:F243 F241 F226:F229 F217:F219 F231:F233 F223 F221 H216:H243 E262:F262 I262:J262 F259:F260 F268 F251:F253 F256 H266:H272 E293:F293 E298:F298 I293:J293 I298:J298 I282:J282 E282:F282 F284:F286 I334 I340 E331:F331 E348:F348 E334:F334 I348:J348 F335 F346:F347 F342:F343 E340:F340 H328:H352 I389:J389 I391 F387:F388 E391:F391 E389:F389 I406 E404:F404 I404:J404 I399 E399 F401:F402 E406:F406 F397:F399 F395 F393 H386:H406 H22:H30 F235:F236 H280:H302 J23 J28 F185:F186 J284:J286 E273 H250:H264 I193 E127 E387" formula="1"/>
    <ignoredError sqref="A14:A20 A21:B21 A33:B33 A98:B98 A126:B126 A134:B134 B189 A202:B202 A203:A209 A210:B210 A226:B226 A356:B356 M356:IV356 A218:A225 A276:B277 A227:A233 A425 A326 A22:A32 A215 A211:A213 A399:A423 A381:A387 A168:A173 A357:A368 A395:A396 A389:A393 A48:A96 A99:A125 A127:A133 A135:A152 A175:A201 A266:A275 A282:A308 A370:A379 A354:A355 A34:A46 A235:A264 A327:A344 A346:A352" numberStoredAsText="1"/>
    <ignoredError sqref="G309 K309 G145:G147 K145:K147 G183 K120:K142 G22:G30 G51:G62 G120:G142 G196:G203 G216:G243 G266:G272 G280:G302 G328:G352 G386:G406 G250:G264" evalError="1" formula="1"/>
    <ignoredError sqref="G13:G21 G143:G144 G148:G152 K148:K152 K143:K144 G184:G195 G168:G182 K308 G308 G325:G327 K48:K119 G273:G279 G303 K266:K303 K325:K424 G407:G424 G48:G50 G63:G119 G204:G215 G244:G249 G353:G385 G31:G46 K13:K46 K168:K264" evalError="1"/>
    <ignoredError sqref="J200 J331 E422 I33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18A38-DC03-4CBA-ACD2-129A1875E6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D4B545-DE12-4DEF-8288-D5823A37CCE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ebfcc7d6-e1dc-4701-b230-8bbb8f498e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7EB46FA-A347-4923-9017-73642496B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 - 1º BIM</vt:lpstr>
      <vt:lpstr>'Anexo II - 1º BIM'!Area_de_impressao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2026-03-18T21:22:52Z</cp:lastPrinted>
  <dcterms:created xsi:type="dcterms:W3CDTF">2005-03-08T15:13:02Z</dcterms:created>
  <dcterms:modified xsi:type="dcterms:W3CDTF">2026-03-31T21:28:50Z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