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6BIM 2025\Site\"/>
    </mc:Choice>
  </mc:AlternateContent>
  <xr:revisionPtr revIDLastSave="0" documentId="13_ncr:1_{198BE1D4-6A24-4484-BAAC-8C2365B531E9}" xr6:coauthVersionLast="47" xr6:coauthVersionMax="47" xr10:uidLastSave="{00000000-0000-0000-0000-000000000000}"/>
  <bookViews>
    <workbookView xWindow="-28920" yWindow="-105" windowWidth="29040" windowHeight="15720" xr2:uid="{8F603DE7-494E-4467-9819-03735DEB9ECE}"/>
  </bookViews>
  <sheets>
    <sheet name="Plan1" sheetId="1" r:id="rId1"/>
  </sheets>
  <definedNames>
    <definedName name="_xlnm.Print_Area" localSheetId="0">Plan1!$A$1:$O$60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O43" i="1"/>
  <c r="N43" i="1"/>
  <c r="N47" i="1"/>
  <c r="M47" i="1"/>
  <c r="M43" i="1"/>
  <c r="L43" i="1"/>
  <c r="L47" i="1"/>
  <c r="N36" i="1"/>
  <c r="N15" i="1"/>
  <c r="L44" i="1" l="1"/>
  <c r="B16" i="1" l="1"/>
  <c r="B23" i="1"/>
  <c r="B29" i="1"/>
  <c r="B35" i="1"/>
  <c r="C16" i="1"/>
  <c r="C23" i="1"/>
  <c r="C29" i="1"/>
  <c r="C35" i="1"/>
  <c r="B15" i="1" l="1"/>
  <c r="B41" i="1" s="1"/>
  <c r="B43" i="1" s="1"/>
  <c r="B47" i="1" s="1"/>
  <c r="C15" i="1"/>
  <c r="C41" i="1" s="1"/>
  <c r="C43" i="1" s="1"/>
  <c r="C47" i="1" s="1"/>
  <c r="O29" i="1"/>
  <c r="O16" i="1"/>
  <c r="K35" i="1"/>
  <c r="J35" i="1"/>
  <c r="I35" i="1"/>
  <c r="H35" i="1"/>
  <c r="G35" i="1"/>
  <c r="F35" i="1"/>
  <c r="E35" i="1"/>
  <c r="D35" i="1"/>
  <c r="K29" i="1"/>
  <c r="J29" i="1"/>
  <c r="I29" i="1"/>
  <c r="H29" i="1"/>
  <c r="G29" i="1"/>
  <c r="F29" i="1"/>
  <c r="E29" i="1"/>
  <c r="D29" i="1"/>
  <c r="K23" i="1"/>
  <c r="J23" i="1"/>
  <c r="I23" i="1"/>
  <c r="H23" i="1"/>
  <c r="G23" i="1"/>
  <c r="F23" i="1"/>
  <c r="E23" i="1"/>
  <c r="D23" i="1"/>
  <c r="K16" i="1"/>
  <c r="J16" i="1"/>
  <c r="I16" i="1"/>
  <c r="H16" i="1"/>
  <c r="G16" i="1"/>
  <c r="F16" i="1"/>
  <c r="E16" i="1"/>
  <c r="D16" i="1"/>
  <c r="O35" i="1"/>
  <c r="O23" i="1"/>
  <c r="M35" i="1"/>
  <c r="L35" i="1"/>
  <c r="M29" i="1"/>
  <c r="L29" i="1"/>
  <c r="M23" i="1"/>
  <c r="L23" i="1"/>
  <c r="M16" i="1"/>
  <c r="L16" i="1"/>
  <c r="N46" i="1"/>
  <c r="N45" i="1"/>
  <c r="N44" i="1"/>
  <c r="N42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7" i="1"/>
  <c r="N38" i="1"/>
  <c r="N39" i="1"/>
  <c r="N40" i="1"/>
  <c r="H15" i="1" l="1"/>
  <c r="H41" i="1" s="1"/>
  <c r="H43" i="1" s="1"/>
  <c r="H47" i="1" s="1"/>
  <c r="K15" i="1"/>
  <c r="K41" i="1" s="1"/>
  <c r="K43" i="1" s="1"/>
  <c r="K47" i="1" s="1"/>
  <c r="G15" i="1"/>
  <c r="G41" i="1" s="1"/>
  <c r="G43" i="1" s="1"/>
  <c r="G47" i="1" s="1"/>
  <c r="I15" i="1"/>
  <c r="I41" i="1" s="1"/>
  <c r="I43" i="1" s="1"/>
  <c r="I47" i="1" s="1"/>
  <c r="J15" i="1"/>
  <c r="J41" i="1" s="1"/>
  <c r="J43" i="1" s="1"/>
  <c r="J47" i="1" s="1"/>
  <c r="M15" i="1"/>
  <c r="M41" i="1" s="1"/>
  <c r="E15" i="1"/>
  <c r="E41" i="1" s="1"/>
  <c r="E43" i="1" s="1"/>
  <c r="E47" i="1" s="1"/>
  <c r="N29" i="1"/>
  <c r="O15" i="1"/>
  <c r="O41" i="1" s="1"/>
  <c r="N35" i="1"/>
  <c r="N23" i="1"/>
  <c r="L15" i="1"/>
  <c r="L41" i="1" s="1"/>
  <c r="N16" i="1"/>
  <c r="D15" i="1"/>
  <c r="D41" i="1" s="1"/>
  <c r="D43" i="1" s="1"/>
  <c r="D47" i="1" s="1"/>
  <c r="F15" i="1"/>
  <c r="F41" i="1" s="1"/>
  <c r="F43" i="1" s="1"/>
  <c r="F47" i="1" s="1"/>
  <c r="N41" i="1" l="1"/>
</calcChain>
</file>

<file path=xl/sharedStrings.xml><?xml version="1.0" encoding="utf-8"?>
<sst xmlns="http://schemas.openxmlformats.org/spreadsheetml/2006/main" count="71" uniqueCount="71">
  <si>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</si>
  <si>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</si>
  <si>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</si>
  <si>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</si>
  <si>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</si>
  <si>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</si>
  <si>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</si>
  <si>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</si>
  <si>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</si>
  <si>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</si>
  <si>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</si>
  <si>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</si>
  <si>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</si>
  <si>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</si>
  <si>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</si>
  <si>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</si>
  <si>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</si>
  <si>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</si>
  <si>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</si>
  <si>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</si>
  <si>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</si>
  <si>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</si>
  <si>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</si>
  <si>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</si>
  <si>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</si>
  <si>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</si>
  <si>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</si>
  <si>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</si>
  <si>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</si>
  <si>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</si>
  <si>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</si>
  <si>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</si>
  <si>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</si>
  <si>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</si>
  <si>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</si>
  <si>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</si>
  <si>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</si>
  <si>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</si>
  <si>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</si>
  <si>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</si>
  <si>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</si>
  <si>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</si>
  <si>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</si>
  <si>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</si>
  <si>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</si>
  <si>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</si>
  <si>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</si>
  <si>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</si>
  <si>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</si>
  <si>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</si>
  <si>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</si>
  <si>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( - ) Outras Deduções Constitucionais ou Legais (VIII)</t>
  </si>
  <si>
    <t>RECEITA CORRENTE LÍQUIDA AJUSTADA PARA CÁLCULO DOS LIMITES DA DESPESA COM PESSOAL (IX) = (V - VI - VII - VIII)</t>
  </si>
  <si>
    <t>Jan/2025</t>
  </si>
  <si>
    <t>Fev/2025</t>
  </si>
  <si>
    <t xml:space="preserve">         2 - Imprensa Oficial, CEDAE e AGERIO não constam nos Orçamentos Fiscal e da Seguridade Social no exercício de 2025.</t>
  </si>
  <si>
    <t>2025</t>
  </si>
  <si>
    <t xml:space="preserve">( - ) Transferências da União relativas  a remuneração dos agentes comunitários de saúde e de combate às endemias (CF, art. 198, §11) (VII)  </t>
  </si>
  <si>
    <t>Mar/2025</t>
  </si>
  <si>
    <t>Abr/2025</t>
  </si>
  <si>
    <t>Mai/2025</t>
  </si>
  <si>
    <t>Jun/2025</t>
  </si>
  <si>
    <t xml:space="preserve">         3 -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</si>
  <si>
    <t>Jul/2025</t>
  </si>
  <si>
    <t>Ago/2025</t>
  </si>
  <si>
    <t>Set/2025</t>
  </si>
  <si>
    <t>Out/2025</t>
  </si>
  <si>
    <t>Nov/2025</t>
  </si>
  <si>
    <t>Dez/2025</t>
  </si>
  <si>
    <t xml:space="preserve">            Emissão: 23/01/2026</t>
  </si>
  <si>
    <t>JANEIRO A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</si>
</sst>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165" fontId="4" fillId="0" borderId="0" xfId="3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5" fillId="4" borderId="0" xfId="0" applyFont="1" applyFill="1"/>
    <xf numFmtId="49" fontId="6" fillId="3" borderId="12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4" borderId="2" xfId="3" applyFont="1" applyFill="1" applyBorder="1" applyAlignment="1"/>
    <xf numFmtId="165" fontId="5" fillId="4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3" borderId="11" xfId="3" applyFont="1" applyFill="1" applyBorder="1"/>
    <xf numFmtId="165" fontId="6" fillId="3" borderId="11" xfId="3" applyFont="1" applyFill="1" applyBorder="1" applyAlignment="1">
      <alignment horizontal="center"/>
    </xf>
    <xf numFmtId="165" fontId="6" fillId="3" borderId="11" xfId="3" applyFont="1" applyFill="1" applyBorder="1" applyAlignment="1"/>
    <xf numFmtId="43" fontId="5" fillId="0" borderId="0" xfId="0" applyNumberFormat="1" applyFont="1"/>
    <xf numFmtId="165" fontId="6" fillId="3" borderId="10" xfId="3" applyFont="1" applyFill="1" applyBorder="1" applyAlignment="1"/>
    <xf numFmtId="43" fontId="3" fillId="0" borderId="0" xfId="0" applyNumberFormat="1" applyFont="1"/>
    <xf numFmtId="165" fontId="6" fillId="0" borderId="11" xfId="3" applyFont="1" applyFill="1" applyBorder="1"/>
    <xf numFmtId="0" fontId="5" fillId="0" borderId="0" xfId="0" applyFont="1" applyAlignment="1">
      <alignment horizontal="left"/>
    </xf>
    <xf numFmtId="165" fontId="6" fillId="0" borderId="11" xfId="3" applyFont="1" applyFill="1" applyBorder="1" applyAlignment="1"/>
    <xf numFmtId="165" fontId="6" fillId="4" borderId="1" xfId="3" applyFont="1" applyFill="1" applyBorder="1" applyAlignment="1"/>
    <xf numFmtId="165" fontId="6" fillId="4" borderId="3" xfId="3" applyFont="1" applyFill="1" applyBorder="1" applyAlignment="1"/>
    <xf numFmtId="165" fontId="5" fillId="4" borderId="3" xfId="3" applyFont="1" applyFill="1" applyBorder="1" applyAlignment="1"/>
    <xf numFmtId="165" fontId="5" fillId="4" borderId="3" xfId="3" applyFont="1" applyFill="1" applyBorder="1"/>
    <xf numFmtId="165" fontId="6" fillId="0" borderId="1" xfId="3" applyFont="1" applyBorder="1" applyAlignment="1"/>
    <xf numFmtId="4" fontId="5" fillId="2" borderId="13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3" borderId="9" xfId="3" applyFont="1" applyFill="1" applyBorder="1"/>
    <xf numFmtId="165" fontId="6" fillId="3" borderId="10" xfId="3" applyFont="1" applyFill="1" applyBorder="1" applyAlignment="1">
      <alignment horizontal="center"/>
    </xf>
    <xf numFmtId="165" fontId="6" fillId="0" borderId="9" xfId="3" applyFont="1" applyFill="1" applyBorder="1"/>
    <xf numFmtId="165" fontId="6" fillId="0" borderId="9" xfId="3" applyFont="1" applyFill="1" applyBorder="1" applyAlignment="1"/>
    <xf numFmtId="165" fontId="6" fillId="4" borderId="11" xfId="3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16" xfId="0" applyNumberFormat="1" applyFont="1" applyFill="1" applyBorder="1" applyAlignment="1">
      <alignment horizontal="center" vertical="center"/>
    </xf>
    <xf numFmtId="37" fontId="6" fillId="3" borderId="4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15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5" fontId="4" fillId="0" borderId="0" xfId="3" applyFont="1" applyFill="1" applyAlignment="1">
      <alignment horizontal="center"/>
    </xf>
    <xf numFmtId="165" fontId="4" fillId="0" borderId="0" xfId="3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43" fontId="4" fillId="0" borderId="0" xfId="0" applyNumberFormat="1" applyFont="1" applyFill="1"/>
    <xf numFmtId="165" fontId="4" fillId="0" borderId="0" xfId="3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/>
    <xf numFmtId="165" fontId="4" fillId="0" borderId="0" xfId="3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vertical="center" wrapText="1"/>
    </xf>
    <xf numFmtId="165" fontId="7" fillId="0" borderId="0" xfId="3" applyFont="1" applyFill="1" applyBorder="1" applyAlignment="1">
      <alignment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</xdr:colOff>
      <xdr:row>0</xdr:row>
      <xdr:rowOff>73025</xdr:rowOff>
    </xdr:from>
    <xdr:to>
      <xdr:col>6</xdr:col>
      <xdr:colOff>644525</xdr:colOff>
      <xdr:row>3</xdr:row>
      <xdr:rowOff>225425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730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8"/>
  <sheetViews>
    <sheetView showGridLines="0" tabSelected="1" topLeftCell="A37" zoomScale="75" zoomScaleNormal="75" workbookViewId="0">
      <selection activeCell="Q38" sqref="Q38"/>
    </sheetView>
  </sheetViews>
  <sheetFormatPr defaultColWidth="9.140625"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8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8" ht="21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8" ht="15.75" x14ac:dyDescent="0.25">
      <c r="A5" s="51" t="s">
        <v>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8" ht="15.75" x14ac:dyDescent="0.25">
      <c r="A6" s="5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8" ht="15.75" x14ac:dyDescent="0.25">
      <c r="A7" s="53" t="s">
        <v>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8" ht="15.75" x14ac:dyDescent="0.25">
      <c r="A8" s="51" t="s">
        <v>8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8" ht="15.75" x14ac:dyDescent="0.25">
      <c r="A9" s="51" t="s">
        <v>70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8" ht="15.75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7"/>
      <c r="O10" s="50" t="s">
        <v>69</v>
      </c>
    </row>
    <row r="11" spans="1:18" ht="15.75" x14ac:dyDescent="0.25">
      <c r="A11" s="7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9"/>
      <c r="M11" s="7"/>
      <c r="N11" s="66">
        <v>1</v>
      </c>
      <c r="O11" s="67"/>
    </row>
    <row r="12" spans="1:18" ht="15.75" x14ac:dyDescent="0.25">
      <c r="A12" s="54" t="s">
        <v>0</v>
      </c>
      <c r="B12" s="57" t="s">
        <v>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63" t="s">
        <v>42</v>
      </c>
      <c r="O12" s="10" t="s">
        <v>3</v>
      </c>
    </row>
    <row r="13" spans="1:18" ht="15.75" customHeight="1" x14ac:dyDescent="0.25">
      <c r="A13" s="55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2"/>
      <c r="N13" s="64"/>
      <c r="O13" s="11" t="s">
        <v>4</v>
      </c>
    </row>
    <row r="14" spans="1:18" ht="15.75" x14ac:dyDescent="0.25">
      <c r="A14" s="56"/>
      <c r="B14" s="12" t="s">
        <v>53</v>
      </c>
      <c r="C14" s="12" t="s">
        <v>54</v>
      </c>
      <c r="D14" s="12" t="s">
        <v>58</v>
      </c>
      <c r="E14" s="12" t="s">
        <v>59</v>
      </c>
      <c r="F14" s="12" t="s">
        <v>60</v>
      </c>
      <c r="G14" s="12" t="s">
        <v>61</v>
      </c>
      <c r="H14" s="12" t="s">
        <v>63</v>
      </c>
      <c r="I14" s="12" t="s">
        <v>64</v>
      </c>
      <c r="J14" s="12" t="s">
        <v>65</v>
      </c>
      <c r="K14" s="12" t="s">
        <v>66</v>
      </c>
      <c r="L14" s="12" t="s">
        <v>67</v>
      </c>
      <c r="M14" s="12" t="s">
        <v>68</v>
      </c>
      <c r="N14" s="65"/>
      <c r="O14" s="13" t="s">
        <v>56</v>
      </c>
    </row>
    <row r="15" spans="1:18" ht="15.75" x14ac:dyDescent="0.25">
      <c r="A15" s="46" t="s">
        <v>10</v>
      </c>
      <c r="B15" s="16">
        <f t="shared" ref="B15:O15" si="0">B16+B22+B23+B26+B27+B28+B29+B34</f>
        <v>11865823439.930002</v>
      </c>
      <c r="C15" s="16">
        <f t="shared" si="0"/>
        <v>15049941860.99</v>
      </c>
      <c r="D15" s="16">
        <f t="shared" si="0"/>
        <v>10217421031.049999</v>
      </c>
      <c r="E15" s="16">
        <f t="shared" si="0"/>
        <v>10520622229.160002</v>
      </c>
      <c r="F15" s="16">
        <f t="shared" si="0"/>
        <v>13391739091.379997</v>
      </c>
      <c r="G15" s="16">
        <f t="shared" si="0"/>
        <v>10701436142.110001</v>
      </c>
      <c r="H15" s="16">
        <f t="shared" si="0"/>
        <v>9432354112.2299976</v>
      </c>
      <c r="I15" s="16">
        <f t="shared" si="0"/>
        <v>12024652703.18</v>
      </c>
      <c r="J15" s="34">
        <f t="shared" si="0"/>
        <v>9954165128.8500004</v>
      </c>
      <c r="K15" s="34">
        <f t="shared" si="0"/>
        <v>9690332009.6100006</v>
      </c>
      <c r="L15" s="34">
        <f t="shared" si="0"/>
        <v>12179828982.720001</v>
      </c>
      <c r="M15" s="34">
        <f t="shared" si="0"/>
        <v>12554885993.549999</v>
      </c>
      <c r="N15" s="16">
        <f t="shared" si="0"/>
        <v>137583202724.76001</v>
      </c>
      <c r="O15" s="38">
        <f t="shared" si="0"/>
        <v>137224482497.34999</v>
      </c>
      <c r="R15" s="5"/>
    </row>
    <row r="16" spans="1:18" ht="15.75" x14ac:dyDescent="0.25">
      <c r="A16" s="7" t="s">
        <v>37</v>
      </c>
      <c r="B16" s="17">
        <f t="shared" ref="B16:K16" si="1">SUM(B17:B21)</f>
        <v>8496216820.000001</v>
      </c>
      <c r="C16" s="17">
        <f t="shared" si="1"/>
        <v>7041790032.5200005</v>
      </c>
      <c r="D16" s="17">
        <f t="shared" si="1"/>
        <v>6817006418.5400009</v>
      </c>
      <c r="E16" s="17">
        <f t="shared" si="1"/>
        <v>7277062687.71</v>
      </c>
      <c r="F16" s="17">
        <f t="shared" si="1"/>
        <v>6506535495.6700001</v>
      </c>
      <c r="G16" s="17">
        <f t="shared" si="1"/>
        <v>6519860201.3499994</v>
      </c>
      <c r="H16" s="17">
        <f t="shared" si="1"/>
        <v>6428850488.8199987</v>
      </c>
      <c r="I16" s="17">
        <f t="shared" si="1"/>
        <v>6147242937.4200001</v>
      </c>
      <c r="J16" s="17">
        <f t="shared" si="1"/>
        <v>6889139406.539999</v>
      </c>
      <c r="K16" s="17">
        <f t="shared" si="1"/>
        <v>6376192091.9200001</v>
      </c>
      <c r="L16" s="17">
        <f t="shared" ref="L16:O16" si="2">SUM(L17:L21)</f>
        <v>6335430859.5100002</v>
      </c>
      <c r="M16" s="17">
        <f t="shared" si="2"/>
        <v>8121893772.04</v>
      </c>
      <c r="N16" s="18">
        <f t="shared" si="2"/>
        <v>82957221212.040009</v>
      </c>
      <c r="O16" s="17">
        <f t="shared" si="2"/>
        <v>82837484485.920013</v>
      </c>
    </row>
    <row r="17" spans="1:18" ht="15.75" x14ac:dyDescent="0.25">
      <c r="A17" s="7" t="s">
        <v>12</v>
      </c>
      <c r="B17" s="18">
        <v>5509956845.2200003</v>
      </c>
      <c r="C17" s="18">
        <v>4774573226.1599998</v>
      </c>
      <c r="D17" s="18">
        <v>4956687412.5299997</v>
      </c>
      <c r="E17" s="18">
        <v>5767810651.9499998</v>
      </c>
      <c r="F17" s="18">
        <v>5012354341.9700003</v>
      </c>
      <c r="G17" s="18">
        <v>5173860958.0699997</v>
      </c>
      <c r="H17" s="17">
        <v>4983940327.6099997</v>
      </c>
      <c r="I17" s="17">
        <v>4839785733.5</v>
      </c>
      <c r="J17" s="17">
        <v>5572902477.1199999</v>
      </c>
      <c r="K17" s="17">
        <v>5050495198.3699999</v>
      </c>
      <c r="L17" s="17">
        <v>5148701434.0799999</v>
      </c>
      <c r="M17" s="17">
        <v>5595438666.25</v>
      </c>
      <c r="N17" s="19">
        <f t="shared" ref="N17:N34" si="3">SUM(B17:M17)</f>
        <v>62386507272.830009</v>
      </c>
      <c r="O17" s="39">
        <v>62352305398.93</v>
      </c>
    </row>
    <row r="18" spans="1:18" ht="15.75" x14ac:dyDescent="0.25">
      <c r="A18" s="7" t="s">
        <v>13</v>
      </c>
      <c r="B18" s="18">
        <v>1655805068.8599999</v>
      </c>
      <c r="C18" s="18">
        <v>920521284.26999998</v>
      </c>
      <c r="D18" s="18">
        <v>736823669.00999999</v>
      </c>
      <c r="E18" s="18">
        <v>564389967.77999997</v>
      </c>
      <c r="F18" s="18">
        <v>289017501.50999999</v>
      </c>
      <c r="G18" s="18">
        <v>229542325.97</v>
      </c>
      <c r="H18" s="17">
        <v>243852552.22999999</v>
      </c>
      <c r="I18" s="17">
        <v>193585269.55000001</v>
      </c>
      <c r="J18" s="17">
        <v>190089764.34</v>
      </c>
      <c r="K18" s="17">
        <v>173299652.22</v>
      </c>
      <c r="L18" s="17">
        <v>144822363.25999999</v>
      </c>
      <c r="M18" s="17">
        <v>176393461.66999999</v>
      </c>
      <c r="N18" s="19">
        <f t="shared" si="3"/>
        <v>5518142880.670001</v>
      </c>
      <c r="O18" s="39">
        <v>5514259602.4399996</v>
      </c>
    </row>
    <row r="19" spans="1:18" ht="15.75" x14ac:dyDescent="0.25">
      <c r="A19" s="7" t="s">
        <v>14</v>
      </c>
      <c r="B19" s="18">
        <v>101858441.31</v>
      </c>
      <c r="C19" s="18">
        <v>125339491.01000001</v>
      </c>
      <c r="D19" s="18">
        <v>111511784.14</v>
      </c>
      <c r="E19" s="18">
        <v>115190536.29000001</v>
      </c>
      <c r="F19" s="18">
        <v>160978470.94999999</v>
      </c>
      <c r="G19" s="18">
        <v>144851868.15000001</v>
      </c>
      <c r="H19" s="17">
        <v>143081309.65000001</v>
      </c>
      <c r="I19" s="17">
        <v>139307058.22999999</v>
      </c>
      <c r="J19" s="17">
        <v>176104161.72999999</v>
      </c>
      <c r="K19" s="17">
        <v>164355337.71000001</v>
      </c>
      <c r="L19" s="17">
        <v>160296445.69999999</v>
      </c>
      <c r="M19" s="17">
        <v>333539776.08999997</v>
      </c>
      <c r="N19" s="19">
        <f t="shared" si="3"/>
        <v>1876414680.96</v>
      </c>
      <c r="O19" s="39">
        <v>1789476190.1700001</v>
      </c>
    </row>
    <row r="20" spans="1:18" ht="15.75" x14ac:dyDescent="0.25">
      <c r="A20" s="7" t="s">
        <v>15</v>
      </c>
      <c r="B20" s="18">
        <v>723219497.00999999</v>
      </c>
      <c r="C20" s="18">
        <v>543718103.33000004</v>
      </c>
      <c r="D20" s="18">
        <v>636754300.75999999</v>
      </c>
      <c r="E20" s="18">
        <v>493823508.23000002</v>
      </c>
      <c r="F20" s="18">
        <v>647324821.09000003</v>
      </c>
      <c r="G20" s="18">
        <v>625960603.22000003</v>
      </c>
      <c r="H20" s="17">
        <v>705702861.28999996</v>
      </c>
      <c r="I20" s="17">
        <v>587408323.91999996</v>
      </c>
      <c r="J20" s="17">
        <v>616904257.11000001</v>
      </c>
      <c r="K20" s="17">
        <v>660265546.00999999</v>
      </c>
      <c r="L20" s="17">
        <v>602713021.25</v>
      </c>
      <c r="M20" s="17">
        <v>1692635529.49</v>
      </c>
      <c r="N20" s="19">
        <f t="shared" si="3"/>
        <v>8536430372.71</v>
      </c>
      <c r="O20" s="39">
        <v>8525291080.8299999</v>
      </c>
    </row>
    <row r="21" spans="1:18" ht="15.75" x14ac:dyDescent="0.25">
      <c r="A21" s="7" t="s">
        <v>38</v>
      </c>
      <c r="B21" s="19">
        <v>505376967.60000002</v>
      </c>
      <c r="C21" s="19">
        <v>677637927.75</v>
      </c>
      <c r="D21" s="19">
        <v>375229252.10000002</v>
      </c>
      <c r="E21" s="19">
        <v>335848023.45999998</v>
      </c>
      <c r="F21" s="19">
        <v>396860360.14999998</v>
      </c>
      <c r="G21" s="19">
        <v>345644445.94</v>
      </c>
      <c r="H21" s="21">
        <v>352273438.04000002</v>
      </c>
      <c r="I21" s="21">
        <v>387156552.22000003</v>
      </c>
      <c r="J21" s="21">
        <v>333138746.24000001</v>
      </c>
      <c r="K21" s="21">
        <v>327776357.61000001</v>
      </c>
      <c r="L21" s="21">
        <v>278897595.22000003</v>
      </c>
      <c r="M21" s="21">
        <v>323886338.54000002</v>
      </c>
      <c r="N21" s="19">
        <f t="shared" si="3"/>
        <v>4639726004.8699999</v>
      </c>
      <c r="O21" s="39">
        <v>4656152213.5500002</v>
      </c>
    </row>
    <row r="22" spans="1:18" ht="15.75" x14ac:dyDescent="0.25">
      <c r="A22" s="7" t="s">
        <v>50</v>
      </c>
      <c r="B22" s="19">
        <v>370236100.22000003</v>
      </c>
      <c r="C22" s="19">
        <v>348292215.25</v>
      </c>
      <c r="D22" s="19">
        <v>270628168.97000003</v>
      </c>
      <c r="E22" s="19">
        <v>384338605.93000001</v>
      </c>
      <c r="F22" s="19">
        <v>391156688.63</v>
      </c>
      <c r="G22" s="19">
        <v>334697076.50999999</v>
      </c>
      <c r="H22" s="21">
        <v>314825774.54000002</v>
      </c>
      <c r="I22" s="21">
        <v>417794440.06</v>
      </c>
      <c r="J22" s="21">
        <v>305877905.83999997</v>
      </c>
      <c r="K22" s="21">
        <v>351016965.35000002</v>
      </c>
      <c r="L22" s="21">
        <v>335986320.54000002</v>
      </c>
      <c r="M22" s="21">
        <v>679626721.80999994</v>
      </c>
      <c r="N22" s="19">
        <f t="shared" si="3"/>
        <v>4504476983.6499996</v>
      </c>
      <c r="O22" s="39">
        <v>4544902939.04</v>
      </c>
    </row>
    <row r="23" spans="1:18" ht="15.75" x14ac:dyDescent="0.25">
      <c r="A23" s="7" t="s">
        <v>16</v>
      </c>
      <c r="B23" s="18">
        <f t="shared" ref="B23:K23" si="4">B24+B25</f>
        <v>1484136583.22</v>
      </c>
      <c r="C23" s="18">
        <f t="shared" si="4"/>
        <v>5993942236.5999994</v>
      </c>
      <c r="D23" s="18">
        <f t="shared" si="4"/>
        <v>1803903344.6000001</v>
      </c>
      <c r="E23" s="18">
        <f t="shared" si="4"/>
        <v>1612104128.55</v>
      </c>
      <c r="F23" s="18">
        <f t="shared" si="4"/>
        <v>5172772955.5200005</v>
      </c>
      <c r="G23" s="18">
        <f t="shared" si="4"/>
        <v>2500825535.8400002</v>
      </c>
      <c r="H23" s="18">
        <f t="shared" si="4"/>
        <v>1633257521.24</v>
      </c>
      <c r="I23" s="18">
        <f t="shared" si="4"/>
        <v>4261633635.3299999</v>
      </c>
      <c r="J23" s="18">
        <f t="shared" si="4"/>
        <v>1658815930.6900001</v>
      </c>
      <c r="K23" s="18">
        <f t="shared" si="4"/>
        <v>1817835987.77</v>
      </c>
      <c r="L23" s="20">
        <f t="shared" ref="L23:M23" si="5">L24+L25</f>
        <v>4272531323.3499999</v>
      </c>
      <c r="M23" s="20">
        <f t="shared" si="5"/>
        <v>2170709499.29</v>
      </c>
      <c r="N23" s="19">
        <f t="shared" si="3"/>
        <v>34382468682</v>
      </c>
      <c r="O23" s="17">
        <f>O24+O25</f>
        <v>34283743651.510002</v>
      </c>
    </row>
    <row r="24" spans="1:18" ht="15.75" x14ac:dyDescent="0.25">
      <c r="A24" s="7" t="s">
        <v>41</v>
      </c>
      <c r="B24" s="18">
        <v>270369891.01999998</v>
      </c>
      <c r="C24" s="18">
        <v>430810347.99000001</v>
      </c>
      <c r="D24" s="18">
        <v>431250119.91000003</v>
      </c>
      <c r="E24" s="18">
        <v>456488243.07999998</v>
      </c>
      <c r="F24" s="18">
        <v>475282140.5</v>
      </c>
      <c r="G24" s="18">
        <v>399838926.23000002</v>
      </c>
      <c r="H24" s="20">
        <v>450983442.92000002</v>
      </c>
      <c r="I24" s="20">
        <v>294213033.20999998</v>
      </c>
      <c r="J24" s="20">
        <v>336412536.61000001</v>
      </c>
      <c r="K24" s="20">
        <v>619234061.99000001</v>
      </c>
      <c r="L24" s="20">
        <v>522732605.01999998</v>
      </c>
      <c r="M24" s="20">
        <v>445340160.52999997</v>
      </c>
      <c r="N24" s="21">
        <f t="shared" si="3"/>
        <v>5132955509.0099993</v>
      </c>
      <c r="O24" s="39">
        <v>5033281328.1499996</v>
      </c>
    </row>
    <row r="25" spans="1:18" ht="15.75" x14ac:dyDescent="0.25">
      <c r="A25" s="7" t="s">
        <v>40</v>
      </c>
      <c r="B25" s="18">
        <v>1213766692.2</v>
      </c>
      <c r="C25" s="18">
        <v>5563131888.6099997</v>
      </c>
      <c r="D25" s="18">
        <v>1372653224.6900001</v>
      </c>
      <c r="E25" s="18">
        <v>1155615885.47</v>
      </c>
      <c r="F25" s="18">
        <v>4697490815.0200005</v>
      </c>
      <c r="G25" s="18">
        <v>2100986609.6099999</v>
      </c>
      <c r="H25" s="20">
        <v>1182274078.3199999</v>
      </c>
      <c r="I25" s="20">
        <v>3967420602.1199999</v>
      </c>
      <c r="J25" s="20">
        <v>1322403394.0799999</v>
      </c>
      <c r="K25" s="20">
        <v>1198601925.78</v>
      </c>
      <c r="L25" s="20">
        <v>3749798718.3299999</v>
      </c>
      <c r="M25" s="20">
        <v>1725369338.76</v>
      </c>
      <c r="N25" s="21">
        <f t="shared" si="3"/>
        <v>29249513172.990002</v>
      </c>
      <c r="O25" s="39">
        <v>29250462323.360001</v>
      </c>
    </row>
    <row r="26" spans="1:18" ht="15.75" x14ac:dyDescent="0.25">
      <c r="A26" s="7" t="s">
        <v>17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20">
        <v>0</v>
      </c>
      <c r="K26" s="20">
        <v>0</v>
      </c>
      <c r="L26" s="20">
        <v>0</v>
      </c>
      <c r="M26" s="20">
        <v>423253.25</v>
      </c>
      <c r="N26" s="19">
        <f t="shared" si="3"/>
        <v>423253.25</v>
      </c>
      <c r="O26" s="39">
        <v>48287.75</v>
      </c>
    </row>
    <row r="27" spans="1:18" ht="15.75" x14ac:dyDescent="0.25">
      <c r="A27" s="7" t="s">
        <v>18</v>
      </c>
      <c r="B27" s="18">
        <v>7138.62</v>
      </c>
      <c r="C27" s="18">
        <v>7801.19</v>
      </c>
      <c r="D27" s="18">
        <v>17323.23</v>
      </c>
      <c r="E27" s="18">
        <v>3299.61</v>
      </c>
      <c r="F27" s="18">
        <v>6376.88</v>
      </c>
      <c r="G27" s="18">
        <v>12111.87</v>
      </c>
      <c r="H27" s="20">
        <v>54872.72</v>
      </c>
      <c r="I27" s="20">
        <v>39556.58</v>
      </c>
      <c r="J27" s="20">
        <v>10902.03</v>
      </c>
      <c r="K27" s="20">
        <v>6621.96</v>
      </c>
      <c r="L27" s="20">
        <v>9691.85</v>
      </c>
      <c r="M27" s="20">
        <v>6601.7</v>
      </c>
      <c r="N27" s="19">
        <f t="shared" si="3"/>
        <v>182298.24000000002</v>
      </c>
      <c r="O27" s="39">
        <v>194723.4</v>
      </c>
    </row>
    <row r="28" spans="1:18" ht="15.75" x14ac:dyDescent="0.25">
      <c r="A28" s="7" t="s">
        <v>19</v>
      </c>
      <c r="B28" s="18">
        <v>33561337.600000001</v>
      </c>
      <c r="C28" s="18">
        <v>33830288.890000001</v>
      </c>
      <c r="D28" s="18">
        <v>29194153.969999999</v>
      </c>
      <c r="E28" s="18">
        <v>38300933.689999998</v>
      </c>
      <c r="F28" s="18">
        <v>42053205.880000003</v>
      </c>
      <c r="G28" s="18">
        <v>50360059.100000001</v>
      </c>
      <c r="H28" s="20">
        <v>43863903.619999997</v>
      </c>
      <c r="I28" s="20">
        <v>44048555.490000002</v>
      </c>
      <c r="J28" s="20">
        <v>42385289.549999997</v>
      </c>
      <c r="K28" s="20">
        <v>47277136.939999998</v>
      </c>
      <c r="L28" s="20">
        <v>59616077.119999997</v>
      </c>
      <c r="M28" s="20">
        <v>62093859.020000003</v>
      </c>
      <c r="N28" s="19">
        <f t="shared" si="3"/>
        <v>526584800.87</v>
      </c>
      <c r="O28" s="39">
        <v>514685660.06</v>
      </c>
    </row>
    <row r="29" spans="1:18" ht="15.75" x14ac:dyDescent="0.25">
      <c r="A29" s="7" t="s">
        <v>20</v>
      </c>
      <c r="B29" s="18">
        <f t="shared" ref="B29:M29" si="6">SUM(B30:B33)</f>
        <v>1229475596.6500001</v>
      </c>
      <c r="C29" s="18">
        <f t="shared" si="6"/>
        <v>1385598415.1700001</v>
      </c>
      <c r="D29" s="18">
        <f t="shared" si="6"/>
        <v>1118285915.97</v>
      </c>
      <c r="E29" s="18">
        <f t="shared" si="6"/>
        <v>1009324087.9099998</v>
      </c>
      <c r="F29" s="18">
        <f t="shared" si="6"/>
        <v>962866535.7299999</v>
      </c>
      <c r="G29" s="18">
        <f t="shared" si="6"/>
        <v>965806662.36999989</v>
      </c>
      <c r="H29" s="18">
        <f t="shared" si="6"/>
        <v>881359796.73999989</v>
      </c>
      <c r="I29" s="18">
        <f t="shared" si="6"/>
        <v>917468986.75000012</v>
      </c>
      <c r="J29" s="18">
        <f t="shared" si="6"/>
        <v>854886578.93000007</v>
      </c>
      <c r="K29" s="18">
        <f t="shared" si="6"/>
        <v>869589895.17999995</v>
      </c>
      <c r="L29" s="20">
        <f t="shared" si="6"/>
        <v>940826462.25999999</v>
      </c>
      <c r="M29" s="20">
        <f t="shared" si="6"/>
        <v>1235190310.21</v>
      </c>
      <c r="N29" s="19">
        <f t="shared" si="3"/>
        <v>12370679243.869999</v>
      </c>
      <c r="O29" s="18">
        <f>SUM(O30:O33)</f>
        <v>12241061748.629999</v>
      </c>
    </row>
    <row r="30" spans="1:18" ht="15.75" x14ac:dyDescent="0.25">
      <c r="A30" s="7" t="s">
        <v>21</v>
      </c>
      <c r="B30" s="18">
        <v>270803247.16000003</v>
      </c>
      <c r="C30" s="18">
        <v>379348148.56999999</v>
      </c>
      <c r="D30" s="18">
        <v>246592744.94999999</v>
      </c>
      <c r="E30" s="18">
        <v>248436097.13999999</v>
      </c>
      <c r="F30" s="18">
        <v>318923936.61000001</v>
      </c>
      <c r="G30" s="18">
        <v>335200912.17000002</v>
      </c>
      <c r="H30" s="20">
        <v>201399572.53999999</v>
      </c>
      <c r="I30" s="20">
        <v>269501622.13</v>
      </c>
      <c r="J30" s="20">
        <v>216780111.50999999</v>
      </c>
      <c r="K30" s="20">
        <v>226113475.16999999</v>
      </c>
      <c r="L30" s="20">
        <v>315144278.94999999</v>
      </c>
      <c r="M30" s="20">
        <v>355330522.88999999</v>
      </c>
      <c r="N30" s="19">
        <f t="shared" si="3"/>
        <v>3383574669.7900004</v>
      </c>
      <c r="O30" s="39">
        <v>3381655133.9099998</v>
      </c>
    </row>
    <row r="31" spans="1:18" ht="15.75" x14ac:dyDescent="0.25">
      <c r="A31" s="7" t="s">
        <v>39</v>
      </c>
      <c r="B31" s="18">
        <v>121473774.73</v>
      </c>
      <c r="C31" s="18">
        <v>137509121.94999999</v>
      </c>
      <c r="D31" s="18">
        <v>149751464.93000001</v>
      </c>
      <c r="E31" s="18">
        <v>140599255.90000001</v>
      </c>
      <c r="F31" s="18">
        <v>136594955.03999999</v>
      </c>
      <c r="G31" s="18">
        <v>155502483.25999999</v>
      </c>
      <c r="H31" s="20">
        <v>133417657.95999999</v>
      </c>
      <c r="I31" s="20">
        <v>147374997.08000001</v>
      </c>
      <c r="J31" s="20">
        <v>156288112.59</v>
      </c>
      <c r="K31" s="20">
        <v>149881325.87</v>
      </c>
      <c r="L31" s="20">
        <v>148136969.43000001</v>
      </c>
      <c r="M31" s="20">
        <v>179438750.71000001</v>
      </c>
      <c r="N31" s="21">
        <f t="shared" si="3"/>
        <v>1755968869.45</v>
      </c>
      <c r="O31" s="39">
        <v>1755568017.3800001</v>
      </c>
      <c r="P31" s="70"/>
      <c r="Q31" s="71"/>
      <c r="R31" s="72"/>
    </row>
    <row r="32" spans="1:18" ht="15.75" x14ac:dyDescent="0.25">
      <c r="A32" s="7" t="s">
        <v>22</v>
      </c>
      <c r="B32" s="18">
        <v>420450443.86000001</v>
      </c>
      <c r="C32" s="18">
        <v>360028434.72000003</v>
      </c>
      <c r="D32" s="18">
        <v>348593333.77999997</v>
      </c>
      <c r="E32" s="18">
        <v>443327136.06</v>
      </c>
      <c r="F32" s="18">
        <v>341896169.69</v>
      </c>
      <c r="G32" s="18">
        <v>325067123.38999999</v>
      </c>
      <c r="H32" s="20">
        <v>348890096.82999998</v>
      </c>
      <c r="I32" s="20">
        <v>318597875.44</v>
      </c>
      <c r="J32" s="20">
        <v>324930439.38</v>
      </c>
      <c r="K32" s="20">
        <v>317722020.01999998</v>
      </c>
      <c r="L32" s="20">
        <v>309588102.91000003</v>
      </c>
      <c r="M32" s="20">
        <v>404886351.30000001</v>
      </c>
      <c r="N32" s="19">
        <f t="shared" si="3"/>
        <v>4263977527.3800001</v>
      </c>
      <c r="O32" s="39">
        <v>4225004479.5100002</v>
      </c>
      <c r="P32" s="70"/>
      <c r="Q32" s="71"/>
      <c r="R32" s="73"/>
    </row>
    <row r="33" spans="1:21" ht="15.75" x14ac:dyDescent="0.25">
      <c r="A33" s="7" t="s">
        <v>23</v>
      </c>
      <c r="B33" s="18">
        <v>416748130.89999998</v>
      </c>
      <c r="C33" s="18">
        <v>508712709.93000001</v>
      </c>
      <c r="D33" s="18">
        <v>373348372.31</v>
      </c>
      <c r="E33" s="18">
        <v>176961598.81</v>
      </c>
      <c r="F33" s="18">
        <v>165451474.38999999</v>
      </c>
      <c r="G33" s="18">
        <v>150036143.55000001</v>
      </c>
      <c r="H33" s="20">
        <v>197652469.41</v>
      </c>
      <c r="I33" s="20">
        <v>181994492.09999999</v>
      </c>
      <c r="J33" s="20">
        <v>156887915.44999999</v>
      </c>
      <c r="K33" s="20">
        <v>175873074.12</v>
      </c>
      <c r="L33" s="20">
        <v>167957110.97</v>
      </c>
      <c r="M33" s="20">
        <v>295534685.31</v>
      </c>
      <c r="N33" s="19">
        <f t="shared" si="3"/>
        <v>2967158177.249999</v>
      </c>
      <c r="O33" s="39">
        <v>2878834117.8299999</v>
      </c>
      <c r="P33" s="70"/>
      <c r="Q33" s="71"/>
      <c r="R33" s="73"/>
    </row>
    <row r="34" spans="1:21" ht="15.75" x14ac:dyDescent="0.25">
      <c r="A34" s="7" t="s">
        <v>24</v>
      </c>
      <c r="B34" s="18">
        <v>252189863.62</v>
      </c>
      <c r="C34" s="18">
        <v>246480871.37</v>
      </c>
      <c r="D34" s="18">
        <v>178385705.77000001</v>
      </c>
      <c r="E34" s="18">
        <v>199488485.75999999</v>
      </c>
      <c r="F34" s="18">
        <v>316347833.06999999</v>
      </c>
      <c r="G34" s="18">
        <v>329874495.06999999</v>
      </c>
      <c r="H34" s="20">
        <v>130141754.55</v>
      </c>
      <c r="I34" s="20">
        <v>236424591.55000001</v>
      </c>
      <c r="J34" s="20">
        <v>203049115.27000001</v>
      </c>
      <c r="K34" s="20">
        <v>228413310.49000001</v>
      </c>
      <c r="L34" s="20">
        <v>235428248.09</v>
      </c>
      <c r="M34" s="20">
        <v>284941976.23000002</v>
      </c>
      <c r="N34" s="19">
        <f t="shared" si="3"/>
        <v>2841166250.8399997</v>
      </c>
      <c r="O34" s="39">
        <v>2802361001.04</v>
      </c>
      <c r="P34" s="70"/>
      <c r="Q34" s="71"/>
      <c r="R34" s="73"/>
    </row>
    <row r="35" spans="1:21" ht="15.75" x14ac:dyDescent="0.25">
      <c r="A35" s="47" t="s">
        <v>1</v>
      </c>
      <c r="B35" s="22">
        <f t="shared" ref="B35:G35" si="7">SUM(B36:B40)</f>
        <v>3839419295.5700002</v>
      </c>
      <c r="C35" s="22">
        <f t="shared" si="7"/>
        <v>3586675036.2300005</v>
      </c>
      <c r="D35" s="22">
        <f t="shared" si="7"/>
        <v>3091380539.29</v>
      </c>
      <c r="E35" s="22">
        <f t="shared" si="7"/>
        <v>3313081493.5799999</v>
      </c>
      <c r="F35" s="22">
        <f t="shared" si="7"/>
        <v>2884232882.9199996</v>
      </c>
      <c r="G35" s="22">
        <f t="shared" si="7"/>
        <v>3148626104.04</v>
      </c>
      <c r="H35" s="22">
        <f t="shared" ref="H35:K35" si="8">SUM(H36:H40)</f>
        <v>2666788807.8699999</v>
      </c>
      <c r="I35" s="22">
        <f t="shared" si="8"/>
        <v>2617717948.3499999</v>
      </c>
      <c r="J35" s="22">
        <f t="shared" si="8"/>
        <v>2842997107.6100001</v>
      </c>
      <c r="K35" s="22">
        <f t="shared" si="8"/>
        <v>2956326529.8900003</v>
      </c>
      <c r="L35" s="35">
        <f t="shared" ref="L35:O35" si="9">SUM(L36:L40)</f>
        <v>2770569982.6100001</v>
      </c>
      <c r="M35" s="35">
        <f t="shared" si="9"/>
        <v>3309224863.3699999</v>
      </c>
      <c r="N35" s="22">
        <f t="shared" si="9"/>
        <v>37027040591.330002</v>
      </c>
      <c r="O35" s="40">
        <f t="shared" si="9"/>
        <v>37032777187.979996</v>
      </c>
      <c r="P35" s="70"/>
      <c r="Q35" s="71"/>
      <c r="R35" s="74"/>
    </row>
    <row r="36" spans="1:21" ht="15.75" x14ac:dyDescent="0.25">
      <c r="A36" s="7" t="s">
        <v>25</v>
      </c>
      <c r="B36" s="23">
        <v>2293730108.5900002</v>
      </c>
      <c r="C36" s="23">
        <v>2204880849.0300002</v>
      </c>
      <c r="D36" s="23">
        <v>1716167287.21</v>
      </c>
      <c r="E36" s="23">
        <v>1743302937.9000001</v>
      </c>
      <c r="F36" s="23">
        <v>1445721986.55</v>
      </c>
      <c r="G36" s="23">
        <v>1798996936.99</v>
      </c>
      <c r="H36" s="36">
        <v>1411173882.48</v>
      </c>
      <c r="I36" s="36">
        <v>1357495665.8</v>
      </c>
      <c r="J36" s="36">
        <v>1545258198.8599999</v>
      </c>
      <c r="K36" s="36">
        <v>1395684771.25</v>
      </c>
      <c r="L36" s="36">
        <v>1393027381.0599999</v>
      </c>
      <c r="M36" s="36">
        <v>1527102891.0999999</v>
      </c>
      <c r="N36" s="23">
        <f>SUM(B36:M36)</f>
        <v>19832542896.82</v>
      </c>
      <c r="O36" s="39">
        <v>19820649354.419998</v>
      </c>
      <c r="P36" s="70"/>
      <c r="Q36" s="75"/>
      <c r="R36" s="76"/>
    </row>
    <row r="37" spans="1:21" ht="15.75" x14ac:dyDescent="0.25">
      <c r="A37" s="7" t="s">
        <v>32</v>
      </c>
      <c r="B37" s="23">
        <v>346108738.60000002</v>
      </c>
      <c r="C37" s="23">
        <v>332028937.31999999</v>
      </c>
      <c r="D37" s="23">
        <v>254310572.69</v>
      </c>
      <c r="E37" s="23">
        <v>370696241.93000001</v>
      </c>
      <c r="F37" s="23">
        <v>372152666.32999998</v>
      </c>
      <c r="G37" s="23">
        <v>323778485.04000002</v>
      </c>
      <c r="H37" s="36">
        <v>293066760.69999999</v>
      </c>
      <c r="I37" s="36">
        <v>399022964.05000001</v>
      </c>
      <c r="J37" s="36">
        <v>291614317.63999999</v>
      </c>
      <c r="K37" s="36">
        <v>334505719.20999998</v>
      </c>
      <c r="L37" s="36">
        <v>319432963.95999998</v>
      </c>
      <c r="M37" s="36">
        <v>654794211.26999998</v>
      </c>
      <c r="N37" s="23">
        <f>SUM(B37:M37)</f>
        <v>4291512578.7400002</v>
      </c>
      <c r="O37" s="39">
        <v>4339944973.1899996</v>
      </c>
      <c r="P37" s="70"/>
      <c r="Q37" s="6"/>
      <c r="R37" s="76"/>
    </row>
    <row r="38" spans="1:21" ht="15.75" x14ac:dyDescent="0.25">
      <c r="A38" s="7" t="s">
        <v>26</v>
      </c>
      <c r="B38" s="23">
        <v>20355893.640000001</v>
      </c>
      <c r="C38" s="23">
        <v>22612.799999999999</v>
      </c>
      <c r="D38" s="23">
        <v>28339264.100000001</v>
      </c>
      <c r="E38" s="23">
        <v>21066627.920000002</v>
      </c>
      <c r="F38" s="23">
        <v>15716610.35</v>
      </c>
      <c r="G38" s="23">
        <v>15095119.33</v>
      </c>
      <c r="H38" s="36">
        <v>20927838.699999999</v>
      </c>
      <c r="I38" s="36">
        <v>10433829.470000001</v>
      </c>
      <c r="J38" s="36">
        <v>308738.43</v>
      </c>
      <c r="K38" s="36">
        <v>24347604.25</v>
      </c>
      <c r="L38" s="36">
        <v>11854527.630000001</v>
      </c>
      <c r="M38" s="36">
        <v>21646775.07</v>
      </c>
      <c r="N38" s="23">
        <f>SUM(B38:M38)</f>
        <v>190115441.69</v>
      </c>
      <c r="O38" s="39">
        <v>183472521.16999999</v>
      </c>
      <c r="P38" s="70"/>
      <c r="Q38" s="6"/>
      <c r="R38" s="76"/>
    </row>
    <row r="39" spans="1:21" ht="15.75" x14ac:dyDescent="0.25">
      <c r="A39" s="7" t="s">
        <v>46</v>
      </c>
      <c r="B39" s="23">
        <v>23956008.550000001</v>
      </c>
      <c r="C39" s="23">
        <v>43381719.75</v>
      </c>
      <c r="D39" s="23">
        <v>119420979.20999999</v>
      </c>
      <c r="E39" s="23">
        <v>131232687.95999999</v>
      </c>
      <c r="F39" s="23">
        <v>125214685.34</v>
      </c>
      <c r="G39" s="23">
        <v>63758735.420000002</v>
      </c>
      <c r="H39" s="36">
        <v>54546585.270000003</v>
      </c>
      <c r="I39" s="36">
        <v>-24713357.079999998</v>
      </c>
      <c r="J39" s="36">
        <v>21292232.420000002</v>
      </c>
      <c r="K39" s="36">
        <v>299021161.38</v>
      </c>
      <c r="L39" s="36">
        <v>114168530.59</v>
      </c>
      <c r="M39" s="36">
        <v>55319621.829999998</v>
      </c>
      <c r="N39" s="23">
        <f>SUM(B39:M39)</f>
        <v>1026599590.6400001</v>
      </c>
      <c r="O39" s="39">
        <v>1026290903.53</v>
      </c>
      <c r="P39" s="70"/>
      <c r="Q39" s="6"/>
      <c r="R39" s="76"/>
    </row>
    <row r="40" spans="1:21" ht="15.75" x14ac:dyDescent="0.25">
      <c r="A40" s="7" t="s">
        <v>27</v>
      </c>
      <c r="B40" s="24">
        <v>1155268546.1900001</v>
      </c>
      <c r="C40" s="24">
        <v>1006360917.33</v>
      </c>
      <c r="D40" s="24">
        <v>973142436.08000004</v>
      </c>
      <c r="E40" s="24">
        <v>1046782997.87</v>
      </c>
      <c r="F40" s="24">
        <v>925426934.35000002</v>
      </c>
      <c r="G40" s="24">
        <v>946996827.25999999</v>
      </c>
      <c r="H40" s="37">
        <v>887073740.72000003</v>
      </c>
      <c r="I40" s="37">
        <v>875478846.11000001</v>
      </c>
      <c r="J40" s="37">
        <v>984523620.25999999</v>
      </c>
      <c r="K40" s="37">
        <v>902767273.79999995</v>
      </c>
      <c r="L40" s="37">
        <v>932086579.37</v>
      </c>
      <c r="M40" s="37">
        <v>1050361364.1</v>
      </c>
      <c r="N40" s="23">
        <f>SUM(B40:M40)</f>
        <v>11686270083.440001</v>
      </c>
      <c r="O40" s="39">
        <v>11662419435.67</v>
      </c>
      <c r="P40" s="70"/>
      <c r="Q40" s="75"/>
      <c r="R40" s="76"/>
    </row>
    <row r="41" spans="1:21" ht="35.25" customHeight="1" x14ac:dyDescent="0.25">
      <c r="A41" s="15" t="s">
        <v>9</v>
      </c>
      <c r="B41" s="25">
        <f t="shared" ref="B41:O41" si="10">B15-B35</f>
        <v>8026404144.3600025</v>
      </c>
      <c r="C41" s="25">
        <f t="shared" si="10"/>
        <v>11463266824.759998</v>
      </c>
      <c r="D41" s="25">
        <f t="shared" si="10"/>
        <v>7126040491.7599993</v>
      </c>
      <c r="E41" s="25">
        <f t="shared" si="10"/>
        <v>7207540735.5800018</v>
      </c>
      <c r="F41" s="25">
        <f t="shared" si="10"/>
        <v>10507506208.459997</v>
      </c>
      <c r="G41" s="25">
        <f t="shared" si="10"/>
        <v>7552810038.0700006</v>
      </c>
      <c r="H41" s="25">
        <f t="shared" si="10"/>
        <v>6765565304.3599977</v>
      </c>
      <c r="I41" s="25">
        <f t="shared" si="10"/>
        <v>9406934754.8299999</v>
      </c>
      <c r="J41" s="25">
        <f t="shared" si="10"/>
        <v>7111168021.2399998</v>
      </c>
      <c r="K41" s="25">
        <f t="shared" si="10"/>
        <v>6734005479.7200003</v>
      </c>
      <c r="L41" s="25">
        <f t="shared" si="10"/>
        <v>9409259000.1100006</v>
      </c>
      <c r="M41" s="25">
        <f t="shared" si="10"/>
        <v>9245661130.1800003</v>
      </c>
      <c r="N41" s="25">
        <f t="shared" si="10"/>
        <v>100556162133.43001</v>
      </c>
      <c r="O41" s="41">
        <f t="shared" si="10"/>
        <v>100191705309.37</v>
      </c>
      <c r="P41" s="70"/>
      <c r="Q41" s="71"/>
      <c r="R41" s="74"/>
      <c r="S41" s="30"/>
    </row>
    <row r="42" spans="1:21" ht="35.25" customHeight="1" x14ac:dyDescent="0.25">
      <c r="A42" s="48" t="s">
        <v>43</v>
      </c>
      <c r="B42" s="31">
        <v>0</v>
      </c>
      <c r="C42" s="31">
        <v>6313986.3600000003</v>
      </c>
      <c r="D42" s="31">
        <v>0</v>
      </c>
      <c r="E42" s="31">
        <v>3086256.7</v>
      </c>
      <c r="F42" s="31">
        <v>320893.98</v>
      </c>
      <c r="G42" s="31">
        <v>0</v>
      </c>
      <c r="H42" s="31">
        <v>0</v>
      </c>
      <c r="I42" s="31">
        <v>12845039.880000001</v>
      </c>
      <c r="J42" s="31">
        <v>1695536.55</v>
      </c>
      <c r="K42" s="31">
        <v>82945.149999999994</v>
      </c>
      <c r="L42" s="31">
        <v>479848.06</v>
      </c>
      <c r="M42" s="31">
        <v>1126978.96</v>
      </c>
      <c r="N42" s="31">
        <f>SUM(B42:M42)</f>
        <v>25951485.640000001</v>
      </c>
      <c r="O42" s="43">
        <v>0</v>
      </c>
      <c r="P42" s="79"/>
      <c r="Q42" s="80"/>
      <c r="R42" s="74"/>
      <c r="S42" s="30"/>
    </row>
    <row r="43" spans="1:21" ht="35.25" customHeight="1" x14ac:dyDescent="0.25">
      <c r="A43" s="15" t="s">
        <v>44</v>
      </c>
      <c r="B43" s="26">
        <f t="shared" ref="B43:J43" si="11">B41-B42</f>
        <v>8026404144.3600025</v>
      </c>
      <c r="C43" s="26">
        <f t="shared" si="11"/>
        <v>11456952838.399998</v>
      </c>
      <c r="D43" s="26">
        <f t="shared" si="11"/>
        <v>7126040491.7599993</v>
      </c>
      <c r="E43" s="26">
        <f t="shared" si="11"/>
        <v>7204454478.880002</v>
      </c>
      <c r="F43" s="26">
        <f t="shared" si="11"/>
        <v>10507185314.479998</v>
      </c>
      <c r="G43" s="26">
        <f t="shared" si="11"/>
        <v>7552810038.0700006</v>
      </c>
      <c r="H43" s="26">
        <f t="shared" si="11"/>
        <v>6765565304.3599977</v>
      </c>
      <c r="I43" s="26">
        <f t="shared" si="11"/>
        <v>9394089714.9500008</v>
      </c>
      <c r="J43" s="26">
        <f t="shared" si="11"/>
        <v>7109472484.6899996</v>
      </c>
      <c r="K43" s="26">
        <f>K41-K42</f>
        <v>6733922534.5700006</v>
      </c>
      <c r="L43" s="26">
        <f>L41-L42</f>
        <v>9408779152.0500011</v>
      </c>
      <c r="M43" s="26">
        <f>M41-M42</f>
        <v>9244534151.2200012</v>
      </c>
      <c r="N43" s="26">
        <f>N41-N42</f>
        <v>100530210647.79001</v>
      </c>
      <c r="O43" s="42">
        <f>O41-O42</f>
        <v>100191705309.37</v>
      </c>
      <c r="P43" s="80"/>
      <c r="Q43" s="80"/>
      <c r="R43" s="74"/>
      <c r="S43" s="30"/>
    </row>
    <row r="44" spans="1:21" ht="35.25" customHeight="1" x14ac:dyDescent="0.25">
      <c r="A44" s="49" t="s">
        <v>45</v>
      </c>
      <c r="B44" s="33">
        <v>0</v>
      </c>
      <c r="C44" s="33">
        <v>4624229.96</v>
      </c>
      <c r="D44" s="33">
        <v>0</v>
      </c>
      <c r="E44" s="33">
        <v>12945974.84</v>
      </c>
      <c r="F44" s="33">
        <v>0</v>
      </c>
      <c r="G44" s="33">
        <v>1220560.04</v>
      </c>
      <c r="H44" s="33">
        <v>0</v>
      </c>
      <c r="I44" s="45">
        <v>0</v>
      </c>
      <c r="J44" s="33">
        <v>1029114.85</v>
      </c>
      <c r="K44" s="45">
        <v>3036141.27</v>
      </c>
      <c r="L44" s="33">
        <f>10528360+198753</f>
        <v>10727113</v>
      </c>
      <c r="M44" s="45">
        <v>11743996</v>
      </c>
      <c r="N44" s="33">
        <f>SUM(B44:M44)</f>
        <v>45327129.960000001</v>
      </c>
      <c r="O44" s="44">
        <v>0</v>
      </c>
      <c r="P44" s="80"/>
      <c r="Q44" s="80"/>
      <c r="R44" s="77"/>
      <c r="S44"/>
      <c r="T44"/>
      <c r="U44"/>
    </row>
    <row r="45" spans="1:21" ht="35.25" customHeight="1" x14ac:dyDescent="0.25">
      <c r="A45" s="49" t="s">
        <v>57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f>SUM(B45:M45)</f>
        <v>0</v>
      </c>
      <c r="O45" s="44">
        <v>0</v>
      </c>
      <c r="P45" s="80"/>
      <c r="Q45" s="80"/>
      <c r="R45" s="77"/>
      <c r="S45"/>
      <c r="T45"/>
      <c r="U45"/>
    </row>
    <row r="46" spans="1:21" ht="35.25" customHeight="1" x14ac:dyDescent="0.25">
      <c r="A46" s="49" t="s">
        <v>51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f>SUM(B46:M46)</f>
        <v>0</v>
      </c>
      <c r="O46" s="44">
        <v>0</v>
      </c>
      <c r="P46" s="80"/>
      <c r="Q46" s="80"/>
      <c r="R46" s="77"/>
      <c r="S46"/>
      <c r="T46"/>
      <c r="U46"/>
    </row>
    <row r="47" spans="1:21" ht="35.25" customHeight="1" x14ac:dyDescent="0.25">
      <c r="A47" s="15" t="s">
        <v>52</v>
      </c>
      <c r="B47" s="27">
        <f t="shared" ref="B47:I47" si="12">B43-B44-B45-B46</f>
        <v>8026404144.3600025</v>
      </c>
      <c r="C47" s="27">
        <f t="shared" si="12"/>
        <v>11452328608.439999</v>
      </c>
      <c r="D47" s="27">
        <f t="shared" si="12"/>
        <v>7126040491.7599993</v>
      </c>
      <c r="E47" s="27">
        <f t="shared" si="12"/>
        <v>7191508504.0400019</v>
      </c>
      <c r="F47" s="27">
        <f t="shared" si="12"/>
        <v>10507185314.479998</v>
      </c>
      <c r="G47" s="27">
        <f t="shared" si="12"/>
        <v>7551589478.0300007</v>
      </c>
      <c r="H47" s="27">
        <f t="shared" si="12"/>
        <v>6765565304.3599977</v>
      </c>
      <c r="I47" s="27">
        <f t="shared" si="12"/>
        <v>9394089714.9500008</v>
      </c>
      <c r="J47" s="27">
        <f t="shared" ref="J47" si="13">J43-J44-J45-J46</f>
        <v>7108443369.8399992</v>
      </c>
      <c r="K47" s="27">
        <f>K43-K44-K45-K46</f>
        <v>6730886393.3000002</v>
      </c>
      <c r="L47" s="27">
        <f>L43-L44-L45-L46</f>
        <v>9398052039.0500011</v>
      </c>
      <c r="M47" s="27">
        <f>M43-M44-M45-M46</f>
        <v>9232790155.2200012</v>
      </c>
      <c r="N47" s="29">
        <f>N43-N44-N45-N46</f>
        <v>100484883517.83</v>
      </c>
      <c r="O47" s="29">
        <f>O43-O44-O45-O46</f>
        <v>100191705309.37</v>
      </c>
      <c r="P47" s="80"/>
      <c r="Q47" s="80"/>
      <c r="R47" s="77"/>
      <c r="S47"/>
      <c r="T47"/>
      <c r="U47"/>
    </row>
    <row r="48" spans="1:21" ht="15.75" x14ac:dyDescent="0.25">
      <c r="A48" s="7" t="s">
        <v>36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70"/>
      <c r="Q48" s="71"/>
      <c r="R48" s="73"/>
    </row>
    <row r="49" spans="1:18" ht="15.75" x14ac:dyDescent="0.25">
      <c r="A49" s="68" t="s">
        <v>28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78"/>
      <c r="Q49" s="71"/>
      <c r="R49" s="73"/>
    </row>
    <row r="50" spans="1:18" ht="15.75" x14ac:dyDescent="0.25">
      <c r="A50" s="32" t="s">
        <v>55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70"/>
      <c r="Q50" s="71"/>
      <c r="R50" s="73"/>
    </row>
    <row r="51" spans="1:18" ht="30.75" customHeight="1" x14ac:dyDescent="0.25">
      <c r="A51" s="69" t="s">
        <v>62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70"/>
      <c r="Q51" s="71"/>
      <c r="R51" s="73"/>
    </row>
    <row r="52" spans="1:18" ht="15.75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spans="1:18" x14ac:dyDescent="0.2">
      <c r="L53" s="30"/>
      <c r="M53" s="30"/>
      <c r="N53" s="30"/>
      <c r="O53" s="30"/>
    </row>
    <row r="54" spans="1:18" ht="15.75" x14ac:dyDescent="0.25">
      <c r="A54" s="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8" ht="15.75" x14ac:dyDescent="0.25">
      <c r="A55" s="7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8" ht="15.7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30"/>
      <c r="O56" s="7"/>
    </row>
    <row r="57" spans="1:18" ht="15.75" x14ac:dyDescent="0.25">
      <c r="A57" s="51" t="s">
        <v>29</v>
      </c>
      <c r="B57" s="51"/>
      <c r="C57" s="51"/>
      <c r="D57" s="51"/>
      <c r="E57" s="51" t="s">
        <v>33</v>
      </c>
      <c r="F57" s="51"/>
      <c r="G57" s="51"/>
      <c r="H57" s="51"/>
      <c r="I57" s="52" t="s">
        <v>47</v>
      </c>
      <c r="J57" s="52"/>
      <c r="K57" s="52"/>
      <c r="L57" s="52"/>
      <c r="M57" s="52"/>
      <c r="N57" s="52"/>
      <c r="O57" s="52"/>
    </row>
    <row r="58" spans="1:18" ht="15.75" x14ac:dyDescent="0.25">
      <c r="A58" s="51" t="s">
        <v>30</v>
      </c>
      <c r="B58" s="51"/>
      <c r="C58" s="51"/>
      <c r="D58" s="51"/>
      <c r="E58" s="51" t="s">
        <v>34</v>
      </c>
      <c r="F58" s="51"/>
      <c r="G58" s="51"/>
      <c r="H58" s="51"/>
      <c r="I58" s="52" t="s">
        <v>48</v>
      </c>
      <c r="J58" s="52"/>
      <c r="K58" s="52"/>
      <c r="L58" s="52"/>
      <c r="M58" s="52"/>
      <c r="N58" s="52"/>
      <c r="O58" s="52"/>
    </row>
    <row r="59" spans="1:18" ht="15.75" x14ac:dyDescent="0.25">
      <c r="A59" s="51" t="s">
        <v>31</v>
      </c>
      <c r="B59" s="51"/>
      <c r="C59" s="51"/>
      <c r="D59" s="51"/>
      <c r="E59" s="51" t="s">
        <v>35</v>
      </c>
      <c r="F59" s="51"/>
      <c r="G59" s="51"/>
      <c r="H59" s="51"/>
      <c r="I59" s="52" t="s">
        <v>49</v>
      </c>
      <c r="J59" s="52"/>
      <c r="K59" s="52"/>
      <c r="L59" s="52"/>
      <c r="M59" s="52"/>
      <c r="N59" s="52"/>
      <c r="O59" s="52"/>
    </row>
    <row r="60" spans="1:18" ht="15.75" x14ac:dyDescent="0.25">
      <c r="A60" s="7"/>
      <c r="B60" s="7"/>
      <c r="C60" s="7"/>
      <c r="D60" s="7"/>
      <c r="E60" s="7"/>
      <c r="F60" s="7"/>
      <c r="G60" s="7"/>
      <c r="H60" s="7"/>
      <c r="I60" s="14"/>
      <c r="J60" s="14"/>
      <c r="K60" s="14"/>
      <c r="L60" s="14"/>
      <c r="M60" s="14"/>
      <c r="N60" s="14"/>
      <c r="O60" s="14"/>
    </row>
    <row r="61" spans="1:18" ht="15.7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8" ht="15.7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8" ht="15.7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8" ht="15.75" x14ac:dyDescent="0.25">
      <c r="A64" s="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7"/>
      <c r="M64" s="7"/>
      <c r="N64" s="7"/>
      <c r="O64" s="7"/>
    </row>
    <row r="65" spans="1:15" ht="15.7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5.7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5.7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5.7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</sheetData>
  <mergeCells count="21">
    <mergeCell ref="A59:D59"/>
    <mergeCell ref="E59:H59"/>
    <mergeCell ref="I59:O59"/>
    <mergeCell ref="A57:D57"/>
    <mergeCell ref="A51:O51"/>
    <mergeCell ref="E57:H57"/>
    <mergeCell ref="I57:O57"/>
    <mergeCell ref="A58:D58"/>
    <mergeCell ref="A52:O52"/>
    <mergeCell ref="E58:H58"/>
    <mergeCell ref="I58:O58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49:O49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3:M23 L29:M29 L35:M35 L41:M41 N45 N46 B16:K16 B23:K23 B29:K29 B35:K35 B41:K41 B43:J43 B47:J47" formulaRange="1"/>
    <ignoredError sqref="N43" formula="1"/>
    <ignoredError sqref="N12:O15 O44" numberStoredAsText="1"/>
    <ignoredError sqref="N16:N22 N44 O16" numberStoredAsText="1" formulaRange="1"/>
    <ignoredError sqref="O23 O35 O41:O42" numberStoredAsText="1" formula="1"/>
    <ignoredError sqref="N23:N30 O29 N31:N35 N37:N42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261AF-0CD2-410A-80AC-BF7C62B52464}">
  <ds:schemaRefs>
    <ds:schemaRef ds:uri="http://purl.org/dc/dcmitype/"/>
    <ds:schemaRef ds:uri="ebfcc7d6-e1dc-4701-b230-8bbb8f498e60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2AD0A8-5D87-41F4-8F6E-042AE04E0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2026-01-16T21:24:51Z</cp:lastPrinted>
  <dcterms:created xsi:type="dcterms:W3CDTF">2005-03-08T15:29:36Z</dcterms:created>
  <dcterms:modified xsi:type="dcterms:W3CDTF">2026-02-03T15:22:51Z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