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Análise RREO 5\SITE\"/>
    </mc:Choice>
  </mc:AlternateContent>
  <xr:revisionPtr revIDLastSave="0" documentId="13_ncr:1_{38FB6E72-325F-4B2C-AFB4-820ADB7DD7FC}" xr6:coauthVersionLast="47" xr6:coauthVersionMax="47" xr10:uidLastSave="{00000000-0000-0000-0000-000000000000}"/>
  <bookViews>
    <workbookView xWindow="28680" yWindow="-120" windowWidth="29040" windowHeight="15720" xr2:uid="{8F603DE7-494E-4467-9819-03735DEB9ECE}"/>
  </bookViews>
  <sheets>
    <sheet name="Plan1" sheetId="1" r:id="rId1"/>
  </sheets>
  <definedNames>
    <definedName name="_xlnm.Print_Area" localSheetId="0">Plan1!$A$1:$O$60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O29" i="1" l="1"/>
  <c r="O16" i="1"/>
  <c r="K35" i="1"/>
  <c r="J35" i="1"/>
  <c r="I35" i="1"/>
  <c r="H35" i="1"/>
  <c r="G35" i="1"/>
  <c r="F35" i="1"/>
  <c r="E35" i="1"/>
  <c r="D35" i="1"/>
  <c r="C35" i="1"/>
  <c r="B35" i="1"/>
  <c r="K29" i="1"/>
  <c r="J29" i="1"/>
  <c r="I29" i="1"/>
  <c r="H29" i="1"/>
  <c r="G29" i="1"/>
  <c r="F29" i="1"/>
  <c r="E29" i="1"/>
  <c r="D29" i="1"/>
  <c r="C29" i="1"/>
  <c r="B29" i="1"/>
  <c r="K23" i="1"/>
  <c r="J23" i="1"/>
  <c r="I23" i="1"/>
  <c r="H23" i="1"/>
  <c r="G23" i="1"/>
  <c r="F23" i="1"/>
  <c r="E23" i="1"/>
  <c r="D23" i="1"/>
  <c r="C23" i="1"/>
  <c r="C15" i="1" s="1"/>
  <c r="B23" i="1"/>
  <c r="K16" i="1"/>
  <c r="J16" i="1"/>
  <c r="I16" i="1"/>
  <c r="H16" i="1"/>
  <c r="G16" i="1"/>
  <c r="F16" i="1"/>
  <c r="E16" i="1"/>
  <c r="D16" i="1"/>
  <c r="C16" i="1"/>
  <c r="B16" i="1"/>
  <c r="O35" i="1"/>
  <c r="O23" i="1"/>
  <c r="M35" i="1"/>
  <c r="L35" i="1"/>
  <c r="M29" i="1"/>
  <c r="L29" i="1"/>
  <c r="M23" i="1"/>
  <c r="L23" i="1"/>
  <c r="M16" i="1"/>
  <c r="L16" i="1"/>
  <c r="N46" i="1"/>
  <c r="N45" i="1"/>
  <c r="N44" i="1"/>
  <c r="N42" i="1"/>
  <c r="N17" i="1"/>
  <c r="N18" i="1"/>
  <c r="N19" i="1"/>
  <c r="N20" i="1"/>
  <c r="N21" i="1"/>
  <c r="N22" i="1"/>
  <c r="N24" i="1"/>
  <c r="N25" i="1"/>
  <c r="N26" i="1"/>
  <c r="N27" i="1"/>
  <c r="N28" i="1"/>
  <c r="N30" i="1"/>
  <c r="N31" i="1"/>
  <c r="N32" i="1"/>
  <c r="N33" i="1"/>
  <c r="N34" i="1"/>
  <c r="N36" i="1"/>
  <c r="N37" i="1"/>
  <c r="N38" i="1"/>
  <c r="N39" i="1"/>
  <c r="N40" i="1"/>
  <c r="H15" i="1" l="1"/>
  <c r="H41" i="1" s="1"/>
  <c r="H43" i="1" s="1"/>
  <c r="H47" i="1" s="1"/>
  <c r="K15" i="1"/>
  <c r="K41" i="1" s="1"/>
  <c r="K43" i="1" s="1"/>
  <c r="K47" i="1" s="1"/>
  <c r="C41" i="1"/>
  <c r="C43" i="1" s="1"/>
  <c r="C47" i="1" s="1"/>
  <c r="G15" i="1"/>
  <c r="G41" i="1" s="1"/>
  <c r="G43" i="1" s="1"/>
  <c r="G47" i="1" s="1"/>
  <c r="I15" i="1"/>
  <c r="I41" i="1" s="1"/>
  <c r="I43" i="1" s="1"/>
  <c r="I47" i="1" s="1"/>
  <c r="J15" i="1"/>
  <c r="J41" i="1" s="1"/>
  <c r="J43" i="1" s="1"/>
  <c r="J47" i="1" s="1"/>
  <c r="M15" i="1"/>
  <c r="M41" i="1" s="1"/>
  <c r="M43" i="1" s="1"/>
  <c r="M47" i="1" s="1"/>
  <c r="E15" i="1"/>
  <c r="E41" i="1" s="1"/>
  <c r="E43" i="1" s="1"/>
  <c r="E47" i="1" s="1"/>
  <c r="B15" i="1"/>
  <c r="B41" i="1" s="1"/>
  <c r="B43" i="1" s="1"/>
  <c r="B47" i="1" s="1"/>
  <c r="N29" i="1"/>
  <c r="O15" i="1"/>
  <c r="O41" i="1" s="1"/>
  <c r="O43" i="1" s="1"/>
  <c r="O47" i="1" s="1"/>
  <c r="N35" i="1"/>
  <c r="N23" i="1"/>
  <c r="L15" i="1"/>
  <c r="L41" i="1" s="1"/>
  <c r="L43" i="1" s="1"/>
  <c r="L47" i="1" s="1"/>
  <c r="N16" i="1"/>
  <c r="D15" i="1"/>
  <c r="D41" i="1" s="1"/>
  <c r="D43" i="1" s="1"/>
  <c r="D47" i="1" s="1"/>
  <c r="F15" i="1"/>
  <c r="F41" i="1" s="1"/>
  <c r="F43" i="1" s="1"/>
  <c r="F47" i="1" s="1"/>
  <c r="N15" i="1" l="1"/>
  <c r="N41" i="1" s="1"/>
  <c r="N43" i="1" s="1"/>
  <c r="N47" i="1" s="1"/>
</calcChain>
</file>

<file path=xl/sharedStrings.xml><?xml version="1.0" encoding="utf-8"?>
<sst xmlns="http://schemas.openxmlformats.org/spreadsheetml/2006/main" count="71" uniqueCount="71">
  <si>
    <t>ESPECIFICAÇÃO</t>
  </si>
  <si>
    <t>DEDUÇÕES (II)</t>
  </si>
  <si>
    <t>EVOLUÇÃO DA RECEITA REALIZADA NOS ÚLTIMOS 12 MESES</t>
  </si>
  <si>
    <t>PREVISÃO</t>
  </si>
  <si>
    <t>ATUALIZADA</t>
  </si>
  <si>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</si>
  <si>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</si>
  <si>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</si>
  <si>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</si>
  <si>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RECEITA CORRENTE LÍQUIDA (III) = (I - II)</t>
  </si>
  <si>
    <t>RECEITAS CORRENTES (I)</t>
  </si>
  <si>
    <t>RREO - ANEXO 3 (LRF, Art. 53, inciso I)</t>
  </si>
  <si>
    <t xml:space="preserve">      ICMS</t>
  </si>
  <si>
    <t xml:space="preserve">      IPVA</t>
  </si>
  <si>
    <t xml:space="preserve">      ITCD</t>
  </si>
  <si>
    <t xml:space="preserve">      IRRF</t>
  </si>
  <si>
    <t xml:space="preserve">  Receita Patrimonial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</si>
  <si>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</si>
  <si>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</si>
  <si>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</si>
  <si>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</si>
  <si>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</si>
  <si>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do FUNDEB</t>
  </si>
  <si>
    <t xml:space="preserve">      Outras Transferências Correntes</t>
  </si>
  <si>
    <t xml:space="preserve">  Outras Receitas Correntes</t>
  </si>
  <si>
    <t xml:space="preserve">  Transferências Constitucionais e Legais</t>
  </si>
  <si>
    <t xml:space="preserve">  Compensação Financ. entre Regimes Prev.</t>
  </si>
  <si>
    <t xml:space="preserve">  Dedução de Receita p/ Formação do FUNDEB</t>
  </si>
  <si>
    <t>Obs.: 1 - Excluídas a Imprensa Oficial, a CEDAE e a AGERIO por não se enquadrarem no conceito de Empresa Dependente.</t>
  </si>
  <si>
    <t>Renato Ferreira Costa</t>
  </si>
  <si>
    <t>Coordenador - ID: 4.284.985-3</t>
  </si>
  <si>
    <t>Contador - CRC-RJ-097281/O-6</t>
  </si>
  <si>
    <t xml:space="preserve">  Contrib. do Servidor para o Plano de Previdência </t>
  </si>
  <si>
    <t>Ronald Marcio G. Rodrigues</t>
  </si>
  <si>
    <t>Superintendente - ID: 1.943.584-3</t>
  </si>
  <si>
    <t>Contador - CRC-RJ-079208/O-8</t>
  </si>
  <si>
    <t>FONTE: Siafe-Rio - Secretaria de Estado de Fazenda.</t>
  </si>
  <si>
    <t xml:space="preserve">  Impostos, Taxas e Contribuições de Melhoria</t>
  </si>
  <si>
    <t xml:space="preserve">      Outros Impostos, Taxas e Contribuições de Melhoria</t>
  </si>
  <si>
    <t xml:space="preserve">      Transferências da LC 61/1989</t>
  </si>
  <si>
    <t xml:space="preserve">      Outras Receitas Patrimoniais</t>
  </si>
  <si>
    <t xml:space="preserve">      Rendimentos de Aplicação Financeira</t>
  </si>
  <si>
    <t>TOTAL                             (ÚLTIMOS 12 MESES)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</si>
  <si>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</si>
  <si>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</si>
  <si>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</si>
  <si>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 xml:space="preserve">  Rendimentos de Aplicações de Recursos Previdenciários</t>
  </si>
  <si>
    <t>Yasmim da Costa Monteiro</t>
  </si>
  <si>
    <t>Subsecretária de Contabilidade Geral - ID: 4.461.243-5</t>
  </si>
  <si>
    <t>Contadora - CRC-RJ-114428/O-0</t>
  </si>
  <si>
    <t xml:space="preserve">  Contribuições</t>
  </si>
  <si>
    <t>Nov/2024</t>
  </si>
  <si>
    <t>Dez/2024</t>
  </si>
  <si>
    <t>( - ) Outras Deduções Constitucionais ou Legais (VIII)</t>
  </si>
  <si>
    <t>RECEITA CORRENTE LÍQUIDA AJUSTADA PARA CÁLCULO DOS LIMITES DA DESPESA COM PESSOAL (IX) = (V - VI - VII - VIII)</t>
  </si>
  <si>
    <t>Jan/2025</t>
  </si>
  <si>
    <t>Fev/2025</t>
  </si>
  <si>
    <t xml:space="preserve">         2 - Imprensa Oficial, CEDAE e AGERIO não constam nos Orçamentos Fiscal e da Seguridade Social no exercício de 2025.</t>
  </si>
  <si>
    <t>2025</t>
  </si>
  <si>
    <t xml:space="preserve">( - ) Transferências da União relativas  a remuneração dos agentes comunitários de saúde e de combate às endemias (CF, art. 198, §11) (VII)  </t>
  </si>
  <si>
    <t>Mar/2025</t>
  </si>
  <si>
    <t>Abr/2025</t>
  </si>
  <si>
    <t>Mai/2025</t>
  </si>
  <si>
    <t>Jun/2025</t>
  </si>
  <si>
    <t xml:space="preserve">         3 - Os valores informados nas linhas "( - ) Transferências obrigatórias da União relativas às emendas individuais (art. 166-A, § 1º, da CF) (IV)" e "( - ) Transferências obrigatórias da União relativas às emendas de bancada (art. 166, § 16, da CF) (VI)" foram identificados através do portal Tesouro Nacional Transparente (https://www.tesourotransparente.gov.br/ckan/dataset/emendas-parlamentares-individuais-e-de-bancada), considerando as naturezas de receita contabilizadas no Siafe-Rio.</t>
  </si>
  <si>
    <t>Jul/2025</t>
  </si>
  <si>
    <t>Ago/2025</t>
  </si>
  <si>
    <t>NOVEMBRO/2024 A OUTUBRO/2025</t>
  </si>
  <si>
    <t>Set/2025</t>
  </si>
  <si>
    <t>Out/2025</t>
  </si>
  <si>
    <t xml:space="preserve">            Emissão: 19/11/2025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</si>
</sst>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165" fontId="4" fillId="0" borderId="0" xfId="3" applyFont="1" applyAlignment="1">
      <alignment horizontal="center"/>
    </xf>
    <xf numFmtId="165" fontId="4" fillId="0" borderId="0" xfId="3" applyFont="1" applyAlignment="1"/>
    <xf numFmtId="0" fontId="4" fillId="0" borderId="0" xfId="0" applyFont="1"/>
    <xf numFmtId="43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3" applyFont="1" applyFill="1" applyBorder="1" applyAlignment="1">
      <alignment horizontal="right"/>
    </xf>
    <xf numFmtId="165" fontId="4" fillId="0" borderId="0" xfId="3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  <xf numFmtId="0" fontId="5" fillId="4" borderId="0" xfId="0" applyFont="1" applyFill="1"/>
    <xf numFmtId="166" fontId="4" fillId="0" borderId="0" xfId="0" applyNumberFormat="1" applyFont="1"/>
    <xf numFmtId="49" fontId="6" fillId="3" borderId="12" xfId="2" applyNumberFormat="1" applyFont="1" applyFill="1" applyBorder="1" applyAlignment="1">
      <alignment horizontal="justify" wrapText="1"/>
    </xf>
    <xf numFmtId="165" fontId="6" fillId="0" borderId="1" xfId="3" applyFont="1" applyFill="1" applyBorder="1" applyAlignment="1"/>
    <xf numFmtId="165" fontId="5" fillId="0" borderId="2" xfId="3" applyFont="1" applyBorder="1" applyAlignment="1"/>
    <xf numFmtId="165" fontId="5" fillId="0" borderId="2" xfId="3" applyFont="1" applyFill="1" applyBorder="1" applyAlignment="1"/>
    <xf numFmtId="165" fontId="5" fillId="0" borderId="2" xfId="3" applyFont="1" applyFill="1" applyBorder="1" applyAlignment="1">
      <alignment horizontal="left" indent="1"/>
    </xf>
    <xf numFmtId="165" fontId="5" fillId="4" borderId="2" xfId="3" applyFont="1" applyFill="1" applyBorder="1" applyAlignment="1"/>
    <xf numFmtId="165" fontId="5" fillId="4" borderId="2" xfId="3" applyFont="1" applyFill="1" applyBorder="1" applyAlignment="1">
      <alignment horizontal="left" indent="1"/>
    </xf>
    <xf numFmtId="165" fontId="6" fillId="0" borderId="3" xfId="3" applyFont="1" applyFill="1" applyBorder="1" applyAlignment="1"/>
    <xf numFmtId="165" fontId="5" fillId="0" borderId="3" xfId="3" applyFont="1" applyFill="1" applyBorder="1" applyAlignment="1"/>
    <xf numFmtId="165" fontId="5" fillId="0" borderId="3" xfId="3" applyFont="1" applyFill="1" applyBorder="1"/>
    <xf numFmtId="165" fontId="6" fillId="3" borderId="11" xfId="3" applyFont="1" applyFill="1" applyBorder="1"/>
    <xf numFmtId="165" fontId="6" fillId="3" borderId="11" xfId="3" applyFont="1" applyFill="1" applyBorder="1" applyAlignment="1">
      <alignment horizontal="center"/>
    </xf>
    <xf numFmtId="165" fontId="6" fillId="3" borderId="11" xfId="3" applyFont="1" applyFill="1" applyBorder="1" applyAlignment="1"/>
    <xf numFmtId="43" fontId="5" fillId="0" borderId="0" xfId="0" applyNumberFormat="1" applyFont="1"/>
    <xf numFmtId="0" fontId="6" fillId="4" borderId="0" xfId="0" applyFont="1" applyFill="1" applyAlignment="1">
      <alignment horizontal="left"/>
    </xf>
    <xf numFmtId="0" fontId="6" fillId="4" borderId="0" xfId="0" applyFont="1" applyFill="1"/>
    <xf numFmtId="165" fontId="6" fillId="3" borderId="10" xfId="3" applyFont="1" applyFill="1" applyBorder="1" applyAlignment="1"/>
    <xf numFmtId="0" fontId="6" fillId="4" borderId="4" xfId="0" applyFont="1" applyFill="1" applyBorder="1" applyAlignment="1">
      <alignment horizontal="justify" wrapText="1"/>
    </xf>
    <xf numFmtId="0" fontId="6" fillId="0" borderId="12" xfId="0" applyFont="1" applyBorder="1" applyAlignment="1">
      <alignment horizontal="justify" wrapText="1"/>
    </xf>
    <xf numFmtId="43" fontId="3" fillId="0" borderId="0" xfId="0" applyNumberFormat="1" applyFont="1"/>
    <xf numFmtId="165" fontId="6" fillId="0" borderId="11" xfId="3" applyFont="1" applyFill="1" applyBorder="1"/>
    <xf numFmtId="0" fontId="5" fillId="0" borderId="0" xfId="0" applyFont="1" applyAlignment="1">
      <alignment horizontal="left"/>
    </xf>
    <xf numFmtId="165" fontId="6" fillId="0" borderId="11" xfId="3" applyFont="1" applyFill="1" applyBorder="1" applyAlignment="1"/>
    <xf numFmtId="165" fontId="6" fillId="4" borderId="1" xfId="3" applyFont="1" applyFill="1" applyBorder="1" applyAlignment="1"/>
    <xf numFmtId="165" fontId="6" fillId="4" borderId="3" xfId="3" applyFont="1" applyFill="1" applyBorder="1" applyAlignment="1"/>
    <xf numFmtId="165" fontId="5" fillId="4" borderId="3" xfId="3" applyFont="1" applyFill="1" applyBorder="1" applyAlignment="1"/>
    <xf numFmtId="165" fontId="5" fillId="4" borderId="3" xfId="3" applyFont="1" applyFill="1" applyBorder="1"/>
    <xf numFmtId="165" fontId="6" fillId="0" borderId="1" xfId="3" applyFont="1" applyBorder="1" applyAlignment="1"/>
    <xf numFmtId="4" fontId="5" fillId="2" borderId="13" xfId="0" applyNumberFormat="1" applyFont="1" applyFill="1" applyBorder="1" applyAlignment="1">
      <alignment horizontal="right" vertical="top" wrapText="1"/>
    </xf>
    <xf numFmtId="165" fontId="6" fillId="0" borderId="2" xfId="3" applyFont="1" applyFill="1" applyBorder="1" applyAlignment="1"/>
    <xf numFmtId="165" fontId="6" fillId="3" borderId="9" xfId="3" applyFont="1" applyFill="1" applyBorder="1"/>
    <xf numFmtId="165" fontId="6" fillId="3" borderId="10" xfId="3" applyFont="1" applyFill="1" applyBorder="1" applyAlignment="1">
      <alignment horizontal="center"/>
    </xf>
    <xf numFmtId="165" fontId="6" fillId="0" borderId="9" xfId="3" applyFont="1" applyFill="1" applyBorder="1"/>
    <xf numFmtId="165" fontId="6" fillId="0" borderId="9" xfId="3" applyFont="1" applyFill="1" applyBorder="1" applyAlignment="1"/>
    <xf numFmtId="165" fontId="6" fillId="4" borderId="11" xfId="3" applyFont="1" applyFill="1" applyBorder="1" applyAlignment="1"/>
    <xf numFmtId="165" fontId="5" fillId="0" borderId="0" xfId="0" applyNumberFormat="1" applyFont="1"/>
    <xf numFmtId="0" fontId="5" fillId="4" borderId="0" xfId="0" applyFont="1" applyFill="1" applyAlignment="1">
      <alignment horizontal="right"/>
    </xf>
    <xf numFmtId="165" fontId="5" fillId="0" borderId="0" xfId="3" applyFont="1"/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37" fontId="6" fillId="3" borderId="16" xfId="0" applyNumberFormat="1" applyFont="1" applyFill="1" applyBorder="1" applyAlignment="1">
      <alignment horizontal="center" vertical="center"/>
    </xf>
    <xf numFmtId="37" fontId="6" fillId="3" borderId="4" xfId="0" applyNumberFormat="1" applyFont="1" applyFill="1" applyBorder="1" applyAlignment="1">
      <alignment horizontal="center" vertical="center"/>
    </xf>
    <xf numFmtId="37" fontId="6" fillId="3" borderId="8" xfId="0" applyNumberFormat="1" applyFont="1" applyFill="1" applyBorder="1" applyAlignment="1">
      <alignment horizontal="center" vertical="center"/>
    </xf>
    <xf numFmtId="37" fontId="6" fillId="3" borderId="15" xfId="0" applyNumberFormat="1" applyFont="1" applyFill="1" applyBorder="1" applyAlignment="1">
      <alignment horizontal="center" vertical="center"/>
    </xf>
    <xf numFmtId="37" fontId="6" fillId="3" borderId="6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5" fontId="4" fillId="0" borderId="0" xfId="3" applyFont="1" applyFill="1" applyAlignment="1">
      <alignment horizontal="center"/>
    </xf>
    <xf numFmtId="165" fontId="4" fillId="0" borderId="0" xfId="3" applyFont="1" applyFill="1" applyAlignment="1"/>
    <xf numFmtId="165" fontId="4" fillId="0" borderId="0" xfId="3" applyFont="1" applyFill="1" applyAlignment="1">
      <alignment horizontal="right"/>
    </xf>
    <xf numFmtId="165" fontId="9" fillId="0" borderId="0" xfId="1" applyNumberFormat="1" applyFont="1" applyFill="1" applyBorder="1" applyAlignment="1">
      <alignment horizontal="center" vertical="center" wrapText="1"/>
    </xf>
    <xf numFmtId="165" fontId="7" fillId="0" borderId="0" xfId="3" applyFont="1" applyFill="1" applyBorder="1" applyAlignment="1">
      <alignment horizontal="center" vertical="center" wrapText="1"/>
    </xf>
  </cellXfs>
  <cellStyles count="4">
    <cellStyle name="Hiperlink" xfId="1" builtinId="8"/>
    <cellStyle name="Normal" xfId="0" builtinId="0"/>
    <cellStyle name="Normal 2" xfId="2" xr:uid="{951FD48E-EF53-4F32-B570-5CA2ABBE0219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73025</xdr:colOff>
      <xdr:row>0</xdr:row>
      <xdr:rowOff>73025</xdr:rowOff>
    </xdr:from>
    <xdr:to>
      <xdr:col>6</xdr:col>
      <xdr:colOff>644525</xdr:colOff>
      <xdr:row>3</xdr:row>
      <xdr:rowOff>225425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3119EAD-1D48-DB12-94E6-7EBB769A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4425" y="73025"/>
          <a:ext cx="57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5D47-4E22-4687-BE62-7EFC88728840}">
  <sheetPr>
    <pageSetUpPr fitToPage="1"/>
  </sheetPr>
  <dimension ref="A1:U68"/>
  <sheetViews>
    <sheetView showGridLines="0" tabSelected="1" topLeftCell="A8" zoomScale="75" zoomScaleNormal="75" workbookViewId="0">
      <selection activeCell="P34" sqref="P34:Q47"/>
    </sheetView>
  </sheetViews>
  <sheetFormatPr defaultColWidth="9.140625" defaultRowHeight="12.75" x14ac:dyDescent="0.2"/>
  <cols>
    <col min="1" max="1" width="76.5703125" style="1" customWidth="1"/>
    <col min="2" max="13" width="22.1406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9" width="16.140625" style="1" bestFit="1" customWidth="1"/>
    <col min="20" max="16384" width="9.140625" style="1"/>
  </cols>
  <sheetData>
    <row r="1" spans="1:18" ht="9" customHeight="1" x14ac:dyDescent="0.2"/>
    <row r="2" spans="1:18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8" ht="15.75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8" ht="21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8" ht="15.75" x14ac:dyDescent="0.25">
      <c r="A5" s="56" t="s">
        <v>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8" ht="15.75" x14ac:dyDescent="0.25">
      <c r="A6" s="56" t="s">
        <v>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8" ht="15.75" x14ac:dyDescent="0.25">
      <c r="A7" s="58" t="s">
        <v>7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spans="1:18" ht="15.75" x14ac:dyDescent="0.25">
      <c r="A8" s="56" t="s">
        <v>8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8" ht="15.75" x14ac:dyDescent="0.25">
      <c r="A9" s="56" t="s">
        <v>67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1:18" ht="15.75" x14ac:dyDescent="0.2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9"/>
      <c r="O10" s="54" t="s">
        <v>70</v>
      </c>
    </row>
    <row r="11" spans="1:18" ht="15.75" x14ac:dyDescent="0.25">
      <c r="A11" s="9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1"/>
      <c r="M11" s="9"/>
      <c r="N11" s="71">
        <v>1</v>
      </c>
      <c r="O11" s="72"/>
    </row>
    <row r="12" spans="1:18" ht="15.75" x14ac:dyDescent="0.25">
      <c r="A12" s="59" t="s">
        <v>0</v>
      </c>
      <c r="B12" s="62" t="s">
        <v>2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  <c r="N12" s="68" t="s">
        <v>42</v>
      </c>
      <c r="O12" s="12" t="s">
        <v>3</v>
      </c>
    </row>
    <row r="13" spans="1:18" ht="15.75" customHeight="1" x14ac:dyDescent="0.25">
      <c r="A13" s="60"/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69"/>
      <c r="O13" s="13" t="s">
        <v>4</v>
      </c>
    </row>
    <row r="14" spans="1:18" ht="15.75" x14ac:dyDescent="0.25">
      <c r="A14" s="61"/>
      <c r="B14" s="14" t="s">
        <v>51</v>
      </c>
      <c r="C14" s="14" t="s">
        <v>52</v>
      </c>
      <c r="D14" s="14" t="s">
        <v>55</v>
      </c>
      <c r="E14" s="14" t="s">
        <v>56</v>
      </c>
      <c r="F14" s="14" t="s">
        <v>60</v>
      </c>
      <c r="G14" s="14" t="s">
        <v>61</v>
      </c>
      <c r="H14" s="14" t="s">
        <v>62</v>
      </c>
      <c r="I14" s="14" t="s">
        <v>63</v>
      </c>
      <c r="J14" s="14" t="s">
        <v>65</v>
      </c>
      <c r="K14" s="14" t="s">
        <v>66</v>
      </c>
      <c r="L14" s="14" t="s">
        <v>68</v>
      </c>
      <c r="M14" s="14" t="s">
        <v>69</v>
      </c>
      <c r="N14" s="70"/>
      <c r="O14" s="15" t="s">
        <v>58</v>
      </c>
    </row>
    <row r="15" spans="1:18" ht="15.75" x14ac:dyDescent="0.25">
      <c r="A15" s="32" t="s">
        <v>10</v>
      </c>
      <c r="B15" s="19">
        <f t="shared" ref="B15:O15" si="0">B16+B22+B23+B26+B27+B28+B29+B34</f>
        <v>12514999898.379999</v>
      </c>
      <c r="C15" s="19">
        <f t="shared" si="0"/>
        <v>10581993778.559999</v>
      </c>
      <c r="D15" s="19">
        <f t="shared" si="0"/>
        <v>11865823439.930002</v>
      </c>
      <c r="E15" s="19">
        <f t="shared" si="0"/>
        <v>15049941860.99</v>
      </c>
      <c r="F15" s="19">
        <f t="shared" si="0"/>
        <v>10217421031.049999</v>
      </c>
      <c r="G15" s="19">
        <f t="shared" si="0"/>
        <v>10520622229.160002</v>
      </c>
      <c r="H15" s="19">
        <f t="shared" si="0"/>
        <v>13391739091.379997</v>
      </c>
      <c r="I15" s="19">
        <f t="shared" si="0"/>
        <v>10701436142.110001</v>
      </c>
      <c r="J15" s="41">
        <f t="shared" si="0"/>
        <v>9432354112.2299976</v>
      </c>
      <c r="K15" s="41">
        <f t="shared" si="0"/>
        <v>12024652703.18</v>
      </c>
      <c r="L15" s="41">
        <f t="shared" si="0"/>
        <v>9954165128.8500004</v>
      </c>
      <c r="M15" s="41">
        <f t="shared" si="0"/>
        <v>9690332009.6100006</v>
      </c>
      <c r="N15" s="19">
        <f t="shared" si="0"/>
        <v>135945481425.42999</v>
      </c>
      <c r="O15" s="45">
        <f t="shared" si="0"/>
        <v>134831823352.25002</v>
      </c>
      <c r="R15" s="5"/>
    </row>
    <row r="16" spans="1:18" ht="15.75" x14ac:dyDescent="0.25">
      <c r="A16" s="16" t="s">
        <v>37</v>
      </c>
      <c r="B16" s="20">
        <f t="shared" ref="B16:K16" si="1">SUM(B17:B21)</f>
        <v>6342894089.9300003</v>
      </c>
      <c r="C16" s="20">
        <f t="shared" si="1"/>
        <v>6904235705.8900003</v>
      </c>
      <c r="D16" s="20">
        <f t="shared" si="1"/>
        <v>8496216820.000001</v>
      </c>
      <c r="E16" s="20">
        <f t="shared" si="1"/>
        <v>7041790032.5200005</v>
      </c>
      <c r="F16" s="20">
        <f t="shared" si="1"/>
        <v>6817006418.5400009</v>
      </c>
      <c r="G16" s="20">
        <f t="shared" si="1"/>
        <v>7277062687.71</v>
      </c>
      <c r="H16" s="20">
        <f t="shared" si="1"/>
        <v>6506535495.6700001</v>
      </c>
      <c r="I16" s="20">
        <f t="shared" si="1"/>
        <v>6519860201.3499994</v>
      </c>
      <c r="J16" s="20">
        <f t="shared" si="1"/>
        <v>6428850488.8199987</v>
      </c>
      <c r="K16" s="20">
        <f t="shared" si="1"/>
        <v>6147242937.4200001</v>
      </c>
      <c r="L16" s="20">
        <f t="shared" ref="L16:O16" si="2">SUM(L17:L21)</f>
        <v>6889139406.539999</v>
      </c>
      <c r="M16" s="20">
        <f t="shared" si="2"/>
        <v>6376192091.9200001</v>
      </c>
      <c r="N16" s="21">
        <f t="shared" si="2"/>
        <v>81747026376.309998</v>
      </c>
      <c r="O16" s="20">
        <f t="shared" si="2"/>
        <v>81434457474.690018</v>
      </c>
    </row>
    <row r="17" spans="1:18" ht="15.75" x14ac:dyDescent="0.25">
      <c r="A17" s="16" t="s">
        <v>12</v>
      </c>
      <c r="B17" s="22">
        <v>5124888179.8199997</v>
      </c>
      <c r="C17" s="22">
        <v>5175291040.0600004</v>
      </c>
      <c r="D17" s="21">
        <v>5509956845.2200003</v>
      </c>
      <c r="E17" s="21">
        <v>4774573226.1599998</v>
      </c>
      <c r="F17" s="21">
        <v>4956687412.5299997</v>
      </c>
      <c r="G17" s="21">
        <v>5767810651.9499998</v>
      </c>
      <c r="H17" s="21">
        <v>5012354341.9700003</v>
      </c>
      <c r="I17" s="21">
        <v>5173860958.0699997</v>
      </c>
      <c r="J17" s="20">
        <v>4983940327.6099997</v>
      </c>
      <c r="K17" s="20">
        <v>4839785733.5</v>
      </c>
      <c r="L17" s="20">
        <v>5572902477.1199999</v>
      </c>
      <c r="M17" s="20">
        <v>5050495198.3699999</v>
      </c>
      <c r="N17" s="22">
        <f t="shared" ref="N17:N30" si="3">SUM(B17:M17)</f>
        <v>61942546392.380005</v>
      </c>
      <c r="O17" s="46">
        <v>61784483276.040001</v>
      </c>
    </row>
    <row r="18" spans="1:18" ht="15.75" x14ac:dyDescent="0.25">
      <c r="A18" s="16" t="s">
        <v>13</v>
      </c>
      <c r="B18" s="22">
        <v>155289740.33000001</v>
      </c>
      <c r="C18" s="22">
        <v>170495747.30000001</v>
      </c>
      <c r="D18" s="21">
        <v>1655805068.8599999</v>
      </c>
      <c r="E18" s="21">
        <v>920521284.26999998</v>
      </c>
      <c r="F18" s="21">
        <v>736823669.00999999</v>
      </c>
      <c r="G18" s="21">
        <v>564389967.77999997</v>
      </c>
      <c r="H18" s="21">
        <v>289017501.50999999</v>
      </c>
      <c r="I18" s="21">
        <v>229542325.97</v>
      </c>
      <c r="J18" s="20">
        <v>243852552.22999999</v>
      </c>
      <c r="K18" s="20">
        <v>193585269.55000001</v>
      </c>
      <c r="L18" s="20">
        <v>190089764.34</v>
      </c>
      <c r="M18" s="20">
        <v>173299652.22</v>
      </c>
      <c r="N18" s="22">
        <f t="shared" si="3"/>
        <v>5522712543.3699999</v>
      </c>
      <c r="O18" s="46">
        <v>5471489317.8100004</v>
      </c>
    </row>
    <row r="19" spans="1:18" ht="15.75" x14ac:dyDescent="0.25">
      <c r="A19" s="16" t="s">
        <v>14</v>
      </c>
      <c r="B19" s="22">
        <v>136645616.22</v>
      </c>
      <c r="C19" s="22">
        <v>219559503.81999999</v>
      </c>
      <c r="D19" s="21">
        <v>101858441.31</v>
      </c>
      <c r="E19" s="21">
        <v>125339491.01000001</v>
      </c>
      <c r="F19" s="21">
        <v>111511784.14</v>
      </c>
      <c r="G19" s="21">
        <v>115190536.29000001</v>
      </c>
      <c r="H19" s="21">
        <v>160978470.94999999</v>
      </c>
      <c r="I19" s="21">
        <v>144851868.15000001</v>
      </c>
      <c r="J19" s="20">
        <v>143081309.65000001</v>
      </c>
      <c r="K19" s="20">
        <v>139307058.22999999</v>
      </c>
      <c r="L19" s="20">
        <v>176104161.72999999</v>
      </c>
      <c r="M19" s="20">
        <v>164355337.71000001</v>
      </c>
      <c r="N19" s="22">
        <f t="shared" si="3"/>
        <v>1738783579.2100003</v>
      </c>
      <c r="O19" s="46">
        <v>1706552916.03</v>
      </c>
    </row>
    <row r="20" spans="1:18" ht="15.75" x14ac:dyDescent="0.25">
      <c r="A20" s="16" t="s">
        <v>15</v>
      </c>
      <c r="B20" s="22">
        <v>644501075.72000003</v>
      </c>
      <c r="C20" s="22">
        <v>1049566698.35</v>
      </c>
      <c r="D20" s="21">
        <v>723219497.00999999</v>
      </c>
      <c r="E20" s="21">
        <v>543718103.33000004</v>
      </c>
      <c r="F20" s="21">
        <v>636754300.75999999</v>
      </c>
      <c r="G20" s="21">
        <v>493823508.23000002</v>
      </c>
      <c r="H20" s="21">
        <v>647324821.09000003</v>
      </c>
      <c r="I20" s="21">
        <v>625960603.22000003</v>
      </c>
      <c r="J20" s="20">
        <v>705702861.28999996</v>
      </c>
      <c r="K20" s="20">
        <v>587408323.91999996</v>
      </c>
      <c r="L20" s="20">
        <v>616904257.11000001</v>
      </c>
      <c r="M20" s="20">
        <v>660265546.00999999</v>
      </c>
      <c r="N20" s="22">
        <f t="shared" si="3"/>
        <v>7935149596.04</v>
      </c>
      <c r="O20" s="46">
        <v>7822753113.96</v>
      </c>
    </row>
    <row r="21" spans="1:18" ht="15.75" x14ac:dyDescent="0.25">
      <c r="A21" s="16" t="s">
        <v>38</v>
      </c>
      <c r="B21" s="22">
        <v>281569477.83999997</v>
      </c>
      <c r="C21" s="22">
        <v>289322716.36000001</v>
      </c>
      <c r="D21" s="22">
        <v>505376967.60000002</v>
      </c>
      <c r="E21" s="22">
        <v>677637927.75</v>
      </c>
      <c r="F21" s="22">
        <v>375229252.10000002</v>
      </c>
      <c r="G21" s="22">
        <v>335848023.45999998</v>
      </c>
      <c r="H21" s="22">
        <v>396860360.14999998</v>
      </c>
      <c r="I21" s="22">
        <v>345644445.94</v>
      </c>
      <c r="J21" s="24">
        <v>352273438.04000002</v>
      </c>
      <c r="K21" s="24">
        <v>387156552.22000003</v>
      </c>
      <c r="L21" s="24">
        <v>333138746.24000001</v>
      </c>
      <c r="M21" s="24">
        <v>327776357.61000001</v>
      </c>
      <c r="N21" s="22">
        <f t="shared" si="3"/>
        <v>4607834265.3099995</v>
      </c>
      <c r="O21" s="46">
        <v>4649178850.8500004</v>
      </c>
    </row>
    <row r="22" spans="1:18" ht="15.75" x14ac:dyDescent="0.25">
      <c r="A22" s="16" t="s">
        <v>50</v>
      </c>
      <c r="B22" s="22">
        <v>327279687.83999997</v>
      </c>
      <c r="C22" s="22">
        <v>667249701.61000001</v>
      </c>
      <c r="D22" s="22">
        <v>370236100.22000003</v>
      </c>
      <c r="E22" s="22">
        <v>348292215.25</v>
      </c>
      <c r="F22" s="22">
        <v>270628168.97000003</v>
      </c>
      <c r="G22" s="22">
        <v>384338605.93000001</v>
      </c>
      <c r="H22" s="22">
        <v>391156688.63</v>
      </c>
      <c r="I22" s="22">
        <v>334697076.50999999</v>
      </c>
      <c r="J22" s="24">
        <v>314825774.54000002</v>
      </c>
      <c r="K22" s="24">
        <v>417794440.06</v>
      </c>
      <c r="L22" s="24">
        <v>305877905.83999997</v>
      </c>
      <c r="M22" s="24">
        <v>351016965.35000002</v>
      </c>
      <c r="N22" s="22">
        <f t="shared" si="3"/>
        <v>4483393330.75</v>
      </c>
      <c r="O22" s="46">
        <v>4545274214.46</v>
      </c>
    </row>
    <row r="23" spans="1:18" ht="15.75" x14ac:dyDescent="0.25">
      <c r="A23" s="16" t="s">
        <v>16</v>
      </c>
      <c r="B23" s="21">
        <f t="shared" ref="B23:K23" si="4">B24+B25</f>
        <v>4711361936.8299999</v>
      </c>
      <c r="C23" s="21">
        <f t="shared" si="4"/>
        <v>1688676874.4900002</v>
      </c>
      <c r="D23" s="21">
        <f t="shared" si="4"/>
        <v>1484136583.22</v>
      </c>
      <c r="E23" s="21">
        <f t="shared" si="4"/>
        <v>5993942236.5999994</v>
      </c>
      <c r="F23" s="21">
        <f t="shared" si="4"/>
        <v>1803903344.6000001</v>
      </c>
      <c r="G23" s="21">
        <f t="shared" si="4"/>
        <v>1612104128.55</v>
      </c>
      <c r="H23" s="21">
        <f t="shared" si="4"/>
        <v>5172772955.5200005</v>
      </c>
      <c r="I23" s="21">
        <f t="shared" si="4"/>
        <v>2500825535.8400002</v>
      </c>
      <c r="J23" s="21">
        <f t="shared" si="4"/>
        <v>1633257521.24</v>
      </c>
      <c r="K23" s="21">
        <f t="shared" si="4"/>
        <v>4261633635.3299999</v>
      </c>
      <c r="L23" s="23">
        <f t="shared" ref="L23:M23" si="5">L24+L25</f>
        <v>1658815930.6900001</v>
      </c>
      <c r="M23" s="23">
        <f t="shared" si="5"/>
        <v>1817835987.77</v>
      </c>
      <c r="N23" s="22">
        <f t="shared" si="3"/>
        <v>34339266670.68</v>
      </c>
      <c r="O23" s="20">
        <f>O24+O25</f>
        <v>33465390975.489998</v>
      </c>
    </row>
    <row r="24" spans="1:18" ht="15.75" x14ac:dyDescent="0.25">
      <c r="A24" s="16" t="s">
        <v>41</v>
      </c>
      <c r="B24" s="21">
        <v>211453118.84999999</v>
      </c>
      <c r="C24" s="21">
        <v>305986495.61000001</v>
      </c>
      <c r="D24" s="21">
        <v>270369891.01999998</v>
      </c>
      <c r="E24" s="21">
        <v>430810347.99000001</v>
      </c>
      <c r="F24" s="21">
        <v>431250119.91000003</v>
      </c>
      <c r="G24" s="21">
        <v>456488243.07999998</v>
      </c>
      <c r="H24" s="21">
        <v>475282140.5</v>
      </c>
      <c r="I24" s="21">
        <v>399838926.23000002</v>
      </c>
      <c r="J24" s="23">
        <v>450983442.92000002</v>
      </c>
      <c r="K24" s="23">
        <v>294213033.20999998</v>
      </c>
      <c r="L24" s="23">
        <v>336412536.61000001</v>
      </c>
      <c r="M24" s="23">
        <v>619234061.99000001</v>
      </c>
      <c r="N24" s="24">
        <f t="shared" si="3"/>
        <v>4682322357.9200001</v>
      </c>
      <c r="O24" s="46">
        <v>4542468391.1400003</v>
      </c>
    </row>
    <row r="25" spans="1:18" ht="15.75" x14ac:dyDescent="0.25">
      <c r="A25" s="16" t="s">
        <v>40</v>
      </c>
      <c r="B25" s="21">
        <v>4499908817.9799995</v>
      </c>
      <c r="C25" s="21">
        <v>1382690378.8800001</v>
      </c>
      <c r="D25" s="21">
        <v>1213766692.2</v>
      </c>
      <c r="E25" s="21">
        <v>5563131888.6099997</v>
      </c>
      <c r="F25" s="21">
        <v>1372653224.6900001</v>
      </c>
      <c r="G25" s="21">
        <v>1155615885.47</v>
      </c>
      <c r="H25" s="21">
        <v>4697490815.0200005</v>
      </c>
      <c r="I25" s="21">
        <v>2100986609.6099999</v>
      </c>
      <c r="J25" s="23">
        <v>1182274078.3199999</v>
      </c>
      <c r="K25" s="23">
        <v>3967420602.1199999</v>
      </c>
      <c r="L25" s="23">
        <v>1322403394.0799999</v>
      </c>
      <c r="M25" s="23">
        <v>1198601925.78</v>
      </c>
      <c r="N25" s="24">
        <f t="shared" si="3"/>
        <v>29656944312.759995</v>
      </c>
      <c r="O25" s="46">
        <v>28922922584.349998</v>
      </c>
    </row>
    <row r="26" spans="1:18" ht="15.75" x14ac:dyDescent="0.25">
      <c r="A26" s="16" t="s">
        <v>17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3">
        <v>0</v>
      </c>
      <c r="K26" s="23">
        <v>0</v>
      </c>
      <c r="L26" s="23">
        <v>0</v>
      </c>
      <c r="M26" s="23">
        <v>0</v>
      </c>
      <c r="N26" s="22">
        <f t="shared" si="3"/>
        <v>0</v>
      </c>
      <c r="O26" s="46">
        <v>129500</v>
      </c>
    </row>
    <row r="27" spans="1:18" ht="15.75" x14ac:dyDescent="0.25">
      <c r="A27" s="16" t="s">
        <v>18</v>
      </c>
      <c r="B27" s="21">
        <v>10219.35</v>
      </c>
      <c r="C27" s="21">
        <v>22262.880000000001</v>
      </c>
      <c r="D27" s="21">
        <v>7138.62</v>
      </c>
      <c r="E27" s="21">
        <v>7801.19</v>
      </c>
      <c r="F27" s="21">
        <v>17323.23</v>
      </c>
      <c r="G27" s="21">
        <v>3299.61</v>
      </c>
      <c r="H27" s="21">
        <v>6376.88</v>
      </c>
      <c r="I27" s="21">
        <v>12111.87</v>
      </c>
      <c r="J27" s="23">
        <v>54872.72</v>
      </c>
      <c r="K27" s="23">
        <v>39556.58</v>
      </c>
      <c r="L27" s="23">
        <v>10902.03</v>
      </c>
      <c r="M27" s="23">
        <v>6621.96</v>
      </c>
      <c r="N27" s="22">
        <f t="shared" si="3"/>
        <v>198486.91999999998</v>
      </c>
      <c r="O27" s="46">
        <v>250789.67</v>
      </c>
    </row>
    <row r="28" spans="1:18" ht="15.75" x14ac:dyDescent="0.25">
      <c r="A28" s="16" t="s">
        <v>19</v>
      </c>
      <c r="B28" s="21">
        <v>27698278.5</v>
      </c>
      <c r="C28" s="21">
        <v>30111651.68</v>
      </c>
      <c r="D28" s="21">
        <v>33561337.600000001</v>
      </c>
      <c r="E28" s="21">
        <v>33830288.890000001</v>
      </c>
      <c r="F28" s="21">
        <v>29194153.969999999</v>
      </c>
      <c r="G28" s="21">
        <v>38300933.689999998</v>
      </c>
      <c r="H28" s="21">
        <v>42053205.880000003</v>
      </c>
      <c r="I28" s="21">
        <v>50360059.100000001</v>
      </c>
      <c r="J28" s="23">
        <v>43863903.619999997</v>
      </c>
      <c r="K28" s="23">
        <v>44048555.490000002</v>
      </c>
      <c r="L28" s="23">
        <v>42385289.549999997</v>
      </c>
      <c r="M28" s="23">
        <v>47277136.939999998</v>
      </c>
      <c r="N28" s="22">
        <f t="shared" si="3"/>
        <v>462684794.91000003</v>
      </c>
      <c r="O28" s="46">
        <v>461427423.44</v>
      </c>
    </row>
    <row r="29" spans="1:18" ht="15.75" x14ac:dyDescent="0.25">
      <c r="A29" s="16" t="s">
        <v>20</v>
      </c>
      <c r="B29" s="21">
        <f t="shared" ref="B29:M29" si="6">SUM(B30:B33)</f>
        <v>938322500.46000004</v>
      </c>
      <c r="C29" s="21">
        <f t="shared" si="6"/>
        <v>1094242684.1100001</v>
      </c>
      <c r="D29" s="21">
        <f t="shared" si="6"/>
        <v>1229475596.6500001</v>
      </c>
      <c r="E29" s="21">
        <f t="shared" si="6"/>
        <v>1385598415.1700001</v>
      </c>
      <c r="F29" s="21">
        <f t="shared" si="6"/>
        <v>1118285915.97</v>
      </c>
      <c r="G29" s="21">
        <f t="shared" si="6"/>
        <v>1009324087.9099998</v>
      </c>
      <c r="H29" s="21">
        <f t="shared" si="6"/>
        <v>962866535.7299999</v>
      </c>
      <c r="I29" s="21">
        <f t="shared" si="6"/>
        <v>965806662.36999989</v>
      </c>
      <c r="J29" s="21">
        <f t="shared" si="6"/>
        <v>881359796.73999989</v>
      </c>
      <c r="K29" s="21">
        <f t="shared" si="6"/>
        <v>917468986.75000012</v>
      </c>
      <c r="L29" s="23">
        <f t="shared" si="6"/>
        <v>854886578.93000007</v>
      </c>
      <c r="M29" s="23">
        <f t="shared" si="6"/>
        <v>869589895.17999995</v>
      </c>
      <c r="N29" s="22">
        <f t="shared" si="3"/>
        <v>12227227655.969999</v>
      </c>
      <c r="O29" s="21">
        <f>SUM(O30:O33)</f>
        <v>12361534957.290001</v>
      </c>
    </row>
    <row r="30" spans="1:18" ht="15.75" x14ac:dyDescent="0.25">
      <c r="A30" s="16" t="s">
        <v>21</v>
      </c>
      <c r="B30" s="21">
        <v>304963253.72000003</v>
      </c>
      <c r="C30" s="21">
        <v>340694575.81999999</v>
      </c>
      <c r="D30" s="21">
        <v>270803247.16000003</v>
      </c>
      <c r="E30" s="21">
        <v>379348148.56999999</v>
      </c>
      <c r="F30" s="21">
        <v>246592744.94999999</v>
      </c>
      <c r="G30" s="21">
        <v>248436097.13999999</v>
      </c>
      <c r="H30" s="21">
        <v>318923936.61000001</v>
      </c>
      <c r="I30" s="21">
        <v>335200912.17000002</v>
      </c>
      <c r="J30" s="23">
        <v>201399572.53999999</v>
      </c>
      <c r="K30" s="23">
        <v>269501622.13</v>
      </c>
      <c r="L30" s="23">
        <v>216780111.50999999</v>
      </c>
      <c r="M30" s="23">
        <v>226113475.16999999</v>
      </c>
      <c r="N30" s="22">
        <f t="shared" si="3"/>
        <v>3358757697.4900007</v>
      </c>
      <c r="O30" s="46">
        <v>3383797242.2399998</v>
      </c>
    </row>
    <row r="31" spans="1:18" ht="15.75" x14ac:dyDescent="0.25">
      <c r="A31" s="16" t="s">
        <v>39</v>
      </c>
      <c r="B31" s="21">
        <v>147380410.50999999</v>
      </c>
      <c r="C31" s="21">
        <v>173024936.77000001</v>
      </c>
      <c r="D31" s="21">
        <v>121473774.73</v>
      </c>
      <c r="E31" s="21">
        <v>137509121.94999999</v>
      </c>
      <c r="F31" s="21">
        <v>149751464.93000001</v>
      </c>
      <c r="G31" s="21">
        <v>140599255.90000001</v>
      </c>
      <c r="H31" s="21">
        <v>136594955.03999999</v>
      </c>
      <c r="I31" s="21">
        <v>155502483.25999999</v>
      </c>
      <c r="J31" s="23">
        <v>133417657.95999999</v>
      </c>
      <c r="K31" s="23">
        <v>147374997.08000001</v>
      </c>
      <c r="L31" s="23">
        <v>156288112.59</v>
      </c>
      <c r="M31" s="23">
        <v>149881325.87</v>
      </c>
      <c r="N31" s="24">
        <f>SUM(B31:M31)</f>
        <v>1748798496.5900002</v>
      </c>
      <c r="O31" s="46">
        <v>1776561193.54</v>
      </c>
      <c r="R31" s="17"/>
    </row>
    <row r="32" spans="1:18" ht="15.75" x14ac:dyDescent="0.25">
      <c r="A32" s="16" t="s">
        <v>22</v>
      </c>
      <c r="B32" s="21">
        <v>344165029.27999997</v>
      </c>
      <c r="C32" s="21">
        <v>399115087.07999998</v>
      </c>
      <c r="D32" s="21">
        <v>420450443.86000001</v>
      </c>
      <c r="E32" s="21">
        <v>360028434.72000003</v>
      </c>
      <c r="F32" s="21">
        <v>348593333.77999997</v>
      </c>
      <c r="G32" s="21">
        <v>443327136.06</v>
      </c>
      <c r="H32" s="21">
        <v>341896169.69</v>
      </c>
      <c r="I32" s="21">
        <v>325067123.38999999</v>
      </c>
      <c r="J32" s="23">
        <v>348890096.82999998</v>
      </c>
      <c r="K32" s="23">
        <v>318597875.44</v>
      </c>
      <c r="L32" s="23">
        <v>324930439.38</v>
      </c>
      <c r="M32" s="23">
        <v>317722020.01999998</v>
      </c>
      <c r="N32" s="22">
        <f>SUM(B32:M32)</f>
        <v>4292783189.5299997</v>
      </c>
      <c r="O32" s="46">
        <v>4218086847.4699998</v>
      </c>
    </row>
    <row r="33" spans="1:21" ht="15.75" x14ac:dyDescent="0.25">
      <c r="A33" s="16" t="s">
        <v>23</v>
      </c>
      <c r="B33" s="21">
        <v>141813806.94999999</v>
      </c>
      <c r="C33" s="21">
        <v>181408084.44</v>
      </c>
      <c r="D33" s="21">
        <v>416748130.89999998</v>
      </c>
      <c r="E33" s="21">
        <v>508712709.93000001</v>
      </c>
      <c r="F33" s="21">
        <v>373348372.31</v>
      </c>
      <c r="G33" s="21">
        <v>176961598.81</v>
      </c>
      <c r="H33" s="21">
        <v>165451474.38999999</v>
      </c>
      <c r="I33" s="21">
        <v>150036143.55000001</v>
      </c>
      <c r="J33" s="23">
        <v>197652469.41</v>
      </c>
      <c r="K33" s="23">
        <v>181994492.09999999</v>
      </c>
      <c r="L33" s="23">
        <v>156887915.44999999</v>
      </c>
      <c r="M33" s="23">
        <v>175873074.12</v>
      </c>
      <c r="N33" s="22">
        <f>SUM(B33:M33)</f>
        <v>2826888272.3599997</v>
      </c>
      <c r="O33" s="46">
        <v>2983089674.04</v>
      </c>
    </row>
    <row r="34" spans="1:21" ht="15.75" x14ac:dyDescent="0.25">
      <c r="A34" s="16" t="s">
        <v>24</v>
      </c>
      <c r="B34" s="21">
        <v>167433185.47</v>
      </c>
      <c r="C34" s="21">
        <v>197454897.90000001</v>
      </c>
      <c r="D34" s="21">
        <v>252189863.62</v>
      </c>
      <c r="E34" s="21">
        <v>246480871.37</v>
      </c>
      <c r="F34" s="21">
        <v>178385705.77000001</v>
      </c>
      <c r="G34" s="21">
        <v>199488485.75999999</v>
      </c>
      <c r="H34" s="21">
        <v>316347833.06999999</v>
      </c>
      <c r="I34" s="21">
        <v>329874495.06999999</v>
      </c>
      <c r="J34" s="23">
        <v>130141754.55</v>
      </c>
      <c r="K34" s="23">
        <v>236424591.55000001</v>
      </c>
      <c r="L34" s="23">
        <v>203049115.27000001</v>
      </c>
      <c r="M34" s="23">
        <v>228413310.49000001</v>
      </c>
      <c r="N34" s="22">
        <f>SUM(B34:M34)</f>
        <v>2685684109.8899994</v>
      </c>
      <c r="O34" s="46">
        <v>2563358017.21</v>
      </c>
      <c r="P34" s="75"/>
      <c r="Q34" s="76"/>
    </row>
    <row r="35" spans="1:21" ht="15.75" x14ac:dyDescent="0.25">
      <c r="A35" s="33" t="s">
        <v>1</v>
      </c>
      <c r="B35" s="25">
        <f t="shared" ref="B35:G35" si="7">SUM(B36:B40)</f>
        <v>2637549928.3499999</v>
      </c>
      <c r="C35" s="25">
        <f t="shared" si="7"/>
        <v>3058997538.9499998</v>
      </c>
      <c r="D35" s="25">
        <f t="shared" si="7"/>
        <v>3839419295.5700002</v>
      </c>
      <c r="E35" s="25">
        <f t="shared" si="7"/>
        <v>3586675036.2300005</v>
      </c>
      <c r="F35" s="25">
        <f t="shared" si="7"/>
        <v>3091380539.29</v>
      </c>
      <c r="G35" s="25">
        <f t="shared" si="7"/>
        <v>3313081493.5799999</v>
      </c>
      <c r="H35" s="25">
        <f t="shared" ref="H35:K35" si="8">SUM(H36:H40)</f>
        <v>2884232882.9199996</v>
      </c>
      <c r="I35" s="25">
        <f t="shared" si="8"/>
        <v>3148626104.04</v>
      </c>
      <c r="J35" s="25">
        <f t="shared" si="8"/>
        <v>2666788807.8699999</v>
      </c>
      <c r="K35" s="25">
        <f t="shared" si="8"/>
        <v>2617717948.3499999</v>
      </c>
      <c r="L35" s="42">
        <f t="shared" ref="L35:O35" si="9">SUM(L36:L40)</f>
        <v>2842997107.6100001</v>
      </c>
      <c r="M35" s="42">
        <f t="shared" si="9"/>
        <v>2956326529.8900003</v>
      </c>
      <c r="N35" s="25">
        <f t="shared" si="9"/>
        <v>36643793212.649994</v>
      </c>
      <c r="O35" s="47">
        <f t="shared" si="9"/>
        <v>36586867342.569992</v>
      </c>
      <c r="P35" s="75"/>
      <c r="Q35" s="76"/>
      <c r="R35" s="5"/>
    </row>
    <row r="36" spans="1:21" ht="15.75" x14ac:dyDescent="0.25">
      <c r="A36" s="16" t="s">
        <v>25</v>
      </c>
      <c r="B36" s="26">
        <v>1386060553.4200001</v>
      </c>
      <c r="C36" s="26">
        <v>1417965622.25</v>
      </c>
      <c r="D36" s="26">
        <v>2293730108.5900002</v>
      </c>
      <c r="E36" s="26">
        <v>2204880849.0300002</v>
      </c>
      <c r="F36" s="26">
        <v>1716167287.21</v>
      </c>
      <c r="G36" s="26">
        <v>1743302937.9000001</v>
      </c>
      <c r="H36" s="26">
        <v>1445721986.55</v>
      </c>
      <c r="I36" s="26">
        <v>1798996936.99</v>
      </c>
      <c r="J36" s="43">
        <v>1411173882.48</v>
      </c>
      <c r="K36" s="43">
        <v>1357495665.8</v>
      </c>
      <c r="L36" s="43">
        <v>1545258198.8599999</v>
      </c>
      <c r="M36" s="43">
        <v>1395684771.25</v>
      </c>
      <c r="N36" s="26">
        <f>SUM(B36:M36)</f>
        <v>19716438800.329998</v>
      </c>
      <c r="O36" s="46">
        <v>19763374083.5</v>
      </c>
      <c r="P36" s="75"/>
      <c r="Q36" s="77"/>
      <c r="R36" s="6"/>
    </row>
    <row r="37" spans="1:21" ht="15.75" x14ac:dyDescent="0.25">
      <c r="A37" s="16" t="s">
        <v>32</v>
      </c>
      <c r="B37" s="26">
        <v>310570905.99000001</v>
      </c>
      <c r="C37" s="26">
        <v>649321444.73000002</v>
      </c>
      <c r="D37" s="26">
        <v>346108738.60000002</v>
      </c>
      <c r="E37" s="26">
        <v>332028937.31999999</v>
      </c>
      <c r="F37" s="26">
        <v>254310572.69</v>
      </c>
      <c r="G37" s="26">
        <v>370696241.93000001</v>
      </c>
      <c r="H37" s="26">
        <v>372152666.32999998</v>
      </c>
      <c r="I37" s="26">
        <v>323778485.04000002</v>
      </c>
      <c r="J37" s="43">
        <v>293066760.69999999</v>
      </c>
      <c r="K37" s="43">
        <v>399022964.05000001</v>
      </c>
      <c r="L37" s="43">
        <v>291614317.63999999</v>
      </c>
      <c r="M37" s="43">
        <v>334505719.20999998</v>
      </c>
      <c r="N37" s="26">
        <f>SUM(B37:M37)</f>
        <v>4277177754.23</v>
      </c>
      <c r="O37" s="46">
        <v>4340028415.6899996</v>
      </c>
      <c r="P37" s="75"/>
      <c r="Q37" s="7"/>
      <c r="R37" s="6"/>
    </row>
    <row r="38" spans="1:21" ht="15.75" x14ac:dyDescent="0.25">
      <c r="A38" s="16" t="s">
        <v>26</v>
      </c>
      <c r="B38" s="26">
        <v>10758619.73</v>
      </c>
      <c r="C38" s="26">
        <v>21771521.289999999</v>
      </c>
      <c r="D38" s="26">
        <v>20355893.640000001</v>
      </c>
      <c r="E38" s="26">
        <v>22612.799999999999</v>
      </c>
      <c r="F38" s="26">
        <v>28339264.100000001</v>
      </c>
      <c r="G38" s="26">
        <v>21066627.920000002</v>
      </c>
      <c r="H38" s="26">
        <v>15716610.35</v>
      </c>
      <c r="I38" s="26">
        <v>15095119.33</v>
      </c>
      <c r="J38" s="43">
        <v>20927838.699999999</v>
      </c>
      <c r="K38" s="43">
        <v>10433829.470000001</v>
      </c>
      <c r="L38" s="43">
        <v>308738.43</v>
      </c>
      <c r="M38" s="43">
        <v>24347604.25</v>
      </c>
      <c r="N38" s="26">
        <f>SUM(B38:M38)</f>
        <v>189144280.00999999</v>
      </c>
      <c r="O38" s="46">
        <v>176658010.30000001</v>
      </c>
      <c r="P38" s="75"/>
      <c r="Q38" s="7"/>
      <c r="R38" s="6"/>
    </row>
    <row r="39" spans="1:21" ht="15.75" x14ac:dyDescent="0.25">
      <c r="A39" s="16" t="s">
        <v>46</v>
      </c>
      <c r="B39" s="26">
        <v>6072438.0800000001</v>
      </c>
      <c r="C39" s="26">
        <v>9739608.9100000001</v>
      </c>
      <c r="D39" s="26">
        <v>23956008.550000001</v>
      </c>
      <c r="E39" s="26">
        <v>43381719.75</v>
      </c>
      <c r="F39" s="26">
        <v>119420979.20999999</v>
      </c>
      <c r="G39" s="26">
        <v>131232687.95999999</v>
      </c>
      <c r="H39" s="26">
        <v>125214685.34</v>
      </c>
      <c r="I39" s="26">
        <v>63758735.420000002</v>
      </c>
      <c r="J39" s="43">
        <v>54546585.270000003</v>
      </c>
      <c r="K39" s="43">
        <v>-24713357.079999998</v>
      </c>
      <c r="L39" s="43">
        <v>21292232.420000002</v>
      </c>
      <c r="M39" s="43">
        <v>299021161.38</v>
      </c>
      <c r="N39" s="26">
        <f>SUM(B39:M39)</f>
        <v>872923485.20999992</v>
      </c>
      <c r="O39" s="46">
        <v>743291256.85000002</v>
      </c>
      <c r="P39" s="75"/>
      <c r="Q39" s="7"/>
      <c r="R39" s="6"/>
    </row>
    <row r="40" spans="1:21" ht="15.75" x14ac:dyDescent="0.25">
      <c r="A40" s="16" t="s">
        <v>27</v>
      </c>
      <c r="B40" s="27">
        <v>924087411.13</v>
      </c>
      <c r="C40" s="27">
        <v>960199341.76999998</v>
      </c>
      <c r="D40" s="27">
        <v>1155268546.1900001</v>
      </c>
      <c r="E40" s="27">
        <v>1006360917.33</v>
      </c>
      <c r="F40" s="27">
        <v>973142436.08000004</v>
      </c>
      <c r="G40" s="27">
        <v>1046782997.87</v>
      </c>
      <c r="H40" s="27">
        <v>925426934.35000002</v>
      </c>
      <c r="I40" s="27">
        <v>946996827.25999999</v>
      </c>
      <c r="J40" s="44">
        <v>887073740.72000003</v>
      </c>
      <c r="K40" s="44">
        <v>875478846.11000001</v>
      </c>
      <c r="L40" s="44">
        <v>984523620.25999999</v>
      </c>
      <c r="M40" s="44">
        <v>902767273.79999995</v>
      </c>
      <c r="N40" s="26">
        <f>SUM(B40:M40)</f>
        <v>11588108892.870001</v>
      </c>
      <c r="O40" s="46">
        <v>11563515576.23</v>
      </c>
      <c r="P40" s="75"/>
      <c r="Q40" s="77"/>
      <c r="R40" s="6"/>
    </row>
    <row r="41" spans="1:21" ht="35.25" customHeight="1" x14ac:dyDescent="0.25">
      <c r="A41" s="18" t="s">
        <v>9</v>
      </c>
      <c r="B41" s="28">
        <f t="shared" ref="B41:O41" si="10">B15-B35</f>
        <v>9877449970.0299988</v>
      </c>
      <c r="C41" s="28">
        <f t="shared" si="10"/>
        <v>7522996239.6099997</v>
      </c>
      <c r="D41" s="28">
        <f t="shared" si="10"/>
        <v>8026404144.3600025</v>
      </c>
      <c r="E41" s="28">
        <f t="shared" si="10"/>
        <v>11463266824.759998</v>
      </c>
      <c r="F41" s="28">
        <f t="shared" si="10"/>
        <v>7126040491.7599993</v>
      </c>
      <c r="G41" s="28">
        <f t="shared" si="10"/>
        <v>7207540735.5800018</v>
      </c>
      <c r="H41" s="28">
        <f t="shared" si="10"/>
        <v>10507506208.459997</v>
      </c>
      <c r="I41" s="28">
        <f t="shared" si="10"/>
        <v>7552810038.0700006</v>
      </c>
      <c r="J41" s="28">
        <f t="shared" si="10"/>
        <v>6765565304.3599977</v>
      </c>
      <c r="K41" s="28">
        <f t="shared" si="10"/>
        <v>9406934754.8299999</v>
      </c>
      <c r="L41" s="28">
        <f t="shared" si="10"/>
        <v>7111168021.2399998</v>
      </c>
      <c r="M41" s="28">
        <f t="shared" si="10"/>
        <v>6734005479.7200003</v>
      </c>
      <c r="N41" s="28">
        <f t="shared" si="10"/>
        <v>99301688212.779999</v>
      </c>
      <c r="O41" s="48">
        <f t="shared" si="10"/>
        <v>98244956009.680023</v>
      </c>
      <c r="P41" s="75"/>
      <c r="Q41" s="76"/>
      <c r="R41" s="5"/>
      <c r="S41" s="37"/>
    </row>
    <row r="42" spans="1:21" ht="35.25" customHeight="1" x14ac:dyDescent="0.25">
      <c r="A42" s="35" t="s">
        <v>43</v>
      </c>
      <c r="B42" s="38">
        <v>0</v>
      </c>
      <c r="C42" s="38">
        <v>17688717.07</v>
      </c>
      <c r="D42" s="38">
        <v>0</v>
      </c>
      <c r="E42" s="38">
        <f>7201570.36-887584</f>
        <v>6313986.3600000003</v>
      </c>
      <c r="F42" s="38">
        <v>0</v>
      </c>
      <c r="G42" s="38">
        <v>3086256.7</v>
      </c>
      <c r="H42" s="38">
        <v>320893.98</v>
      </c>
      <c r="I42" s="38">
        <v>0</v>
      </c>
      <c r="J42" s="38">
        <v>0</v>
      </c>
      <c r="K42" s="38">
        <v>12845039.880000001</v>
      </c>
      <c r="L42" s="38">
        <v>1695536.55</v>
      </c>
      <c r="M42" s="38">
        <v>82945.149999999994</v>
      </c>
      <c r="N42" s="38">
        <f>SUM(B42:M42)</f>
        <v>42033375.689999998</v>
      </c>
      <c r="O42" s="50">
        <v>0</v>
      </c>
      <c r="P42" s="78"/>
      <c r="Q42" s="79"/>
      <c r="R42" s="5"/>
      <c r="S42" s="37"/>
    </row>
    <row r="43" spans="1:21" ht="35.25" customHeight="1" x14ac:dyDescent="0.25">
      <c r="A43" s="18" t="s">
        <v>44</v>
      </c>
      <c r="B43" s="29">
        <f t="shared" ref="B43:J43" si="11">B41-B42</f>
        <v>9877449970.0299988</v>
      </c>
      <c r="C43" s="29">
        <f t="shared" si="11"/>
        <v>7505307522.54</v>
      </c>
      <c r="D43" s="29">
        <f t="shared" si="11"/>
        <v>8026404144.3600025</v>
      </c>
      <c r="E43" s="29">
        <f t="shared" si="11"/>
        <v>11456952838.399998</v>
      </c>
      <c r="F43" s="29">
        <f t="shared" si="11"/>
        <v>7126040491.7599993</v>
      </c>
      <c r="G43" s="29">
        <f t="shared" si="11"/>
        <v>7204454478.880002</v>
      </c>
      <c r="H43" s="29">
        <f t="shared" si="11"/>
        <v>10507185314.479998</v>
      </c>
      <c r="I43" s="29">
        <f t="shared" si="11"/>
        <v>7552810038.0700006</v>
      </c>
      <c r="J43" s="29">
        <f t="shared" si="11"/>
        <v>6765565304.3599977</v>
      </c>
      <c r="K43" s="29">
        <f>K41-K42</f>
        <v>9394089714.9500008</v>
      </c>
      <c r="L43" s="29">
        <f>L41-L42</f>
        <v>7109472484.6899996</v>
      </c>
      <c r="M43" s="29">
        <f>M41-M42</f>
        <v>6733922534.5700006</v>
      </c>
      <c r="N43" s="29">
        <f>N41-N42</f>
        <v>99259654837.089996</v>
      </c>
      <c r="O43" s="49">
        <f>O41-O42</f>
        <v>98244956009.680023</v>
      </c>
      <c r="P43" s="79"/>
      <c r="Q43" s="79"/>
      <c r="R43" s="5"/>
      <c r="S43" s="37"/>
    </row>
    <row r="44" spans="1:21" ht="35.25" customHeight="1" x14ac:dyDescent="0.25">
      <c r="A44" s="36" t="s">
        <v>45</v>
      </c>
      <c r="B44" s="40">
        <v>0</v>
      </c>
      <c r="C44" s="40">
        <v>11094063</v>
      </c>
      <c r="D44" s="40">
        <v>0</v>
      </c>
      <c r="E44" s="40">
        <v>4624229.96</v>
      </c>
      <c r="F44" s="40">
        <v>0</v>
      </c>
      <c r="G44" s="40">
        <v>12945974.84</v>
      </c>
      <c r="H44" s="40">
        <v>0</v>
      </c>
      <c r="I44" s="40">
        <v>1220560.04</v>
      </c>
      <c r="J44" s="40">
        <v>0</v>
      </c>
      <c r="K44" s="52">
        <v>0</v>
      </c>
      <c r="L44" s="40">
        <v>1029114.85</v>
      </c>
      <c r="M44" s="52">
        <v>3036141.27</v>
      </c>
      <c r="N44" s="40">
        <f>SUM(B44:M44)</f>
        <v>33950083.960000001</v>
      </c>
      <c r="O44" s="51">
        <v>0</v>
      </c>
      <c r="P44" s="79"/>
      <c r="Q44" s="79"/>
      <c r="R44"/>
      <c r="S44"/>
      <c r="T44"/>
      <c r="U44"/>
    </row>
    <row r="45" spans="1:21" ht="35.25" customHeight="1" x14ac:dyDescent="0.25">
      <c r="A45" s="36" t="s">
        <v>59</v>
      </c>
      <c r="B45" s="40">
        <v>0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f>SUM(B45:M45)</f>
        <v>0</v>
      </c>
      <c r="O45" s="51">
        <v>0</v>
      </c>
      <c r="P45" s="79"/>
      <c r="Q45" s="79"/>
      <c r="R45"/>
      <c r="S45"/>
      <c r="T45"/>
      <c r="U45"/>
    </row>
    <row r="46" spans="1:21" ht="35.25" customHeight="1" x14ac:dyDescent="0.25">
      <c r="A46" s="36" t="s">
        <v>53</v>
      </c>
      <c r="B46" s="40">
        <v>0</v>
      </c>
      <c r="C46" s="40">
        <v>0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f>SUM(B46:M46)</f>
        <v>0</v>
      </c>
      <c r="O46" s="51">
        <v>0</v>
      </c>
      <c r="P46" s="79"/>
      <c r="Q46" s="79"/>
      <c r="R46"/>
      <c r="S46"/>
      <c r="T46"/>
      <c r="U46"/>
    </row>
    <row r="47" spans="1:21" ht="35.25" customHeight="1" x14ac:dyDescent="0.25">
      <c r="A47" s="18" t="s">
        <v>54</v>
      </c>
      <c r="B47" s="30">
        <f t="shared" ref="B47:I47" si="12">B43-B44-B45-B46</f>
        <v>9877449970.0299988</v>
      </c>
      <c r="C47" s="30">
        <f t="shared" si="12"/>
        <v>7494213459.54</v>
      </c>
      <c r="D47" s="30">
        <f t="shared" si="12"/>
        <v>8026404144.3600025</v>
      </c>
      <c r="E47" s="30">
        <f t="shared" si="12"/>
        <v>11452328608.439999</v>
      </c>
      <c r="F47" s="30">
        <f t="shared" si="12"/>
        <v>7126040491.7599993</v>
      </c>
      <c r="G47" s="30">
        <f t="shared" si="12"/>
        <v>7191508504.0400019</v>
      </c>
      <c r="H47" s="30">
        <f t="shared" si="12"/>
        <v>10507185314.479998</v>
      </c>
      <c r="I47" s="30">
        <f t="shared" si="12"/>
        <v>7551589478.0300007</v>
      </c>
      <c r="J47" s="30">
        <f t="shared" ref="J47" si="13">J43-J44-J45-J46</f>
        <v>6765565304.3599977</v>
      </c>
      <c r="K47" s="30">
        <f>K43-K44-K45-K46</f>
        <v>9394089714.9500008</v>
      </c>
      <c r="L47" s="30">
        <f>L43-L44-L45-L46</f>
        <v>7108443369.8399992</v>
      </c>
      <c r="M47" s="30">
        <f>M43-M44-M45-M46</f>
        <v>6730886393.3000002</v>
      </c>
      <c r="N47" s="34">
        <f>N43-N44-N45-N46</f>
        <v>99225704753.12999</v>
      </c>
      <c r="O47" s="34">
        <f>O43-O44-O45-O46</f>
        <v>98244956009.680023</v>
      </c>
      <c r="P47" s="79"/>
      <c r="Q47" s="79"/>
      <c r="R47"/>
      <c r="S47"/>
      <c r="T47"/>
      <c r="U47"/>
    </row>
    <row r="48" spans="1:21" ht="15.75" x14ac:dyDescent="0.25">
      <c r="A48" s="9" t="s">
        <v>36</v>
      </c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</row>
    <row r="49" spans="1:16" ht="15.75" x14ac:dyDescent="0.25">
      <c r="A49" s="73" t="s">
        <v>28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8"/>
    </row>
    <row r="50" spans="1:16" ht="15.75" x14ac:dyDescent="0.25">
      <c r="A50" s="39" t="s">
        <v>57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6" ht="30.75" customHeight="1" x14ac:dyDescent="0.25">
      <c r="A51" s="74" t="s">
        <v>64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</row>
    <row r="52" spans="1:16" ht="15.75" x14ac:dyDescent="0.25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</row>
    <row r="53" spans="1:16" x14ac:dyDescent="0.2">
      <c r="L53" s="37"/>
      <c r="M53" s="37"/>
      <c r="N53" s="37"/>
      <c r="O53" s="37"/>
    </row>
    <row r="54" spans="1:16" ht="15.75" x14ac:dyDescent="0.25">
      <c r="A54" s="9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55"/>
      <c r="M54" s="11"/>
      <c r="N54" s="11"/>
      <c r="O54" s="11"/>
    </row>
    <row r="55" spans="1:16" ht="15.75" x14ac:dyDescent="0.25">
      <c r="A55" s="9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53"/>
      <c r="O55" s="11"/>
    </row>
    <row r="56" spans="1:16" ht="15.7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O56" s="9"/>
    </row>
    <row r="57" spans="1:16" ht="15.75" x14ac:dyDescent="0.25">
      <c r="A57" s="56" t="s">
        <v>29</v>
      </c>
      <c r="B57" s="56"/>
      <c r="C57" s="56"/>
      <c r="D57" s="56"/>
      <c r="E57" s="56" t="s">
        <v>33</v>
      </c>
      <c r="F57" s="56"/>
      <c r="G57" s="56"/>
      <c r="H57" s="56"/>
      <c r="I57" s="57" t="s">
        <v>47</v>
      </c>
      <c r="J57" s="57"/>
      <c r="K57" s="57"/>
      <c r="L57" s="57"/>
      <c r="M57" s="57"/>
      <c r="N57" s="57"/>
      <c r="O57" s="57"/>
    </row>
    <row r="58" spans="1:16" ht="15.75" x14ac:dyDescent="0.25">
      <c r="A58" s="56" t="s">
        <v>30</v>
      </c>
      <c r="B58" s="56"/>
      <c r="C58" s="56"/>
      <c r="D58" s="56"/>
      <c r="E58" s="56" t="s">
        <v>34</v>
      </c>
      <c r="F58" s="56"/>
      <c r="G58" s="56"/>
      <c r="H58" s="56"/>
      <c r="I58" s="57" t="s">
        <v>48</v>
      </c>
      <c r="J58" s="57"/>
      <c r="K58" s="57"/>
      <c r="L58" s="57"/>
      <c r="M58" s="57"/>
      <c r="N58" s="57"/>
      <c r="O58" s="57"/>
    </row>
    <row r="59" spans="1:16" ht="15.75" x14ac:dyDescent="0.25">
      <c r="A59" s="56" t="s">
        <v>31</v>
      </c>
      <c r="B59" s="56"/>
      <c r="C59" s="56"/>
      <c r="D59" s="56"/>
      <c r="E59" s="56" t="s">
        <v>35</v>
      </c>
      <c r="F59" s="56"/>
      <c r="G59" s="56"/>
      <c r="H59" s="56"/>
      <c r="I59" s="57" t="s">
        <v>49</v>
      </c>
      <c r="J59" s="57"/>
      <c r="K59" s="57"/>
      <c r="L59" s="57"/>
      <c r="M59" s="57"/>
      <c r="N59" s="57"/>
      <c r="O59" s="57"/>
    </row>
    <row r="60" spans="1:16" ht="15.75" x14ac:dyDescent="0.25">
      <c r="A60" s="9"/>
      <c r="B60" s="9"/>
      <c r="C60" s="9"/>
      <c r="D60" s="9"/>
      <c r="E60" s="9"/>
      <c r="F60" s="9"/>
      <c r="G60" s="9"/>
      <c r="H60" s="9"/>
      <c r="I60" s="16"/>
      <c r="J60" s="16"/>
      <c r="K60" s="16"/>
      <c r="L60" s="16"/>
      <c r="M60" s="16"/>
      <c r="N60" s="16"/>
      <c r="O60" s="16"/>
    </row>
    <row r="61" spans="1:16" ht="15.7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6" ht="15.7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6" ht="15.7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6" ht="15.75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9"/>
      <c r="M64" s="9"/>
      <c r="N64" s="9"/>
      <c r="O64" s="9"/>
    </row>
    <row r="65" spans="1:15" ht="15.7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5.7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5.7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5.7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</sheetData>
  <mergeCells count="22">
    <mergeCell ref="A59:D59"/>
    <mergeCell ref="E59:H59"/>
    <mergeCell ref="I59:O59"/>
    <mergeCell ref="A57:D57"/>
    <mergeCell ref="A51:O51"/>
    <mergeCell ref="E57:H57"/>
    <mergeCell ref="I57:O57"/>
    <mergeCell ref="A58:D58"/>
    <mergeCell ref="A52:O52"/>
    <mergeCell ref="P42:Q47"/>
    <mergeCell ref="E58:H58"/>
    <mergeCell ref="I58:O58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A49:O49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7" orientation="landscape" r:id="rId1"/>
  <headerFooter alignWithMargins="0"/>
  <ignoredErrors>
    <ignoredError sqref="L16:M16 L23:M23 L29:M29 L35:M35 L41:M41 N45 N46 B16:K16 B23:K23 B29:K29 B35:K35 B41:K41 B43:J43 B47:J47" formulaRange="1"/>
    <ignoredError sqref="N43" formula="1"/>
    <ignoredError sqref="N12:O15 O44" numberStoredAsText="1"/>
    <ignoredError sqref="N16:N22 N44 O16" numberStoredAsText="1" formulaRange="1"/>
    <ignoredError sqref="O23 O35 O41:O42" numberStoredAsText="1" formula="1"/>
    <ignoredError sqref="N23:N30 O29 N31:N42" numberStoredAsText="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ac820811c2f1464de440cdfdeb42b587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9cd5ca6b340aa55f125429437ea565f2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261AF-0CD2-410A-80AC-BF7C62B52464}">
  <ds:schemaRefs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bfcc7d6-e1dc-4701-b230-8bbb8f498e6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09AA68-162C-433B-8DD0-FB2153752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42D773-CFBD-4664-8600-9A2C89FC6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sefcon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Dcpacheco</dc:creator>
  <cp:lastModifiedBy>Yago Barros Barbosa</cp:lastModifiedBy>
  <cp:lastPrinted>2025-09-15T20:43:15Z</cp:lastPrinted>
  <dcterms:created xsi:type="dcterms:W3CDTF">2005-03-08T15:29:36Z</dcterms:created>
  <dcterms:modified xsi:type="dcterms:W3CDTF">2025-11-28T15:06:56Z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