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30E9F9D6-3DCD-40D5-87FC-6E6FD6046EBB}" xr6:coauthVersionLast="47" xr6:coauthVersionMax="47" xr10:uidLastSave="{00000000-0000-0000-0000-000000000000}"/>
  <bookViews>
    <workbookView xWindow="-120" yWindow="-120" windowWidth="29040" windowHeight="15720" activeTab="1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32" i="1" l="1"/>
  <c r="E31" i="1"/>
  <c r="E95" i="1" l="1"/>
  <c r="B95" i="1"/>
  <c r="E86" i="1" l="1"/>
  <c r="E87" i="1"/>
  <c r="E20" i="1" l="1"/>
  <c r="E29" i="1" l="1"/>
  <c r="E17" i="1"/>
  <c r="E44" i="1" l="1"/>
  <c r="E50" i="1"/>
  <c r="E56" i="1" l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B80" i="1" l="1"/>
  <c r="D80" i="1"/>
  <c r="C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<sst xmlns="http://schemas.openxmlformats.org/spreadsheetml/2006/main" count="113" uniqueCount="97">
  <si>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</si>
  <si>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</si>
  <si>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</si>
  <si>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</si>
  <si>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</si>
  <si>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</si>
  <si>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</si>
  <si>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</si>
  <si>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</si>
  <si>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</si>
  <si>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</si>
  <si>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</si>
  <si>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</si>
  <si>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</si>
  <si>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</si>
  <si>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</si>
  <si>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</si>
  <si>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</si>
  <si>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</si>
  <si>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</si>
  <si>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</si>
  <si>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</si>
  <si>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</si>
  <si>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</si>
  <si>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</si>
  <si>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</si>
  <si>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</si>
  <si>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</si>
  <si>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</si>
  <si>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</si>
  <si>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</si>
  <si>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</si>
  <si>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</si>
  <si>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</si>
  <si>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</si>
  <si>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</si>
  <si>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</si>
  <si>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</si>
  <si>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</si>
  <si>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</si>
  <si>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</si>
  <si>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</si>
  <si>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</si>
  <si>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</si>
  <si>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</si>
  <si>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</si>
  <si>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</si>
  <si>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</si>
  <si>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</si>
  <si>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</si>
  <si>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</si>
  <si>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</si>
  <si>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</si>
  <si>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</si>
  <si>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</si>
  <si>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</si>
  <si>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</si>
  <si>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</si>
  <si>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</si>
  <si>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</si>
  <si>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</si>
  <si>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</si>
  <si>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</si>
  <si>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</si>
  <si>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</si>
  <si>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</si>
  <si>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</si>
  <si>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</si>
  <si>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</si>
  <si>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</si>
  <si>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</si>
  <si>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</si>
  <si>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</si>
  <si>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</si>
  <si>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</si>
  <si>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</si>
  <si>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</si>
  <si>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</si>
  <si>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</si>
  <si>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</si>
  <si>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</si>
  <si>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</si>
  <si>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</si>
  <si>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</si>
  <si>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</si>
  <si>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</si>
  <si>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</si>
  <si>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</si>
  <si>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</si>
  <si>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</si>
  <si>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</si>
  <si>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</si>
  <si>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</si>
  <si>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</si>
  <si>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</si>
  <si>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>JANEIRO A AGOSTO 2025/BIMESTRE JULHO - AGOSTO</t>
  </si>
  <si>
    <t>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</si>
</sst>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0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4" fillId="3" borderId="6" xfId="4" applyFont="1" applyFill="1" applyBorder="1" applyAlignment="1">
      <alignment horizontal="center" vertical="center"/>
    </xf>
    <xf numFmtId="164" fontId="4" fillId="0" borderId="3" xfId="0" applyNumberFormat="1" applyFont="1" applyBorder="1"/>
    <xf numFmtId="164" fontId="4" fillId="0" borderId="6" xfId="0" applyNumberFormat="1" applyFont="1" applyBorder="1"/>
    <xf numFmtId="167" fontId="4" fillId="3" borderId="9" xfId="0" applyNumberFormat="1" applyFont="1" applyFill="1" applyBorder="1"/>
    <xf numFmtId="167" fontId="4" fillId="3" borderId="12" xfId="0" applyNumberFormat="1" applyFont="1" applyFill="1" applyBorder="1"/>
    <xf numFmtId="165" fontId="10" fillId="3" borderId="7" xfId="0" applyNumberFormat="1" applyFont="1" applyFill="1" applyBorder="1"/>
    <xf numFmtId="165" fontId="4" fillId="3" borderId="2" xfId="4" applyFont="1" applyFill="1" applyBorder="1" applyAlignment="1"/>
    <xf numFmtId="0" fontId="4" fillId="0" borderId="2" xfId="0" applyFont="1" applyBorder="1"/>
    <xf numFmtId="9" fontId="4" fillId="3" borderId="15" xfId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5137003</xdr:colOff>
      <xdr:row>0</xdr:row>
      <xdr:rowOff>180972</xdr:rowOff>
    </xdr:from>
    <xdr:to>
      <xdr:col>1</xdr:col>
      <xdr:colOff>87312</xdr:colOff>
      <xdr:row>3</xdr:row>
      <xdr:rowOff>180972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003" y="180972"/>
          <a:ext cx="538309" cy="5953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opLeftCell="A93" zoomScale="120" zoomScaleNormal="120" workbookViewId="0">
      <selection activeCell="E86" sqref="C86: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8" customWidth="1"/>
    <col min="7" max="7" width="20.28515625" style="88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66" t="s">
        <v>0</v>
      </c>
      <c r="B5" s="166"/>
      <c r="C5" s="166"/>
      <c r="D5" s="166"/>
      <c r="E5" s="166"/>
      <c r="F5" s="89"/>
    </row>
    <row r="6" spans="1:9" x14ac:dyDescent="0.25">
      <c r="A6" s="167" t="s">
        <v>1</v>
      </c>
      <c r="B6" s="167"/>
      <c r="C6" s="167"/>
      <c r="D6" s="167"/>
      <c r="E6" s="167"/>
      <c r="F6" s="90"/>
      <c r="G6" s="12"/>
    </row>
    <row r="7" spans="1:9" x14ac:dyDescent="0.25">
      <c r="A7" s="166" t="s">
        <v>2</v>
      </c>
      <c r="B7" s="166"/>
      <c r="C7" s="166"/>
      <c r="D7" s="166"/>
      <c r="E7" s="166"/>
      <c r="F7" s="89"/>
      <c r="G7" s="12"/>
    </row>
    <row r="8" spans="1:9" x14ac:dyDescent="0.25">
      <c r="A8" s="166" t="s">
        <v>95</v>
      </c>
      <c r="B8" s="166"/>
      <c r="C8" s="166"/>
      <c r="D8" s="166"/>
      <c r="E8" s="166"/>
      <c r="F8" s="89"/>
      <c r="G8" s="89"/>
      <c r="H8" s="3"/>
      <c r="I8" s="3"/>
    </row>
    <row r="9" spans="1:9" x14ac:dyDescent="0.25">
      <c r="A9" s="3"/>
      <c r="B9" s="3"/>
      <c r="C9" s="3"/>
      <c r="D9" s="3"/>
      <c r="E9" s="3"/>
      <c r="F9" s="89"/>
      <c r="G9" s="89"/>
      <c r="H9" s="3"/>
      <c r="I9" s="3"/>
    </row>
    <row r="10" spans="1:9" x14ac:dyDescent="0.25">
      <c r="A10" s="4"/>
      <c r="B10" s="4"/>
      <c r="C10" s="4"/>
      <c r="E10" s="122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31" t="s">
        <v>5</v>
      </c>
      <c r="B12" s="131"/>
      <c r="C12" s="132"/>
      <c r="D12" s="147" t="s">
        <v>6</v>
      </c>
      <c r="E12" s="131"/>
      <c r="F12" s="12"/>
      <c r="G12" s="12"/>
    </row>
    <row r="13" spans="1:9" x14ac:dyDescent="0.25">
      <c r="A13" s="133" t="s">
        <v>7</v>
      </c>
      <c r="B13" s="133"/>
      <c r="C13" s="134"/>
      <c r="D13" s="114"/>
      <c r="E13" s="115"/>
      <c r="F13" s="91"/>
      <c r="G13" s="12"/>
    </row>
    <row r="14" spans="1:9" x14ac:dyDescent="0.25">
      <c r="A14" s="125" t="s">
        <v>8</v>
      </c>
      <c r="B14" s="125"/>
      <c r="C14" s="126"/>
      <c r="D14" s="7"/>
      <c r="E14" s="60">
        <v>107518723460</v>
      </c>
      <c r="F14" s="92"/>
      <c r="G14" s="12"/>
    </row>
    <row r="15" spans="1:9" x14ac:dyDescent="0.25">
      <c r="A15" s="125" t="s">
        <v>9</v>
      </c>
      <c r="B15" s="125"/>
      <c r="C15" s="126"/>
      <c r="D15" s="7"/>
      <c r="E15" s="60">
        <v>112048229039.78</v>
      </c>
      <c r="F15" s="92"/>
      <c r="G15" s="12"/>
    </row>
    <row r="16" spans="1:9" x14ac:dyDescent="0.25">
      <c r="A16" s="125" t="s">
        <v>10</v>
      </c>
      <c r="B16" s="125"/>
      <c r="C16" s="126"/>
      <c r="D16" s="7"/>
      <c r="E16" s="60">
        <v>79060140715.899994</v>
      </c>
      <c r="F16" s="92"/>
      <c r="G16" s="12"/>
    </row>
    <row r="17" spans="1:7" x14ac:dyDescent="0.25">
      <c r="A17" s="125" t="s">
        <v>11</v>
      </c>
      <c r="B17" s="125"/>
      <c r="C17" s="126"/>
      <c r="D17" s="7"/>
      <c r="E17" s="60">
        <f>IF(E16&lt;E25,E25-E16,0)</f>
        <v>0</v>
      </c>
      <c r="F17" s="92"/>
      <c r="G17" s="12"/>
    </row>
    <row r="18" spans="1:7" hidden="1" x14ac:dyDescent="0.25">
      <c r="A18" s="125" t="s">
        <v>12</v>
      </c>
      <c r="B18" s="125"/>
      <c r="C18" s="126"/>
      <c r="D18" s="7"/>
      <c r="E18" s="60">
        <v>0</v>
      </c>
      <c r="F18" s="92"/>
      <c r="G18" s="12"/>
    </row>
    <row r="19" spans="1:7" hidden="1" x14ac:dyDescent="0.25">
      <c r="A19" s="125" t="s">
        <v>13</v>
      </c>
      <c r="B19" s="125"/>
      <c r="C19" s="126"/>
      <c r="D19" s="7"/>
      <c r="E19" s="60">
        <v>0</v>
      </c>
      <c r="F19" s="92"/>
      <c r="G19" s="12"/>
    </row>
    <row r="20" spans="1:7" x14ac:dyDescent="0.25">
      <c r="A20" s="125" t="s">
        <v>14</v>
      </c>
      <c r="B20" s="125"/>
      <c r="C20" s="126"/>
      <c r="D20" s="7"/>
      <c r="E20" s="61">
        <f>6675444698.27</f>
        <v>6675444698.2700005</v>
      </c>
      <c r="F20" s="92"/>
      <c r="G20" s="12"/>
    </row>
    <row r="21" spans="1:7" x14ac:dyDescent="0.25">
      <c r="A21" s="125" t="s">
        <v>15</v>
      </c>
      <c r="B21" s="125"/>
      <c r="C21" s="126"/>
      <c r="D21" s="7"/>
      <c r="E21" s="62"/>
      <c r="F21" s="92"/>
      <c r="G21" s="12"/>
    </row>
    <row r="22" spans="1:7" x14ac:dyDescent="0.25">
      <c r="A22" s="125" t="s">
        <v>16</v>
      </c>
      <c r="B22" s="125"/>
      <c r="C22" s="126"/>
      <c r="D22" s="9"/>
      <c r="E22" s="60">
        <v>122184861612</v>
      </c>
      <c r="F22" s="92"/>
      <c r="G22" s="12"/>
    </row>
    <row r="23" spans="1:7" x14ac:dyDescent="0.25">
      <c r="A23" s="125" t="s">
        <v>17</v>
      </c>
      <c r="B23" s="125"/>
      <c r="C23" s="126"/>
      <c r="D23" s="9"/>
      <c r="E23" s="60">
        <v>129544641994.71999</v>
      </c>
      <c r="F23" s="92"/>
      <c r="G23" s="12"/>
    </row>
    <row r="24" spans="1:7" x14ac:dyDescent="0.25">
      <c r="A24" s="125" t="s">
        <v>18</v>
      </c>
      <c r="B24" s="125"/>
      <c r="C24" s="126"/>
      <c r="D24" s="9"/>
      <c r="E24" s="60">
        <v>76608775834.929993</v>
      </c>
      <c r="F24" s="92"/>
      <c r="G24" s="12"/>
    </row>
    <row r="25" spans="1:7" x14ac:dyDescent="0.25">
      <c r="A25" s="125" t="s">
        <v>19</v>
      </c>
      <c r="B25" s="125"/>
      <c r="C25" s="126"/>
      <c r="D25" s="9"/>
      <c r="E25" s="60">
        <v>70242193225.660004</v>
      </c>
      <c r="F25" s="92"/>
      <c r="G25" s="12"/>
    </row>
    <row r="26" spans="1:7" x14ac:dyDescent="0.25">
      <c r="A26" s="125" t="s">
        <v>20</v>
      </c>
      <c r="B26" s="125"/>
      <c r="C26" s="126"/>
      <c r="D26" s="9"/>
      <c r="E26" s="60">
        <v>66066670994.579994</v>
      </c>
      <c r="F26" s="92"/>
      <c r="G26" s="12"/>
    </row>
    <row r="27" spans="1:7" hidden="1" x14ac:dyDescent="0.25">
      <c r="A27" s="125" t="s">
        <v>21</v>
      </c>
      <c r="B27" s="125"/>
      <c r="C27" s="126"/>
      <c r="D27" s="9"/>
      <c r="E27" s="60">
        <v>0</v>
      </c>
      <c r="F27" s="92"/>
      <c r="G27" s="12"/>
    </row>
    <row r="28" spans="1:7" hidden="1" x14ac:dyDescent="0.25">
      <c r="A28" s="125" t="s">
        <v>22</v>
      </c>
      <c r="B28" s="125"/>
      <c r="C28" s="126"/>
      <c r="D28" s="9"/>
      <c r="E28" s="60">
        <f>E16-E25</f>
        <v>8817947490.2399902</v>
      </c>
      <c r="F28" s="92"/>
      <c r="G28" s="12"/>
    </row>
    <row r="29" spans="1:7" x14ac:dyDescent="0.25">
      <c r="A29" s="123" t="s">
        <v>23</v>
      </c>
      <c r="B29" s="123"/>
      <c r="C29" s="124"/>
      <c r="D29" s="9"/>
      <c r="E29" s="60">
        <f>IF(E25&lt;E16,E16-E25,0)</f>
        <v>8817947490.2399902</v>
      </c>
      <c r="F29" s="92"/>
      <c r="G29" s="12"/>
    </row>
    <row r="30" spans="1:7" x14ac:dyDescent="0.25">
      <c r="A30" s="131" t="s">
        <v>24</v>
      </c>
      <c r="B30" s="131"/>
      <c r="C30" s="132"/>
      <c r="D30" s="147" t="s">
        <v>6</v>
      </c>
      <c r="E30" s="131"/>
      <c r="F30" s="12"/>
      <c r="G30" s="12"/>
    </row>
    <row r="31" spans="1:7" x14ac:dyDescent="0.25">
      <c r="A31" s="133" t="s">
        <v>25</v>
      </c>
      <c r="B31" s="133"/>
      <c r="C31" s="134"/>
      <c r="D31" s="11"/>
      <c r="E31" s="63">
        <f>E24</f>
        <v>76608775834.929993</v>
      </c>
      <c r="F31" s="92"/>
      <c r="G31" s="12"/>
    </row>
    <row r="32" spans="1:7" x14ac:dyDescent="0.25">
      <c r="A32" s="123" t="s">
        <v>26</v>
      </c>
      <c r="B32" s="123"/>
      <c r="C32" s="124"/>
      <c r="D32" s="13"/>
      <c r="E32" s="64">
        <f>E25</f>
        <v>70242193225.660004</v>
      </c>
      <c r="F32" s="92"/>
      <c r="G32" s="12"/>
    </row>
    <row r="33" spans="1:7" x14ac:dyDescent="0.25">
      <c r="A33" s="146" t="s">
        <v>27</v>
      </c>
      <c r="B33" s="146"/>
      <c r="C33" s="148"/>
      <c r="D33" s="145" t="s">
        <v>6</v>
      </c>
      <c r="E33" s="146"/>
      <c r="F33" s="12"/>
      <c r="G33" s="12"/>
    </row>
    <row r="34" spans="1:7" x14ac:dyDescent="0.25">
      <c r="A34" s="103" t="s">
        <v>28</v>
      </c>
      <c r="B34" s="51"/>
      <c r="C34" s="52"/>
      <c r="D34" s="54"/>
      <c r="E34" s="113">
        <v>100526602577.22</v>
      </c>
      <c r="F34" s="12"/>
      <c r="G34" s="12"/>
    </row>
    <row r="35" spans="1:7" x14ac:dyDescent="0.25">
      <c r="A35" s="104" t="s">
        <v>29</v>
      </c>
      <c r="B35" s="49"/>
      <c r="C35" s="50"/>
      <c r="D35" s="55"/>
      <c r="E35" s="65">
        <v>100486347683.23</v>
      </c>
      <c r="F35" s="12"/>
      <c r="G35" s="12"/>
    </row>
    <row r="36" spans="1:7" x14ac:dyDescent="0.25">
      <c r="A36" s="105" t="s">
        <v>30</v>
      </c>
      <c r="B36" s="14"/>
      <c r="C36" s="53"/>
      <c r="D36" s="56"/>
      <c r="E36" s="66">
        <v>100456462855.39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29" t="s">
        <v>31</v>
      </c>
      <c r="B38" s="129"/>
      <c r="C38" s="130"/>
      <c r="D38" s="147" t="s">
        <v>6</v>
      </c>
      <c r="E38" s="131"/>
      <c r="F38" s="94"/>
      <c r="G38" s="94"/>
    </row>
    <row r="39" spans="1:7" x14ac:dyDescent="0.25">
      <c r="A39" s="127" t="s">
        <v>32</v>
      </c>
      <c r="B39" s="127"/>
      <c r="C39" s="128"/>
      <c r="D39" s="16"/>
      <c r="E39" s="17"/>
      <c r="F39" s="12"/>
      <c r="G39" s="12"/>
    </row>
    <row r="40" spans="1:7" x14ac:dyDescent="0.25">
      <c r="A40" s="125" t="s">
        <v>33</v>
      </c>
      <c r="B40" s="125"/>
      <c r="C40" s="126"/>
      <c r="D40" s="18"/>
      <c r="E40" s="67">
        <v>825442762.27999997</v>
      </c>
      <c r="G40" s="12"/>
    </row>
    <row r="41" spans="1:7" x14ac:dyDescent="0.25">
      <c r="A41" s="125" t="s">
        <v>34</v>
      </c>
      <c r="B41" s="125"/>
      <c r="C41" s="126"/>
      <c r="D41" s="18"/>
      <c r="E41" s="67">
        <v>13466219.93</v>
      </c>
      <c r="G41" s="12"/>
    </row>
    <row r="42" spans="1:7" x14ac:dyDescent="0.25">
      <c r="A42" s="125" t="s">
        <v>35</v>
      </c>
      <c r="B42" s="125"/>
      <c r="C42" s="126"/>
      <c r="D42" s="18"/>
      <c r="E42" s="67">
        <v>13466219.93</v>
      </c>
      <c r="F42" s="12"/>
      <c r="G42" s="12"/>
    </row>
    <row r="43" spans="1:7" x14ac:dyDescent="0.25">
      <c r="A43" s="125" t="s">
        <v>36</v>
      </c>
      <c r="B43" s="125"/>
      <c r="C43" s="126"/>
      <c r="D43" s="18"/>
      <c r="E43" s="67">
        <v>11840227.879999999</v>
      </c>
      <c r="F43" s="12"/>
      <c r="G43" s="12"/>
    </row>
    <row r="44" spans="1:7" x14ac:dyDescent="0.25">
      <c r="A44" s="125" t="s">
        <v>37</v>
      </c>
      <c r="B44" s="125"/>
      <c r="C44" s="126"/>
      <c r="D44" s="18"/>
      <c r="E44" s="67">
        <f>E40-E42</f>
        <v>811976542.35000002</v>
      </c>
      <c r="F44" s="12"/>
      <c r="G44" s="12"/>
    </row>
    <row r="45" spans="1:7" x14ac:dyDescent="0.25">
      <c r="A45" s="127" t="s">
        <v>38</v>
      </c>
      <c r="B45" s="127"/>
      <c r="C45" s="128"/>
      <c r="D45" s="18"/>
      <c r="E45" s="19"/>
      <c r="F45" s="12"/>
      <c r="G45" s="12"/>
    </row>
    <row r="46" spans="1:7" x14ac:dyDescent="0.25">
      <c r="A46" s="125" t="s">
        <v>39</v>
      </c>
      <c r="B46" s="125"/>
      <c r="C46" s="126"/>
      <c r="D46" s="18"/>
      <c r="E46" s="67">
        <v>4537901330.6100006</v>
      </c>
      <c r="F46" s="12"/>
      <c r="G46" s="12"/>
    </row>
    <row r="47" spans="1:7" x14ac:dyDescent="0.25">
      <c r="A47" s="125" t="s">
        <v>34</v>
      </c>
      <c r="B47" s="125"/>
      <c r="C47" s="126"/>
      <c r="D47" s="18"/>
      <c r="E47" s="67">
        <v>11824578567.389999</v>
      </c>
      <c r="F47" s="12"/>
      <c r="G47" s="12"/>
    </row>
    <row r="48" spans="1:7" x14ac:dyDescent="0.25">
      <c r="A48" s="125" t="s">
        <v>40</v>
      </c>
      <c r="B48" s="125"/>
      <c r="C48" s="126"/>
      <c r="D48" s="18"/>
      <c r="E48" s="67">
        <v>11820760288.68</v>
      </c>
      <c r="F48" s="12"/>
      <c r="G48" s="12"/>
    </row>
    <row r="49" spans="1:7" x14ac:dyDescent="0.25">
      <c r="A49" s="125" t="s">
        <v>36</v>
      </c>
      <c r="B49" s="125"/>
      <c r="C49" s="126"/>
      <c r="D49" s="18"/>
      <c r="E49" s="67">
        <v>10965535369.41</v>
      </c>
      <c r="F49" s="12"/>
      <c r="G49" s="12"/>
    </row>
    <row r="50" spans="1:7" x14ac:dyDescent="0.25">
      <c r="A50" s="99" t="s">
        <v>41</v>
      </c>
      <c r="B50" s="99"/>
      <c r="C50" s="100"/>
      <c r="D50" s="18"/>
      <c r="E50" s="67">
        <f>E46-E48</f>
        <v>-7282858958.0699997</v>
      </c>
      <c r="F50" s="12"/>
      <c r="G50" s="12"/>
    </row>
    <row r="51" spans="1:7" x14ac:dyDescent="0.25">
      <c r="A51" s="127" t="s">
        <v>42</v>
      </c>
      <c r="B51" s="127"/>
      <c r="C51" s="128"/>
      <c r="D51" s="18"/>
      <c r="E51" s="19"/>
      <c r="F51" s="12"/>
      <c r="G51" s="12"/>
    </row>
    <row r="52" spans="1:7" x14ac:dyDescent="0.25">
      <c r="A52" s="125" t="s">
        <v>43</v>
      </c>
      <c r="B52" s="125"/>
      <c r="C52" s="126"/>
      <c r="D52" s="18"/>
      <c r="E52" s="67">
        <v>1027246004.77</v>
      </c>
      <c r="F52" s="12"/>
      <c r="G52" s="12"/>
    </row>
    <row r="53" spans="1:7" x14ac:dyDescent="0.25">
      <c r="A53" s="125" t="s">
        <v>18</v>
      </c>
      <c r="B53" s="125"/>
      <c r="C53" s="126"/>
      <c r="D53" s="18"/>
      <c r="E53" s="67">
        <v>5629496385.4200001</v>
      </c>
      <c r="F53" s="12"/>
      <c r="G53" s="12"/>
    </row>
    <row r="54" spans="1:7" x14ac:dyDescent="0.25">
      <c r="A54" s="125" t="s">
        <v>44</v>
      </c>
      <c r="B54" s="125"/>
      <c r="C54" s="126"/>
      <c r="D54" s="18"/>
      <c r="E54" s="67">
        <v>5598138805.8299999</v>
      </c>
      <c r="F54" s="12"/>
      <c r="G54" s="12"/>
    </row>
    <row r="55" spans="1:7" x14ac:dyDescent="0.25">
      <c r="A55" s="125" t="s">
        <v>20</v>
      </c>
      <c r="B55" s="125"/>
      <c r="C55" s="126"/>
      <c r="D55" s="18"/>
      <c r="E55" s="67">
        <v>5169061893.1700001</v>
      </c>
      <c r="F55" s="12"/>
      <c r="G55" s="12"/>
    </row>
    <row r="56" spans="1:7" x14ac:dyDescent="0.25">
      <c r="A56" s="101" t="s">
        <v>45</v>
      </c>
      <c r="B56" s="101"/>
      <c r="C56" s="102"/>
      <c r="D56" s="20"/>
      <c r="E56" s="87">
        <f>E52-E54</f>
        <v>-4570892801.0599995</v>
      </c>
      <c r="F56" s="12"/>
      <c r="G56" s="12"/>
    </row>
    <row r="57" spans="1:7" x14ac:dyDescent="0.25">
      <c r="A57" s="85"/>
      <c r="B57" s="86"/>
      <c r="C57" s="86"/>
      <c r="D57" s="8"/>
      <c r="E57" s="8"/>
      <c r="F57" s="12"/>
      <c r="G57" s="12"/>
    </row>
    <row r="58" spans="1:7" x14ac:dyDescent="0.25">
      <c r="A58" s="148" t="s">
        <v>46</v>
      </c>
      <c r="B58" s="34" t="s">
        <v>47</v>
      </c>
      <c r="C58" s="35" t="s">
        <v>48</v>
      </c>
      <c r="D58" s="137" t="s">
        <v>49</v>
      </c>
      <c r="E58" s="138"/>
      <c r="F58" s="93"/>
      <c r="G58" s="93"/>
    </row>
    <row r="59" spans="1:7" x14ac:dyDescent="0.25">
      <c r="A59" s="149"/>
      <c r="B59" s="34" t="s">
        <v>50</v>
      </c>
      <c r="C59" s="34" t="s">
        <v>51</v>
      </c>
      <c r="D59" s="139"/>
      <c r="E59" s="140"/>
      <c r="F59" s="93"/>
      <c r="G59" s="93"/>
    </row>
    <row r="60" spans="1:7" x14ac:dyDescent="0.25">
      <c r="A60" s="149"/>
      <c r="B60" s="34" t="s">
        <v>52</v>
      </c>
      <c r="C60" s="34"/>
      <c r="D60" s="156" t="s">
        <v>53</v>
      </c>
      <c r="E60" s="157"/>
      <c r="F60" s="93"/>
      <c r="G60" s="93"/>
    </row>
    <row r="61" spans="1:7" x14ac:dyDescent="0.25">
      <c r="A61" s="149"/>
      <c r="B61" s="34" t="s">
        <v>54</v>
      </c>
      <c r="C61" s="34" t="s">
        <v>55</v>
      </c>
      <c r="D61" s="156"/>
      <c r="E61" s="157"/>
      <c r="F61" s="93"/>
      <c r="G61" s="93"/>
    </row>
    <row r="62" spans="1:7" x14ac:dyDescent="0.25">
      <c r="A62" s="150"/>
      <c r="B62" s="34"/>
      <c r="C62" s="44"/>
      <c r="D62" s="43"/>
      <c r="E62" s="42"/>
      <c r="F62" s="93"/>
      <c r="G62" s="93"/>
    </row>
    <row r="63" spans="1:7" x14ac:dyDescent="0.25">
      <c r="A63" s="106" t="s">
        <v>56</v>
      </c>
      <c r="B63" s="82">
        <v>-4793771000</v>
      </c>
      <c r="C63" s="116">
        <v>11243060456.75</v>
      </c>
      <c r="D63" s="22"/>
      <c r="E63" s="23">
        <f>C63/B63*100</f>
        <v>-234.53478392584879</v>
      </c>
      <c r="F63" s="12"/>
      <c r="G63" s="12"/>
    </row>
    <row r="64" spans="1:7" x14ac:dyDescent="0.25">
      <c r="A64" s="107" t="s">
        <v>57</v>
      </c>
      <c r="B64" s="83">
        <v>-20659670000</v>
      </c>
      <c r="C64" s="117">
        <v>-7191766492.5099792</v>
      </c>
      <c r="D64" s="24"/>
      <c r="E64" s="25">
        <f>C64/B64*100</f>
        <v>34.81065521622552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48" t="s">
        <v>58</v>
      </c>
      <c r="B66" s="162" t="s">
        <v>59</v>
      </c>
      <c r="C66" s="36" t="s">
        <v>60</v>
      </c>
      <c r="D66" s="37" t="s">
        <v>61</v>
      </c>
      <c r="E66" s="137" t="s">
        <v>62</v>
      </c>
      <c r="F66" s="94"/>
      <c r="G66" s="94"/>
    </row>
    <row r="67" spans="1:10" x14ac:dyDescent="0.25">
      <c r="A67" s="161"/>
      <c r="B67" s="163"/>
      <c r="C67" s="38" t="s">
        <v>51</v>
      </c>
      <c r="D67" s="39" t="s">
        <v>51</v>
      </c>
      <c r="E67" s="168"/>
      <c r="F67" s="94"/>
      <c r="G67" s="94"/>
    </row>
    <row r="68" spans="1:10" x14ac:dyDescent="0.25">
      <c r="A68" s="4" t="s">
        <v>63</v>
      </c>
      <c r="B68" s="68">
        <f>SUM(B69:B73)</f>
        <v>3082475161.0100002</v>
      </c>
      <c r="C68" s="68">
        <f>SUM(C69:C73)</f>
        <v>6331070.0600000005</v>
      </c>
      <c r="D68" s="68">
        <f>SUM(D69:D73)</f>
        <v>2256155404.0899997</v>
      </c>
      <c r="E68" s="69">
        <f>SUM(E69:E73)</f>
        <v>819988686.86000049</v>
      </c>
      <c r="F68" s="12"/>
      <c r="G68" s="12"/>
      <c r="H68" s="81"/>
    </row>
    <row r="69" spans="1:10" x14ac:dyDescent="0.25">
      <c r="A69" s="2" t="s">
        <v>64</v>
      </c>
      <c r="B69" s="70">
        <v>2866694944.6600003</v>
      </c>
      <c r="C69" s="70">
        <v>6330763.1900000004</v>
      </c>
      <c r="D69" s="70">
        <v>2046092792.1199999</v>
      </c>
      <c r="E69" s="71">
        <f>B69-C69-D69</f>
        <v>814271389.35000038</v>
      </c>
      <c r="F69" s="12"/>
      <c r="G69" s="12"/>
      <c r="H69" s="12"/>
      <c r="I69" s="12"/>
    </row>
    <row r="70" spans="1:10" x14ac:dyDescent="0.25">
      <c r="A70" s="2" t="s">
        <v>65</v>
      </c>
      <c r="B70" s="70">
        <v>38344521.060000002</v>
      </c>
      <c r="C70" s="70">
        <v>0</v>
      </c>
      <c r="D70" s="70">
        <v>34206772.960000001</v>
      </c>
      <c r="E70" s="71">
        <f t="shared" ref="E70:E79" si="0">B70-C70-D70</f>
        <v>4137748.1000000015</v>
      </c>
      <c r="F70" s="12"/>
      <c r="G70" s="12"/>
      <c r="H70" s="81"/>
    </row>
    <row r="71" spans="1:10" x14ac:dyDescent="0.25">
      <c r="A71" s="2" t="s">
        <v>66</v>
      </c>
      <c r="B71" s="70">
        <v>116433234.19</v>
      </c>
      <c r="C71" s="70">
        <v>0</v>
      </c>
      <c r="D71" s="70">
        <v>115898709.37</v>
      </c>
      <c r="E71" s="71">
        <f t="shared" si="0"/>
        <v>534524.81999999285</v>
      </c>
      <c r="F71" s="12"/>
      <c r="G71" s="12"/>
      <c r="H71" s="81"/>
    </row>
    <row r="72" spans="1:10" x14ac:dyDescent="0.25">
      <c r="A72" s="2" t="s">
        <v>67</v>
      </c>
      <c r="B72" s="70">
        <v>45958684.93</v>
      </c>
      <c r="C72" s="70">
        <v>306.87</v>
      </c>
      <c r="D72" s="70">
        <v>44913922.920000002</v>
      </c>
      <c r="E72" s="71">
        <f t="shared" si="0"/>
        <v>1044455.1400000006</v>
      </c>
      <c r="F72" s="12"/>
      <c r="G72" s="12"/>
      <c r="H72" s="81"/>
    </row>
    <row r="73" spans="1:10" x14ac:dyDescent="0.25">
      <c r="A73" s="2" t="s">
        <v>68</v>
      </c>
      <c r="B73" s="70">
        <v>15043776.170000002</v>
      </c>
      <c r="C73" s="70">
        <v>0</v>
      </c>
      <c r="D73" s="70">
        <v>15043206.720000001</v>
      </c>
      <c r="E73" s="71">
        <f t="shared" si="0"/>
        <v>569.45000000111759</v>
      </c>
      <c r="F73" s="12"/>
      <c r="G73" s="12"/>
      <c r="H73" s="81"/>
    </row>
    <row r="74" spans="1:10" x14ac:dyDescent="0.25">
      <c r="A74" s="4" t="s">
        <v>69</v>
      </c>
      <c r="B74" s="68">
        <f>SUM(B75:B79)</f>
        <v>1271412678.8699996</v>
      </c>
      <c r="C74" s="68">
        <f>SUM(C75:C79)</f>
        <v>306723266.94999999</v>
      </c>
      <c r="D74" s="68">
        <f>SUM(D75:D79)</f>
        <v>816712306.64999998</v>
      </c>
      <c r="E74" s="69">
        <f>SUM(E75:E79)</f>
        <v>147977105.26999995</v>
      </c>
      <c r="F74" s="12"/>
      <c r="G74" s="12"/>
      <c r="H74" s="81"/>
    </row>
    <row r="75" spans="1:10" x14ac:dyDescent="0.25">
      <c r="A75" s="2" t="s">
        <v>64</v>
      </c>
      <c r="B75" s="70">
        <v>873509669.9799999</v>
      </c>
      <c r="C75" s="70">
        <v>278798747.42999995</v>
      </c>
      <c r="D75" s="70">
        <v>550751788.88999999</v>
      </c>
      <c r="E75" s="71">
        <f t="shared" si="0"/>
        <v>43959133.659999967</v>
      </c>
      <c r="F75" s="12"/>
      <c r="G75" s="12"/>
      <c r="H75" s="12"/>
      <c r="I75" s="12"/>
    </row>
    <row r="76" spans="1:10" x14ac:dyDescent="0.25">
      <c r="A76" s="2" t="s">
        <v>65</v>
      </c>
      <c r="B76" s="70">
        <v>69078331.680000007</v>
      </c>
      <c r="C76" s="70">
        <v>15962434.890000001</v>
      </c>
      <c r="D76" s="70">
        <v>18138926.050000001</v>
      </c>
      <c r="E76" s="71">
        <f t="shared" si="0"/>
        <v>34976970.74000001</v>
      </c>
      <c r="F76" s="12"/>
      <c r="G76" s="12"/>
      <c r="H76" s="81"/>
    </row>
    <row r="77" spans="1:10" x14ac:dyDescent="0.25">
      <c r="A77" s="2" t="s">
        <v>66</v>
      </c>
      <c r="B77" s="70">
        <v>207826377.51999998</v>
      </c>
      <c r="C77" s="70">
        <v>9864427.540000001</v>
      </c>
      <c r="D77" s="70">
        <v>162178787.71000001</v>
      </c>
      <c r="E77" s="71">
        <f t="shared" si="0"/>
        <v>35783162.269999981</v>
      </c>
      <c r="F77" s="12"/>
      <c r="G77" s="12"/>
      <c r="H77" s="81"/>
    </row>
    <row r="78" spans="1:10" x14ac:dyDescent="0.25">
      <c r="A78" s="2" t="s">
        <v>67</v>
      </c>
      <c r="B78" s="70">
        <v>107418084.34</v>
      </c>
      <c r="C78" s="70">
        <v>1719866.1</v>
      </c>
      <c r="D78" s="70">
        <v>74899764.120000005</v>
      </c>
      <c r="E78" s="71">
        <f t="shared" si="0"/>
        <v>30798454.120000005</v>
      </c>
      <c r="F78" s="12"/>
      <c r="G78" s="12"/>
      <c r="H78" s="81"/>
    </row>
    <row r="79" spans="1:10" x14ac:dyDescent="0.25">
      <c r="A79" s="2" t="s">
        <v>68</v>
      </c>
      <c r="B79" s="72">
        <v>13580215.35</v>
      </c>
      <c r="C79" s="72">
        <v>377790.99</v>
      </c>
      <c r="D79" s="72">
        <v>10743039.879999999</v>
      </c>
      <c r="E79" s="71">
        <f t="shared" si="0"/>
        <v>2459384.4800000004</v>
      </c>
      <c r="F79" s="12"/>
      <c r="G79" s="12"/>
      <c r="H79" s="81"/>
      <c r="I79" s="12"/>
      <c r="J79" s="12"/>
    </row>
    <row r="80" spans="1:10" x14ac:dyDescent="0.25">
      <c r="A80" s="98" t="s">
        <v>70</v>
      </c>
      <c r="B80" s="73">
        <f>B68+B74</f>
        <v>4353887839.8800001</v>
      </c>
      <c r="C80" s="73">
        <f>C68+C74</f>
        <v>313054337.00999999</v>
      </c>
      <c r="D80" s="73">
        <f>D68+D74</f>
        <v>3072867710.7399998</v>
      </c>
      <c r="E80" s="73">
        <f>E68+E74</f>
        <v>967965792.13000047</v>
      </c>
      <c r="F80" s="12"/>
      <c r="G80" s="12"/>
      <c r="H80" s="81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51" t="s">
        <v>71</v>
      </c>
      <c r="B82" s="158" t="s">
        <v>72</v>
      </c>
      <c r="C82" s="141" t="s">
        <v>73</v>
      </c>
      <c r="D82" s="142"/>
      <c r="E82" s="142"/>
      <c r="F82" s="96"/>
      <c r="G82" s="96"/>
      <c r="H82" s="12"/>
      <c r="I82" s="12"/>
      <c r="J82" s="12"/>
    </row>
    <row r="83" spans="1:10" x14ac:dyDescent="0.25">
      <c r="A83" s="152"/>
      <c r="B83" s="159"/>
      <c r="C83" s="158" t="s">
        <v>74</v>
      </c>
      <c r="D83" s="137" t="s">
        <v>75</v>
      </c>
      <c r="E83" s="138"/>
      <c r="F83" s="12"/>
      <c r="G83" s="12"/>
      <c r="H83" s="12"/>
      <c r="I83" s="12"/>
      <c r="J83" s="12"/>
    </row>
    <row r="84" spans="1:10" x14ac:dyDescent="0.25">
      <c r="A84" s="152"/>
      <c r="B84" s="159"/>
      <c r="C84" s="164"/>
      <c r="D84" s="139"/>
      <c r="E84" s="140"/>
      <c r="G84" s="12"/>
      <c r="H84" s="12"/>
      <c r="I84" s="12"/>
      <c r="J84" s="12"/>
    </row>
    <row r="85" spans="1:10" x14ac:dyDescent="0.25">
      <c r="A85" s="153"/>
      <c r="B85" s="160"/>
      <c r="C85" s="165"/>
      <c r="D85" s="168"/>
      <c r="E85" s="169"/>
      <c r="G85" s="12"/>
    </row>
    <row r="86" spans="1:10" ht="31.5" x14ac:dyDescent="0.25">
      <c r="A86" s="108" t="s">
        <v>76</v>
      </c>
      <c r="B86" s="74">
        <v>11344869999.67</v>
      </c>
      <c r="C86" s="57">
        <v>0.25</v>
      </c>
      <c r="D86" s="59"/>
      <c r="E86" s="23">
        <f>B86/44229509008.11*100</f>
        <v>25.650002123220006</v>
      </c>
      <c r="F86" s="84"/>
      <c r="G86" s="84"/>
      <c r="H86" s="12"/>
    </row>
    <row r="87" spans="1:10" ht="15.75" customHeight="1" x14ac:dyDescent="0.25">
      <c r="A87" s="109" t="s">
        <v>77</v>
      </c>
      <c r="B87" s="77">
        <v>2388683131.0500002</v>
      </c>
      <c r="C87" s="78">
        <v>0.7</v>
      </c>
      <c r="D87" s="79"/>
      <c r="E87" s="80">
        <f>B87/2934116709.54*100</f>
        <v>81.410637936910462</v>
      </c>
      <c r="F87" s="84"/>
      <c r="G87" s="84"/>
      <c r="H87" s="12"/>
    </row>
    <row r="88" spans="1:10" ht="31.5" hidden="1" customHeight="1" x14ac:dyDescent="0.25">
      <c r="A88" s="110" t="s">
        <v>78</v>
      </c>
      <c r="B88" s="77">
        <v>0</v>
      </c>
      <c r="C88" s="78">
        <v>0.5</v>
      </c>
      <c r="D88" s="79"/>
      <c r="E88" s="80">
        <v>0</v>
      </c>
      <c r="F88" s="84"/>
      <c r="G88" s="84"/>
      <c r="H88" s="12"/>
    </row>
    <row r="89" spans="1:10" ht="15.75" customHeight="1" x14ac:dyDescent="0.25">
      <c r="A89" s="111" t="s">
        <v>79</v>
      </c>
      <c r="B89" s="75">
        <v>0</v>
      </c>
      <c r="C89" s="76">
        <v>0.15</v>
      </c>
      <c r="D89" s="58"/>
      <c r="E89" s="25">
        <v>0</v>
      </c>
      <c r="F89" s="84"/>
      <c r="G89" s="84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51" t="s">
        <v>80</v>
      </c>
      <c r="B91" s="158" t="s">
        <v>81</v>
      </c>
      <c r="C91" s="141" t="s">
        <v>82</v>
      </c>
      <c r="D91" s="142"/>
      <c r="E91" s="142"/>
      <c r="F91" s="96"/>
      <c r="G91" s="96"/>
      <c r="H91" s="46"/>
    </row>
    <row r="92" spans="1:10" x14ac:dyDescent="0.25">
      <c r="A92" s="152"/>
      <c r="B92" s="164"/>
      <c r="C92" s="158" t="s">
        <v>74</v>
      </c>
      <c r="D92" s="137" t="s">
        <v>75</v>
      </c>
      <c r="E92" s="138"/>
      <c r="F92" s="94"/>
      <c r="G92" s="94"/>
      <c r="H92" s="46"/>
    </row>
    <row r="93" spans="1:10" x14ac:dyDescent="0.25">
      <c r="A93" s="152"/>
      <c r="B93" s="164"/>
      <c r="C93" s="164"/>
      <c r="D93" s="139"/>
      <c r="E93" s="140"/>
      <c r="F93" s="94"/>
      <c r="G93" s="94"/>
      <c r="H93" s="46"/>
    </row>
    <row r="94" spans="1:10" x14ac:dyDescent="0.25">
      <c r="A94" s="153"/>
      <c r="B94" s="165"/>
      <c r="C94" s="165"/>
      <c r="D94" s="139"/>
      <c r="E94" s="140"/>
      <c r="F94" s="94"/>
      <c r="G94" s="94"/>
      <c r="H94" s="46"/>
    </row>
    <row r="95" spans="1:10" x14ac:dyDescent="0.25">
      <c r="A95" s="112" t="s">
        <v>83</v>
      </c>
      <c r="B95" s="118">
        <f>6417435098.55</f>
        <v>6417435098.5500002</v>
      </c>
      <c r="C95" s="121">
        <v>0.12</v>
      </c>
      <c r="D95" s="120"/>
      <c r="E95" s="119">
        <f>B95/44229509008.11*100</f>
        <v>14.509397102674795</v>
      </c>
      <c r="F95" s="97"/>
      <c r="G95" s="97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43" t="s">
        <v>84</v>
      </c>
      <c r="B97" s="143"/>
      <c r="C97" s="144"/>
      <c r="D97" s="147" t="s">
        <v>85</v>
      </c>
      <c r="E97" s="131"/>
      <c r="F97" s="12"/>
      <c r="G97" s="12"/>
    </row>
    <row r="98" spans="1:7" hidden="1" x14ac:dyDescent="0.25">
      <c r="A98" s="155" t="s">
        <v>86</v>
      </c>
      <c r="B98" s="155"/>
      <c r="C98" s="155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94</v>
      </c>
      <c r="B101" s="47"/>
      <c r="C101" s="48"/>
      <c r="F101" s="12"/>
      <c r="G101" s="12"/>
    </row>
    <row r="102" spans="1:7" ht="45" hidden="1" customHeight="1" x14ac:dyDescent="0.25">
      <c r="A102" s="154" t="s">
        <v>89</v>
      </c>
      <c r="B102" s="154"/>
      <c r="C102" s="154"/>
      <c r="D102" s="154"/>
      <c r="E102" s="154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5"/>
      <c r="G113" s="95"/>
    </row>
    <row r="114" spans="1:7" x14ac:dyDescent="0.25">
      <c r="E114" s="6"/>
      <c r="F114" s="95"/>
      <c r="G114" s="95"/>
    </row>
    <row r="115" spans="1:7" x14ac:dyDescent="0.25">
      <c r="A115" s="3"/>
      <c r="B115" s="3"/>
      <c r="C115" s="3"/>
      <c r="D115" s="3"/>
      <c r="E115" s="6"/>
      <c r="F115" s="95"/>
      <c r="G115" s="95"/>
    </row>
    <row r="116" spans="1:7" x14ac:dyDescent="0.25">
      <c r="E116" s="6"/>
      <c r="F116" s="95"/>
      <c r="G116" s="95"/>
    </row>
    <row r="117" spans="1:7" x14ac:dyDescent="0.25">
      <c r="A117" s="136"/>
      <c r="B117" s="136"/>
      <c r="C117" s="136"/>
      <c r="D117" s="136"/>
      <c r="E117" s="6"/>
      <c r="F117" s="95"/>
      <c r="G117" s="95"/>
    </row>
    <row r="118" spans="1:7" x14ac:dyDescent="0.25">
      <c r="A118" s="135"/>
      <c r="B118" s="135"/>
      <c r="C118" s="135"/>
      <c r="D118" s="135"/>
      <c r="E118" s="6"/>
      <c r="F118" s="95"/>
      <c r="G118" s="95"/>
    </row>
    <row r="119" spans="1:7" x14ac:dyDescent="0.25">
      <c r="E119" s="6"/>
      <c r="F119" s="95"/>
      <c r="G119" s="95"/>
    </row>
    <row r="120" spans="1:7" x14ac:dyDescent="0.25">
      <c r="D120" s="3"/>
    </row>
  </sheetData>
  <mergeCells count="69">
    <mergeCell ref="C92:C94"/>
    <mergeCell ref="E66:E67"/>
    <mergeCell ref="D92:E94"/>
    <mergeCell ref="C82:E82"/>
    <mergeCell ref="C83:C85"/>
    <mergeCell ref="D83:E85"/>
    <mergeCell ref="A82:A85"/>
    <mergeCell ref="A44:C44"/>
    <mergeCell ref="A45:C45"/>
    <mergeCell ref="A52:C52"/>
    <mergeCell ref="A51:C51"/>
    <mergeCell ref="A55:C55"/>
    <mergeCell ref="A5:E5"/>
    <mergeCell ref="A6:E6"/>
    <mergeCell ref="A7:E7"/>
    <mergeCell ref="D12:E12"/>
    <mergeCell ref="A8:E8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tabSelected="1"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29ED9-9FC8-4F4B-B431-052C1D50CF4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ebfcc7d6-e1dc-4701-b230-8bbb8f498e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7789BD-B360-4A18-9699-659581004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2025-09-18T15:56:16Z</cp:lastPrinted>
  <dcterms:created xsi:type="dcterms:W3CDTF">2000-10-19T13:42:41Z</dcterms:created>
  <dcterms:modified xsi:type="dcterms:W3CDTF">2025-09-29T18:49:27Z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