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98C88DD3-4A8A-4305-A67D-19A400FBD405}" xr6:coauthVersionLast="47" xr6:coauthVersionMax="47" xr10:uidLastSave="{00000000-0000-0000-0000-000000000000}"/>
  <bookViews>
    <workbookView xWindow="-120" yWindow="-120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4" l="1"/>
  <c r="L175" i="4"/>
  <c r="F175" i="4"/>
  <c r="F176" i="4"/>
  <c r="L63" i="4"/>
  <c r="F63" i="4"/>
  <c r="K217" i="4"/>
  <c r="J217" i="4"/>
  <c r="I217" i="4"/>
  <c r="H217" i="4"/>
  <c r="G217" i="4"/>
  <c r="D217" i="4"/>
  <c r="M63" i="4" l="1"/>
  <c r="M175" i="4"/>
  <c r="H214" i="4"/>
  <c r="I214" i="4"/>
  <c r="J214" i="4"/>
  <c r="K214" i="4"/>
  <c r="G214" i="4"/>
  <c r="E214" i="4"/>
  <c r="D214" i="4"/>
  <c r="C214" i="4"/>
  <c r="B214" i="4"/>
  <c r="H211" i="4"/>
  <c r="I211" i="4"/>
  <c r="J211" i="4"/>
  <c r="K211" i="4"/>
  <c r="G211" i="4"/>
  <c r="C211" i="4"/>
  <c r="D211" i="4"/>
  <c r="E211" i="4"/>
  <c r="B211" i="4"/>
  <c r="K144" i="4"/>
  <c r="J144" i="4"/>
  <c r="I144" i="4"/>
  <c r="H144" i="4"/>
  <c r="G144" i="4"/>
  <c r="C144" i="4"/>
  <c r="D144" i="4"/>
  <c r="E144" i="4"/>
  <c r="B144" i="4"/>
  <c r="H20" i="4"/>
  <c r="I20" i="4"/>
  <c r="J20" i="4"/>
  <c r="K20" i="4"/>
  <c r="G20" i="4"/>
  <c r="C20" i="4"/>
  <c r="D20" i="4"/>
  <c r="E20" i="4"/>
  <c r="B20" i="4"/>
  <c r="C217" i="4"/>
  <c r="E217" i="4"/>
  <c r="B217" i="4"/>
  <c r="L210" i="4"/>
  <c r="F210" i="4"/>
  <c r="F207" i="4"/>
  <c r="F208" i="4"/>
  <c r="M208" i="4" s="1"/>
  <c r="L194" i="4"/>
  <c r="F194" i="4"/>
  <c r="L188" i="4"/>
  <c r="F188" i="4"/>
  <c r="L182" i="4"/>
  <c r="F182" i="4"/>
  <c r="L180" i="4"/>
  <c r="F180" i="4"/>
  <c r="L179" i="4"/>
  <c r="F179" i="4"/>
  <c r="L176" i="4"/>
  <c r="L170" i="4"/>
  <c r="L171" i="4"/>
  <c r="L172" i="4"/>
  <c r="L173" i="4"/>
  <c r="L174" i="4"/>
  <c r="F174" i="4"/>
  <c r="F173" i="4"/>
  <c r="F172" i="4"/>
  <c r="F171" i="4"/>
  <c r="F170" i="4"/>
  <c r="F145" i="4"/>
  <c r="L145" i="4"/>
  <c r="L96" i="4"/>
  <c r="F96" i="4"/>
  <c r="L64" i="4"/>
  <c r="F64" i="4"/>
  <c r="F51" i="4"/>
  <c r="M51" i="4" s="1"/>
  <c r="L34" i="4"/>
  <c r="F34" i="4"/>
  <c r="F217" i="4" l="1"/>
  <c r="F211" i="4"/>
  <c r="L217" i="4"/>
  <c r="F214" i="4"/>
  <c r="L211" i="4"/>
  <c r="L214" i="4"/>
  <c r="L144" i="4"/>
  <c r="F144" i="4"/>
  <c r="L20" i="4"/>
  <c r="F20" i="4"/>
  <c r="M210" i="4"/>
  <c r="M194" i="4"/>
  <c r="M188" i="4"/>
  <c r="M179" i="4"/>
  <c r="M180" i="4"/>
  <c r="M182" i="4"/>
  <c r="M172" i="4"/>
  <c r="M171" i="4"/>
  <c r="M173" i="4"/>
  <c r="M176" i="4"/>
  <c r="M174" i="4"/>
  <c r="M170" i="4"/>
  <c r="M145" i="4"/>
  <c r="M64" i="4"/>
  <c r="M96" i="4"/>
  <c r="M34" i="4"/>
  <c r="F213" i="4"/>
  <c r="L73" i="4"/>
  <c r="L72" i="4"/>
  <c r="L71" i="4"/>
  <c r="L70" i="4"/>
  <c r="L69" i="4"/>
  <c r="L68" i="4"/>
  <c r="L67" i="4"/>
  <c r="L66" i="4"/>
  <c r="L65" i="4"/>
  <c r="L62" i="4"/>
  <c r="L61" i="4"/>
  <c r="L60" i="4"/>
  <c r="L59" i="4"/>
  <c r="L58" i="4"/>
  <c r="L57" i="4"/>
  <c r="L56" i="4"/>
  <c r="L55" i="4"/>
  <c r="L54" i="4"/>
  <c r="L53" i="4"/>
  <c r="L52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F61" i="4"/>
  <c r="M61" i="4" s="1"/>
  <c r="F60" i="4"/>
  <c r="F81" i="4"/>
  <c r="F80" i="4"/>
  <c r="F79" i="4"/>
  <c r="F78" i="4"/>
  <c r="F77" i="4"/>
  <c r="F76" i="4"/>
  <c r="F75" i="4"/>
  <c r="L76" i="4"/>
  <c r="L81" i="4"/>
  <c r="L80" i="4"/>
  <c r="L79" i="4"/>
  <c r="L78" i="4"/>
  <c r="M78" i="4" s="1"/>
  <c r="L77" i="4"/>
  <c r="L75" i="4"/>
  <c r="F84" i="4"/>
  <c r="L168" i="4"/>
  <c r="F168" i="4"/>
  <c r="L104" i="4"/>
  <c r="F104" i="4"/>
  <c r="L84" i="4"/>
  <c r="F52" i="4"/>
  <c r="F53" i="4"/>
  <c r="F54" i="4"/>
  <c r="F48" i="4"/>
  <c r="L169" i="4"/>
  <c r="F169" i="4"/>
  <c r="F49" i="4"/>
  <c r="F50" i="4"/>
  <c r="D119" i="4"/>
  <c r="L190" i="4"/>
  <c r="F190" i="4"/>
  <c r="F47" i="4"/>
  <c r="L177" i="4"/>
  <c r="F177" i="4"/>
  <c r="F56" i="4"/>
  <c r="F69" i="4"/>
  <c r="L209" i="4"/>
  <c r="L154" i="4"/>
  <c r="L97" i="4"/>
  <c r="L93" i="4"/>
  <c r="L21" i="4"/>
  <c r="L167" i="4"/>
  <c r="L166" i="4"/>
  <c r="L161" i="4"/>
  <c r="F216" i="4"/>
  <c r="L216" i="4"/>
  <c r="F209" i="4"/>
  <c r="L206" i="4"/>
  <c r="F206" i="4"/>
  <c r="L204" i="4"/>
  <c r="L203" i="4"/>
  <c r="L202" i="4"/>
  <c r="F204" i="4"/>
  <c r="F202" i="4"/>
  <c r="L178" i="4"/>
  <c r="L183" i="4"/>
  <c r="L189" i="4"/>
  <c r="F189" i="4"/>
  <c r="F183" i="4"/>
  <c r="F178" i="4"/>
  <c r="F167" i="4"/>
  <c r="F68" i="4"/>
  <c r="F66" i="4"/>
  <c r="L105" i="4"/>
  <c r="L103" i="4"/>
  <c r="F105" i="4"/>
  <c r="F103" i="4"/>
  <c r="F97" i="4"/>
  <c r="F93" i="4"/>
  <c r="F21" i="4"/>
  <c r="F46" i="4"/>
  <c r="L196" i="4"/>
  <c r="F196" i="4"/>
  <c r="L184" i="4"/>
  <c r="F184" i="4"/>
  <c r="L86" i="4"/>
  <c r="F86" i="4"/>
  <c r="F146" i="4"/>
  <c r="F161" i="4"/>
  <c r="F154" i="4"/>
  <c r="F31" i="4"/>
  <c r="F45" i="4"/>
  <c r="F166" i="4"/>
  <c r="G137" i="4"/>
  <c r="B137" i="4"/>
  <c r="A136" i="4"/>
  <c r="A133" i="4"/>
  <c r="K135" i="4"/>
  <c r="L218" i="4"/>
  <c r="F73" i="4"/>
  <c r="F72" i="4"/>
  <c r="F71" i="4"/>
  <c r="F70" i="4"/>
  <c r="F67" i="4"/>
  <c r="F62" i="4"/>
  <c r="F59" i="4"/>
  <c r="F58" i="4"/>
  <c r="F65" i="4"/>
  <c r="F57" i="4"/>
  <c r="F55" i="4"/>
  <c r="F44" i="4"/>
  <c r="F43" i="4"/>
  <c r="F42" i="4"/>
  <c r="F41" i="4"/>
  <c r="F40" i="4"/>
  <c r="F39" i="4"/>
  <c r="F38" i="4"/>
  <c r="F37" i="4"/>
  <c r="F36" i="4"/>
  <c r="F35" i="4"/>
  <c r="F33" i="4"/>
  <c r="F32" i="4"/>
  <c r="F30" i="4"/>
  <c r="F29" i="4"/>
  <c r="F28" i="4"/>
  <c r="F27" i="4"/>
  <c r="F26" i="4"/>
  <c r="F25" i="4"/>
  <c r="F24" i="4"/>
  <c r="F23" i="4"/>
  <c r="F22" i="4"/>
  <c r="F121" i="4"/>
  <c r="F120" i="4"/>
  <c r="F118" i="4"/>
  <c r="F117" i="4"/>
  <c r="F115" i="4"/>
  <c r="F114" i="4"/>
  <c r="F113" i="4"/>
  <c r="F111" i="4"/>
  <c r="F110" i="4"/>
  <c r="F109" i="4"/>
  <c r="F108" i="4"/>
  <c r="F101" i="4"/>
  <c r="F100" i="4"/>
  <c r="F99" i="4"/>
  <c r="F98" i="4"/>
  <c r="F95" i="4"/>
  <c r="F94" i="4"/>
  <c r="F92" i="4"/>
  <c r="F91" i="4"/>
  <c r="F90" i="4"/>
  <c r="F89" i="4"/>
  <c r="F203" i="4"/>
  <c r="F201" i="4"/>
  <c r="F200" i="4"/>
  <c r="F199" i="4"/>
  <c r="F198" i="4"/>
  <c r="F197" i="4"/>
  <c r="F195" i="4"/>
  <c r="F193" i="4"/>
  <c r="F192" i="4"/>
  <c r="F191" i="4"/>
  <c r="F205" i="4"/>
  <c r="F187" i="4"/>
  <c r="F186" i="4"/>
  <c r="F185" i="4"/>
  <c r="F181" i="4"/>
  <c r="F221" i="4"/>
  <c r="F220" i="4"/>
  <c r="F218" i="4"/>
  <c r="F215" i="4"/>
  <c r="F212" i="4"/>
  <c r="F165" i="4"/>
  <c r="F164" i="4"/>
  <c r="F163" i="4"/>
  <c r="F162" i="4"/>
  <c r="F160" i="4"/>
  <c r="F159" i="4"/>
  <c r="F158" i="4"/>
  <c r="F157" i="4"/>
  <c r="F156" i="4"/>
  <c r="F155" i="4"/>
  <c r="F153" i="4"/>
  <c r="F152" i="4"/>
  <c r="F151" i="4"/>
  <c r="F150" i="4"/>
  <c r="F149" i="4"/>
  <c r="F148" i="4"/>
  <c r="F147" i="4"/>
  <c r="L165" i="4"/>
  <c r="L207" i="4"/>
  <c r="L205" i="4"/>
  <c r="L201" i="4"/>
  <c r="L200" i="4"/>
  <c r="L199" i="4"/>
  <c r="L198" i="4"/>
  <c r="L197" i="4"/>
  <c r="L195" i="4"/>
  <c r="L193" i="4"/>
  <c r="L192" i="4"/>
  <c r="L191" i="4"/>
  <c r="L187" i="4"/>
  <c r="L186" i="4"/>
  <c r="L185" i="4"/>
  <c r="L181" i="4"/>
  <c r="L164" i="4"/>
  <c r="L163" i="4"/>
  <c r="L162" i="4"/>
  <c r="L160" i="4"/>
  <c r="L159" i="4"/>
  <c r="L158" i="4"/>
  <c r="L157" i="4"/>
  <c r="L156" i="4"/>
  <c r="L155" i="4"/>
  <c r="L153" i="4"/>
  <c r="L152" i="4"/>
  <c r="L151" i="4"/>
  <c r="L150" i="4"/>
  <c r="L149" i="4"/>
  <c r="L148" i="4"/>
  <c r="L147" i="4"/>
  <c r="L146" i="4"/>
  <c r="L221" i="4"/>
  <c r="L220" i="4"/>
  <c r="L215" i="4"/>
  <c r="L213" i="4"/>
  <c r="L212" i="4"/>
  <c r="L106" i="4"/>
  <c r="L102" i="4"/>
  <c r="L101" i="4"/>
  <c r="L100" i="4"/>
  <c r="L99" i="4"/>
  <c r="L98" i="4"/>
  <c r="L95" i="4"/>
  <c r="L94" i="4"/>
  <c r="L92" i="4"/>
  <c r="L91" i="4"/>
  <c r="L90" i="4"/>
  <c r="L89" i="4"/>
  <c r="L88" i="4"/>
  <c r="L87" i="4"/>
  <c r="L85" i="4"/>
  <c r="L83" i="4"/>
  <c r="L82" i="4"/>
  <c r="L74" i="4"/>
  <c r="L121" i="4"/>
  <c r="L120" i="4"/>
  <c r="L118" i="4"/>
  <c r="L117" i="4"/>
  <c r="L115" i="4"/>
  <c r="L114" i="4"/>
  <c r="L113" i="4"/>
  <c r="L111" i="4"/>
  <c r="L110" i="4"/>
  <c r="L109" i="4"/>
  <c r="L108" i="4"/>
  <c r="F106" i="4"/>
  <c r="F102" i="4"/>
  <c r="F88" i="4"/>
  <c r="F87" i="4"/>
  <c r="F85" i="4"/>
  <c r="F83" i="4"/>
  <c r="F82" i="4"/>
  <c r="F74" i="4"/>
  <c r="K119" i="4"/>
  <c r="J119" i="4"/>
  <c r="I119" i="4"/>
  <c r="H119" i="4"/>
  <c r="G119" i="4"/>
  <c r="C119" i="4"/>
  <c r="B119" i="4"/>
  <c r="K219" i="4"/>
  <c r="J219" i="4"/>
  <c r="I219" i="4"/>
  <c r="H219" i="4"/>
  <c r="G219" i="4"/>
  <c r="E219" i="4"/>
  <c r="D219" i="4"/>
  <c r="D143" i="4" s="1"/>
  <c r="C219" i="4"/>
  <c r="C143" i="4" s="1"/>
  <c r="B219" i="4"/>
  <c r="B143" i="4" s="1"/>
  <c r="B116" i="4"/>
  <c r="C116" i="4"/>
  <c r="D116" i="4"/>
  <c r="E116" i="4"/>
  <c r="G116" i="4"/>
  <c r="H116" i="4"/>
  <c r="I116" i="4"/>
  <c r="J116" i="4"/>
  <c r="K116" i="4"/>
  <c r="D112" i="4"/>
  <c r="E112" i="4"/>
  <c r="E107" i="4"/>
  <c r="C112" i="4"/>
  <c r="C107" i="4"/>
  <c r="B112" i="4"/>
  <c r="G112" i="4"/>
  <c r="H112" i="4"/>
  <c r="I112" i="4"/>
  <c r="J112" i="4"/>
  <c r="K112" i="4"/>
  <c r="K107" i="4"/>
  <c r="J107" i="4"/>
  <c r="I107" i="4"/>
  <c r="H107" i="4"/>
  <c r="G107" i="4"/>
  <c r="D107" i="4"/>
  <c r="B107" i="4"/>
  <c r="E143" i="4" l="1"/>
  <c r="E122" i="4" s="1"/>
  <c r="F219" i="4"/>
  <c r="L219" i="4"/>
  <c r="M80" i="4"/>
  <c r="M48" i="4"/>
  <c r="M39" i="4"/>
  <c r="M71" i="4"/>
  <c r="M146" i="4"/>
  <c r="M151" i="4"/>
  <c r="M159" i="4"/>
  <c r="M147" i="4"/>
  <c r="M155" i="4"/>
  <c r="M164" i="4"/>
  <c r="M167" i="4"/>
  <c r="M97" i="4"/>
  <c r="M50" i="4"/>
  <c r="M209" i="4"/>
  <c r="M92" i="4"/>
  <c r="M161" i="4"/>
  <c r="L119" i="4"/>
  <c r="M215" i="4"/>
  <c r="M153" i="4"/>
  <c r="M163" i="4"/>
  <c r="C122" i="4"/>
  <c r="M149" i="4"/>
  <c r="M157" i="4"/>
  <c r="M191" i="4"/>
  <c r="M201" i="4"/>
  <c r="M216" i="4"/>
  <c r="M60" i="4"/>
  <c r="M160" i="4"/>
  <c r="M154" i="4"/>
  <c r="M184" i="4"/>
  <c r="M169" i="4"/>
  <c r="M168" i="4"/>
  <c r="M75" i="4"/>
  <c r="M45" i="4"/>
  <c r="G19" i="4"/>
  <c r="M198" i="4"/>
  <c r="M152" i="4"/>
  <c r="M162" i="4"/>
  <c r="M197" i="4"/>
  <c r="M199" i="4"/>
  <c r="M93" i="4"/>
  <c r="M67" i="4"/>
  <c r="M148" i="4"/>
  <c r="M156" i="4"/>
  <c r="M165" i="4"/>
  <c r="M200" i="4"/>
  <c r="F119" i="4"/>
  <c r="M37" i="4"/>
  <c r="M166" i="4"/>
  <c r="M204" i="4"/>
  <c r="M150" i="4"/>
  <c r="M158" i="4"/>
  <c r="M43" i="4"/>
  <c r="G143" i="4"/>
  <c r="G122" i="4" s="1"/>
  <c r="M30" i="4"/>
  <c r="M31" i="4"/>
  <c r="C19" i="4"/>
  <c r="M212" i="4"/>
  <c r="M90" i="4"/>
  <c r="M91" i="4"/>
  <c r="M59" i="4"/>
  <c r="M32" i="4"/>
  <c r="M41" i="4"/>
  <c r="M53" i="4"/>
  <c r="M52" i="4"/>
  <c r="M36" i="4"/>
  <c r="M47" i="4"/>
  <c r="H143" i="4"/>
  <c r="H122" i="4" s="1"/>
  <c r="I143" i="4"/>
  <c r="I122" i="4" s="1"/>
  <c r="M109" i="4"/>
  <c r="H19" i="4"/>
  <c r="M57" i="4"/>
  <c r="M54" i="4"/>
  <c r="M110" i="4"/>
  <c r="M33" i="4"/>
  <c r="F116" i="4"/>
  <c r="B19" i="4"/>
  <c r="M86" i="4"/>
  <c r="M68" i="4"/>
  <c r="M40" i="4"/>
  <c r="M22" i="4"/>
  <c r="J143" i="4"/>
  <c r="J122" i="4" s="1"/>
  <c r="M206" i="4"/>
  <c r="M207" i="4"/>
  <c r="M192" i="4"/>
  <c r="M203" i="4"/>
  <c r="M202" i="4"/>
  <c r="M193" i="4"/>
  <c r="M196" i="4"/>
  <c r="M186" i="4"/>
  <c r="M187" i="4"/>
  <c r="L116" i="4"/>
  <c r="F112" i="4"/>
  <c r="M111" i="4"/>
  <c r="M108" i="4"/>
  <c r="M103" i="4"/>
  <c r="M98" i="4"/>
  <c r="M94" i="4"/>
  <c r="M100" i="4"/>
  <c r="M101" i="4"/>
  <c r="M88" i="4"/>
  <c r="M77" i="4"/>
  <c r="M83" i="4"/>
  <c r="M87" i="4"/>
  <c r="M72" i="4"/>
  <c r="M69" i="4"/>
  <c r="M62" i="4"/>
  <c r="M58" i="4"/>
  <c r="M70" i="4"/>
  <c r="M49" i="4"/>
  <c r="M26" i="4"/>
  <c r="M23" i="4"/>
  <c r="M217" i="4"/>
  <c r="M221" i="4"/>
  <c r="M218" i="4"/>
  <c r="M213" i="4"/>
  <c r="K143" i="4"/>
  <c r="K122" i="4" s="1"/>
  <c r="M189" i="4"/>
  <c r="M183" i="4"/>
  <c r="M121" i="4"/>
  <c r="M118" i="4"/>
  <c r="M114" i="4"/>
  <c r="L112" i="4"/>
  <c r="M105" i="4"/>
  <c r="M102" i="4"/>
  <c r="M99" i="4"/>
  <c r="M89" i="4"/>
  <c r="M79" i="4"/>
  <c r="M85" i="4"/>
  <c r="M81" i="4"/>
  <c r="M76" i="4"/>
  <c r="M74" i="4"/>
  <c r="M56" i="4"/>
  <c r="M55" i="4"/>
  <c r="M44" i="4"/>
  <c r="M46" i="4"/>
  <c r="M42" i="4"/>
  <c r="M220" i="4"/>
  <c r="M205" i="4"/>
  <c r="D122" i="4"/>
  <c r="M195" i="4"/>
  <c r="M178" i="4"/>
  <c r="M185" i="4"/>
  <c r="M190" i="4"/>
  <c r="M177" i="4"/>
  <c r="M181" i="4"/>
  <c r="M120" i="4"/>
  <c r="M117" i="4"/>
  <c r="M113" i="4"/>
  <c r="M115" i="4"/>
  <c r="L107" i="4"/>
  <c r="F107" i="4"/>
  <c r="M104" i="4"/>
  <c r="M106" i="4"/>
  <c r="I19" i="4"/>
  <c r="M95" i="4"/>
  <c r="D19" i="4"/>
  <c r="M84" i="4"/>
  <c r="M82" i="4"/>
  <c r="E19" i="4"/>
  <c r="K19" i="4"/>
  <c r="M65" i="4"/>
  <c r="M66" i="4"/>
  <c r="M73" i="4"/>
  <c r="M35" i="4"/>
  <c r="M21" i="4"/>
  <c r="M38" i="4"/>
  <c r="M29" i="4"/>
  <c r="M27" i="4"/>
  <c r="M28" i="4"/>
  <c r="M25" i="4"/>
  <c r="M24" i="4"/>
  <c r="K123" i="4" l="1"/>
  <c r="C123" i="4"/>
  <c r="D123" i="4"/>
  <c r="E123" i="4"/>
  <c r="B123" i="4"/>
  <c r="I123" i="4"/>
  <c r="G123" i="4"/>
  <c r="H123" i="4"/>
  <c r="M219" i="4"/>
  <c r="M214" i="4"/>
  <c r="M119" i="4"/>
  <c r="M116" i="4"/>
  <c r="L143" i="4"/>
  <c r="L122" i="4" s="1"/>
  <c r="M211" i="4"/>
  <c r="M112" i="4"/>
  <c r="M107" i="4"/>
  <c r="J19" i="4"/>
  <c r="F19" i="4"/>
  <c r="J123" i="4" l="1"/>
  <c r="L19" i="4"/>
  <c r="M144" i="4"/>
  <c r="F143" i="4"/>
  <c r="M20" i="4"/>
  <c r="L123" i="4" l="1"/>
  <c r="M143" i="4"/>
  <c r="M122" i="4" s="1"/>
  <c r="F122" i="4"/>
  <c r="F123" i="4" s="1"/>
  <c r="M19" i="4"/>
  <c r="M123" i="4" l="1"/>
</calcChain>
</file>

<file path=xl/sharedStrings.xml><?xml version="1.0" encoding="utf-8"?>
<sst xmlns="http://schemas.openxmlformats.org/spreadsheetml/2006/main" count="268" uniqueCount="162">
  <si>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</si>
  <si>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</si>
  <si>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</si>
  <si>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</si>
  <si>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</si>
  <si>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</si>
  <si>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</si>
  <si>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</si>
  <si>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</si>
  <si>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</si>
  <si>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</si>
  <si>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</si>
  <si>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</si>
  <si>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</si>
  <si>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</si>
  <si>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</si>
  <si>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</si>
  <si>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</si>
  <si>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</si>
  <si>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</si>
  <si>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</si>
  <si>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</si>
  <si>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</si>
  <si>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</si>
  <si>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</si>
  <si>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</si>
  <si>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</si>
  <si>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</si>
  <si>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</si>
  <si>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</si>
  <si>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No relatório trouxe essa secretaria aqui em FUNDOS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</si>
  <si>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</si>
  <si>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</si>
  <si>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</si>
  <si>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</si>
  <si>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</si>
  <si>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</si>
  <si>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</si>
  <si>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</si>
  <si>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</si>
  <si>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</si>
  <si>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</si>
  <si>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</si>
  <si>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</si>
  <si>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</si>
  <si>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</si>
  <si>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</si>
  <si>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</si>
  <si>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</si>
  <si>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</si>
  <si>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</si>
  <si>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</si>
  <si>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</si>
  <si>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</si>
  <si>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</si>
  <si>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</si>
  <si>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</si>
  <si>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</si>
  <si>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</si>
  <si>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</si>
  <si>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</si>
  <si>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</si>
  <si>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</si>
  <si>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</si>
  <si>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</si>
  <si>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</si>
  <si>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</si>
  <si>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</si>
  <si>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</si>
  <si>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</si>
  <si>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</si>
  <si>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</si>
  <si>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</si>
  <si>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</si>
  <si>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</si>
  <si>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</si>
  <si>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</si>
  <si>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</si>
  <si>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</si>
  <si>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</si>
  <si>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</si>
  <si>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</si>
  <si>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</si>
  <si>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</si>
  <si>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</si>
  <si>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</si>
  <si>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</si>
  <si>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</si>
  <si>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</si>
  <si>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</si>
  <si>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</si>
  <si>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</si>
  <si>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</si>
  <si>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</si>
  <si>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</si>
  <si>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</si>
  <si>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</si>
  <si>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</si>
  <si>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</si>
  <si>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</si>
  <si>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</si>
  <si>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</si>
  <si>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</si>
  <si>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</si>
  <si>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</si>
  <si>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</si>
  <si>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</si>
  <si>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</si>
  <si>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</si>
  <si>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</si>
  <si>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</si>
  <si>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</si>
  <si>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</si>
  <si>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</si>
  <si>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</si>
  <si>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</si>
  <si>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</si>
  <si>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</si>
  <si>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</si>
  <si>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</si>
  <si>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</si>
  <si>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</si>
  <si>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</si>
  <si>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</si>
  <si>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</si>
  <si>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</si>
  <si>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</si>
  <si>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</si>
  <si>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</si>
  <si>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</si>
  <si>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</si>
  <si>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</si>
  <si>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</si>
  <si>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</si>
  <si>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</si>
  <si>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</si>
  <si>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</si>
  <si>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</si>
  <si>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</si>
  <si>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</si>
  <si>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</si>
  <si>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</si>
  <si>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</si>
  <si>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</si>
  <si>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</si>
  <si>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</si>
  <si>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</si>
  <si>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</si>
  <si>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</si>
  <si>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</si>
  <si>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</si>
  <si>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</si>
  <si>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</si>
  <si>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</si>
  <si>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</si>
  <si>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</si>
  <si>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</si>
  <si>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</si>
  <si>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</si>
  <si>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 xml:space="preserve">      27000 - Secretaria de Estado de Desenvolvimento Regional do Interior, Pesca e Agricultura Familiar</t>
  </si>
  <si>
    <t>JANEIRO A AGOSTO 2025/BIMESTRE JULHO - AGOSTO</t>
  </si>
  <si>
    <t>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</si>
</sst>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3" fillId="2" borderId="0" xfId="0" applyNumberFormat="1" applyFont="1" applyFill="1" applyAlignment="1">
      <alignment vertical="center"/>
    </xf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0" fontId="4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74283</xdr:colOff>
      <xdr:row>0</xdr:row>
      <xdr:rowOff>122065</xdr:rowOff>
    </xdr:from>
    <xdr:to>
      <xdr:col>5</xdr:col>
      <xdr:colOff>876462</xdr:colOff>
      <xdr:row>3</xdr:row>
      <xdr:rowOff>183298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459" y="122065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44823</xdr:colOff>
      <xdr:row>124</xdr:row>
      <xdr:rowOff>136144</xdr:rowOff>
    </xdr:from>
    <xdr:to>
      <xdr:col>5</xdr:col>
      <xdr:colOff>847002</xdr:colOff>
      <xdr:row>127</xdr:row>
      <xdr:rowOff>206902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9" y="33383997"/>
          <a:ext cx="802179" cy="74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16"/>
  <sheetViews>
    <sheetView showGridLines="0" tabSelected="1" topLeftCell="A205" zoomScale="85" zoomScaleNormal="85" workbookViewId="0">
      <selection activeCell="A154" sqref="A154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14" ht="17.25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17.2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7.2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17.2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ht="17.25" x14ac:dyDescent="0.25">
      <c r="A5" s="113" t="s">
        <v>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4"/>
    </row>
    <row r="6" spans="1:14" ht="17.25" x14ac:dyDescent="0.25">
      <c r="A6" s="113" t="s">
        <v>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4"/>
    </row>
    <row r="7" spans="1:14" ht="17.25" x14ac:dyDescent="0.25">
      <c r="A7" s="114" t="s">
        <v>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6"/>
    </row>
    <row r="8" spans="1:14" ht="17.25" x14ac:dyDescent="0.25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4"/>
    </row>
    <row r="9" spans="1:14" ht="17.25" x14ac:dyDescent="0.25">
      <c r="A9" s="113" t="s">
        <v>160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4"/>
    </row>
    <row r="10" spans="1:14" ht="17.25" x14ac:dyDescent="0.25">
      <c r="A10" s="23"/>
      <c r="B10" s="24"/>
      <c r="C10" s="23"/>
      <c r="D10" s="23"/>
      <c r="E10" s="23"/>
      <c r="F10" s="24"/>
      <c r="G10" s="23"/>
      <c r="H10" s="23"/>
      <c r="I10" s="23"/>
      <c r="J10" s="23"/>
      <c r="K10" s="25"/>
      <c r="L10" s="22"/>
      <c r="M10" s="22"/>
    </row>
    <row r="11" spans="1:14" ht="17.25" x14ac:dyDescent="0.25">
      <c r="A11" s="22"/>
      <c r="B11" s="26"/>
      <c r="C11" s="26"/>
      <c r="D11" s="26"/>
      <c r="E11" s="27"/>
      <c r="F11" s="26"/>
      <c r="G11" s="26"/>
      <c r="H11" s="27"/>
      <c r="I11" s="27"/>
      <c r="J11" s="28"/>
      <c r="K11" s="109" t="s">
        <v>161</v>
      </c>
      <c r="L11" s="109"/>
      <c r="M11" s="109"/>
      <c r="N11" s="1"/>
    </row>
    <row r="12" spans="1:14" ht="17.25" x14ac:dyDescent="0.25">
      <c r="A12" s="22" t="s">
        <v>4</v>
      </c>
      <c r="B12" s="27"/>
      <c r="C12" s="27"/>
      <c r="D12" s="27"/>
      <c r="E12" s="27"/>
      <c r="F12" s="27"/>
      <c r="G12" s="27"/>
      <c r="H12" s="27"/>
      <c r="I12" s="28"/>
      <c r="J12" s="28"/>
      <c r="K12" s="29"/>
      <c r="L12" s="29"/>
      <c r="M12" s="29">
        <v>1</v>
      </c>
      <c r="N12" s="3"/>
    </row>
    <row r="13" spans="1:14" x14ac:dyDescent="0.25">
      <c r="A13" s="118" t="s">
        <v>5</v>
      </c>
      <c r="B13" s="122" t="s">
        <v>6</v>
      </c>
      <c r="C13" s="123"/>
      <c r="D13" s="123"/>
      <c r="E13" s="123"/>
      <c r="F13" s="124"/>
      <c r="G13" s="103" t="s">
        <v>7</v>
      </c>
      <c r="H13" s="128"/>
      <c r="I13" s="128"/>
      <c r="J13" s="128"/>
      <c r="K13" s="128"/>
      <c r="L13" s="128"/>
      <c r="M13" s="103" t="s">
        <v>8</v>
      </c>
      <c r="N13" s="4"/>
    </row>
    <row r="14" spans="1:14" x14ac:dyDescent="0.25">
      <c r="A14" s="119"/>
      <c r="B14" s="125"/>
      <c r="C14" s="126"/>
      <c r="D14" s="126"/>
      <c r="E14" s="126"/>
      <c r="F14" s="127"/>
      <c r="G14" s="129"/>
      <c r="H14" s="130"/>
      <c r="I14" s="130"/>
      <c r="J14" s="130"/>
      <c r="K14" s="130"/>
      <c r="L14" s="130"/>
      <c r="M14" s="104"/>
      <c r="N14" s="4"/>
    </row>
    <row r="15" spans="1:14" ht="17.25" x14ac:dyDescent="0.25">
      <c r="A15" s="119"/>
      <c r="B15" s="115" t="s">
        <v>9</v>
      </c>
      <c r="C15" s="116"/>
      <c r="D15" s="101" t="s">
        <v>10</v>
      </c>
      <c r="E15" s="101" t="s">
        <v>11</v>
      </c>
      <c r="F15" s="105" t="s">
        <v>12</v>
      </c>
      <c r="G15" s="95" t="s">
        <v>9</v>
      </c>
      <c r="H15" s="96"/>
      <c r="I15" s="101" t="s">
        <v>13</v>
      </c>
      <c r="J15" s="101" t="s">
        <v>10</v>
      </c>
      <c r="K15" s="101" t="s">
        <v>11</v>
      </c>
      <c r="L15" s="103" t="s">
        <v>12</v>
      </c>
      <c r="M15" s="104"/>
      <c r="N15" s="4"/>
    </row>
    <row r="16" spans="1:14" ht="16.5" customHeight="1" x14ac:dyDescent="0.25">
      <c r="A16" s="120"/>
      <c r="B16" s="97" t="s">
        <v>14</v>
      </c>
      <c r="C16" s="99" t="s">
        <v>52</v>
      </c>
      <c r="D16" s="102"/>
      <c r="E16" s="102"/>
      <c r="F16" s="106"/>
      <c r="G16" s="97" t="s">
        <v>15</v>
      </c>
      <c r="H16" s="99" t="s">
        <v>53</v>
      </c>
      <c r="I16" s="102"/>
      <c r="J16" s="102"/>
      <c r="K16" s="102"/>
      <c r="L16" s="104"/>
      <c r="M16" s="104"/>
      <c r="N16" s="4"/>
    </row>
    <row r="17" spans="1:20" ht="36.75" customHeight="1" x14ac:dyDescent="0.25">
      <c r="A17" s="120"/>
      <c r="B17" s="98"/>
      <c r="C17" s="100"/>
      <c r="D17" s="102"/>
      <c r="E17" s="102"/>
      <c r="F17" s="32"/>
      <c r="G17" s="98"/>
      <c r="H17" s="100"/>
      <c r="I17" s="102"/>
      <c r="J17" s="102"/>
      <c r="K17" s="102"/>
      <c r="L17" s="104"/>
      <c r="M17" s="104"/>
      <c r="N17" s="4"/>
      <c r="O17" s="131"/>
      <c r="P17" s="131"/>
      <c r="Q17" s="131"/>
      <c r="R17" s="131"/>
      <c r="S17" s="131"/>
    </row>
    <row r="18" spans="1:20" ht="21.75" customHeight="1" x14ac:dyDescent="0.25">
      <c r="A18" s="121"/>
      <c r="B18" s="33" t="s">
        <v>16</v>
      </c>
      <c r="C18" s="30" t="s">
        <v>17</v>
      </c>
      <c r="D18" s="34" t="s">
        <v>18</v>
      </c>
      <c r="E18" s="34" t="s">
        <v>19</v>
      </c>
      <c r="F18" s="34" t="s">
        <v>20</v>
      </c>
      <c r="G18" s="34" t="s">
        <v>21</v>
      </c>
      <c r="H18" s="33" t="s">
        <v>22</v>
      </c>
      <c r="I18" s="34" t="s">
        <v>23</v>
      </c>
      <c r="J18" s="34" t="s">
        <v>24</v>
      </c>
      <c r="K18" s="34" t="s">
        <v>25</v>
      </c>
      <c r="L18" s="31" t="s">
        <v>26</v>
      </c>
      <c r="M18" s="31" t="s">
        <v>27</v>
      </c>
      <c r="N18" s="4"/>
      <c r="O18" s="132"/>
      <c r="P18" s="132"/>
      <c r="Q18" s="132"/>
      <c r="R18" s="132"/>
      <c r="S18" s="132"/>
    </row>
    <row r="19" spans="1:20" s="2" customFormat="1" ht="17.25" x14ac:dyDescent="0.25">
      <c r="A19" s="35" t="s">
        <v>28</v>
      </c>
      <c r="B19" s="36">
        <f t="shared" ref="B19:L19" si="0">B107+B112+B116+B119+B20</f>
        <v>572771070.74000037</v>
      </c>
      <c r="C19" s="36">
        <f t="shared" si="0"/>
        <v>2067464741.5100002</v>
      </c>
      <c r="D19" s="36">
        <f t="shared" si="0"/>
        <v>1884669790.8199999</v>
      </c>
      <c r="E19" s="36">
        <f t="shared" si="0"/>
        <v>6330460.0600000005</v>
      </c>
      <c r="F19" s="36">
        <f t="shared" si="0"/>
        <v>749235561.37000036</v>
      </c>
      <c r="G19" s="36">
        <f t="shared" si="0"/>
        <v>5692837.1000000006</v>
      </c>
      <c r="H19" s="36">
        <f t="shared" si="0"/>
        <v>1240313366.8099999</v>
      </c>
      <c r="I19" s="36">
        <f t="shared" si="0"/>
        <v>812597038.83999991</v>
      </c>
      <c r="J19" s="36">
        <f t="shared" si="0"/>
        <v>800063418.29999995</v>
      </c>
      <c r="K19" s="36">
        <f t="shared" si="0"/>
        <v>304260459.76999998</v>
      </c>
      <c r="L19" s="36">
        <f t="shared" si="0"/>
        <v>141682325.83999994</v>
      </c>
      <c r="M19" s="37">
        <f>F19+L19</f>
        <v>890917887.21000028</v>
      </c>
      <c r="N19" s="6"/>
      <c r="O19" s="133"/>
      <c r="P19" s="133"/>
      <c r="Q19" s="133"/>
      <c r="R19" s="133"/>
      <c r="S19" s="133"/>
    </row>
    <row r="20" spans="1:20" s="2" customFormat="1" ht="17.25" x14ac:dyDescent="0.25">
      <c r="A20" s="38" t="s">
        <v>29</v>
      </c>
      <c r="B20" s="39">
        <f>SUM(B21:B106)</f>
        <v>568100434.30000031</v>
      </c>
      <c r="C20" s="39">
        <f>SUM(C21:C106)</f>
        <v>1967609774.8400002</v>
      </c>
      <c r="D20" s="39">
        <f>SUM(D21:D106)</f>
        <v>1785847032.6199999</v>
      </c>
      <c r="E20" s="39">
        <f>SUM(E21:E106)</f>
        <v>6330153.1900000004</v>
      </c>
      <c r="F20" s="39">
        <f t="shared" ref="F20:F54" si="1">(B20+C20)-(D20+E20)</f>
        <v>743533023.3300004</v>
      </c>
      <c r="G20" s="39">
        <f>SUM(G21:G106)</f>
        <v>435614.66</v>
      </c>
      <c r="H20" s="39">
        <f>SUM(H21:H106)</f>
        <v>869278470.77999997</v>
      </c>
      <c r="I20" s="39">
        <f>SUM(I21:I106)</f>
        <v>561732580.26999998</v>
      </c>
      <c r="J20" s="39">
        <f>SUM(J21:J106)</f>
        <v>549338181.42999995</v>
      </c>
      <c r="K20" s="39">
        <f>SUM(K21:K106)</f>
        <v>276416770.34999996</v>
      </c>
      <c r="L20" s="39">
        <f>(G20+H20)-(J20+K20)</f>
        <v>43959133.659999967</v>
      </c>
      <c r="M20" s="40">
        <f>F20+L20</f>
        <v>787492156.99000037</v>
      </c>
      <c r="N20" s="7"/>
      <c r="O20" s="134"/>
      <c r="P20" s="135"/>
      <c r="Q20" s="135"/>
      <c r="R20" s="135"/>
      <c r="S20" s="135"/>
      <c r="T20" s="8"/>
    </row>
    <row r="21" spans="1:20" ht="17.25" x14ac:dyDescent="0.25">
      <c r="A21" s="41" t="s">
        <v>54</v>
      </c>
      <c r="B21" s="42">
        <v>0</v>
      </c>
      <c r="C21" s="42">
        <v>103817.2</v>
      </c>
      <c r="D21" s="42">
        <v>103817.2</v>
      </c>
      <c r="E21" s="42">
        <v>0</v>
      </c>
      <c r="F21" s="42">
        <f t="shared" si="1"/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f>(G21+H21)-(J21+K21)</f>
        <v>0</v>
      </c>
      <c r="M21" s="43">
        <f>F21+L21</f>
        <v>0</v>
      </c>
      <c r="N21" s="9"/>
      <c r="O21" s="134"/>
      <c r="P21" s="136"/>
      <c r="Q21" s="136"/>
      <c r="R21" s="136"/>
      <c r="S21" s="136"/>
      <c r="T21" s="12"/>
    </row>
    <row r="22" spans="1:20" ht="15.75" customHeight="1" x14ac:dyDescent="0.25">
      <c r="A22" s="44" t="s">
        <v>55</v>
      </c>
      <c r="B22" s="42">
        <v>921442.21</v>
      </c>
      <c r="C22" s="42">
        <v>1965371.87</v>
      </c>
      <c r="D22" s="42">
        <v>1681105.48</v>
      </c>
      <c r="E22" s="42">
        <v>92421.04</v>
      </c>
      <c r="F22" s="42">
        <f t="shared" si="1"/>
        <v>1113287.56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3">
        <f t="shared" ref="L22:L54" si="2">(G22+H22)-(J22+K22)</f>
        <v>0</v>
      </c>
      <c r="M22" s="43">
        <f t="shared" ref="M22:M54" si="3">F22+L22</f>
        <v>1113287.56</v>
      </c>
      <c r="N22" s="9"/>
      <c r="O22" s="137"/>
      <c r="P22" s="138"/>
      <c r="Q22" s="138"/>
      <c r="R22" s="138"/>
      <c r="S22" s="138"/>
      <c r="T22" s="12"/>
    </row>
    <row r="23" spans="1:20" ht="34.5" x14ac:dyDescent="0.25">
      <c r="A23" s="44" t="s">
        <v>56</v>
      </c>
      <c r="B23" s="42">
        <v>5126458.99</v>
      </c>
      <c r="C23" s="42">
        <v>81643.38</v>
      </c>
      <c r="D23" s="42">
        <v>80045.02</v>
      </c>
      <c r="E23" s="42">
        <v>0</v>
      </c>
      <c r="F23" s="42">
        <f t="shared" si="1"/>
        <v>5128057.3500000006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3">
        <f t="shared" si="2"/>
        <v>0</v>
      </c>
      <c r="M23" s="43">
        <f t="shared" si="3"/>
        <v>5128057.3500000006</v>
      </c>
      <c r="N23" s="9"/>
      <c r="O23" s="137"/>
      <c r="P23" s="138"/>
      <c r="Q23" s="138"/>
      <c r="R23" s="138"/>
      <c r="S23" s="138"/>
      <c r="T23" s="12"/>
    </row>
    <row r="24" spans="1:20" ht="34.5" x14ac:dyDescent="0.25">
      <c r="A24" s="44" t="s">
        <v>57</v>
      </c>
      <c r="B24" s="42">
        <v>546470.84</v>
      </c>
      <c r="C24" s="42">
        <v>4436373.16</v>
      </c>
      <c r="D24" s="42">
        <v>4138064.97</v>
      </c>
      <c r="E24" s="42">
        <v>240959.79</v>
      </c>
      <c r="F24" s="42">
        <f t="shared" si="1"/>
        <v>603819.24000000022</v>
      </c>
      <c r="G24" s="42">
        <v>0</v>
      </c>
      <c r="H24" s="42">
        <v>16451866.390000001</v>
      </c>
      <c r="I24" s="42">
        <v>9754246.7799999993</v>
      </c>
      <c r="J24" s="42">
        <v>9754246.7799999993</v>
      </c>
      <c r="K24" s="42">
        <v>6697619.6100000003</v>
      </c>
      <c r="L24" s="43">
        <f t="shared" si="2"/>
        <v>0</v>
      </c>
      <c r="M24" s="43">
        <f t="shared" si="3"/>
        <v>603819.24000000022</v>
      </c>
      <c r="N24" s="9"/>
      <c r="O24" s="137"/>
      <c r="P24" s="138"/>
      <c r="Q24" s="138"/>
      <c r="R24" s="138"/>
      <c r="S24" s="138"/>
      <c r="T24" s="12"/>
    </row>
    <row r="25" spans="1:20" s="2" customFormat="1" ht="17.25" x14ac:dyDescent="0.25">
      <c r="A25" s="45" t="s">
        <v>58</v>
      </c>
      <c r="B25" s="42">
        <v>65792.05</v>
      </c>
      <c r="C25" s="42">
        <v>93448.54</v>
      </c>
      <c r="D25" s="42">
        <v>92860.53</v>
      </c>
      <c r="E25" s="42">
        <v>588.01</v>
      </c>
      <c r="F25" s="42">
        <f t="shared" si="1"/>
        <v>65792.05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3">
        <f t="shared" si="2"/>
        <v>0</v>
      </c>
      <c r="M25" s="43">
        <f t="shared" si="3"/>
        <v>65792.05</v>
      </c>
      <c r="N25" s="9"/>
      <c r="O25" s="137"/>
      <c r="P25" s="138"/>
      <c r="Q25" s="138"/>
      <c r="R25" s="138"/>
      <c r="S25" s="138"/>
      <c r="T25" s="12"/>
    </row>
    <row r="26" spans="1:20" ht="17.25" x14ac:dyDescent="0.25">
      <c r="A26" s="44" t="s">
        <v>59</v>
      </c>
      <c r="B26" s="42">
        <v>0</v>
      </c>
      <c r="C26" s="42">
        <v>2522836.85</v>
      </c>
      <c r="D26" s="42">
        <v>2518112.4900000002</v>
      </c>
      <c r="E26" s="42">
        <v>0</v>
      </c>
      <c r="F26" s="42">
        <f t="shared" si="1"/>
        <v>4724.3599999998696</v>
      </c>
      <c r="G26" s="42">
        <v>0</v>
      </c>
      <c r="H26" s="42">
        <v>267804.78999999998</v>
      </c>
      <c r="I26" s="42">
        <v>2938.16</v>
      </c>
      <c r="J26" s="42">
        <v>2938.16</v>
      </c>
      <c r="K26" s="42">
        <v>264866.63</v>
      </c>
      <c r="L26" s="43">
        <f t="shared" si="2"/>
        <v>0</v>
      </c>
      <c r="M26" s="43">
        <f t="shared" si="3"/>
        <v>4724.3599999998696</v>
      </c>
      <c r="N26" s="9"/>
      <c r="O26" s="137"/>
      <c r="P26" s="138"/>
      <c r="Q26" s="138"/>
      <c r="R26" s="138"/>
      <c r="S26" s="138"/>
      <c r="T26" s="12"/>
    </row>
    <row r="27" spans="1:20" ht="34.5" x14ac:dyDescent="0.25">
      <c r="A27" s="44" t="s">
        <v>60</v>
      </c>
      <c r="B27" s="42">
        <v>2116.42</v>
      </c>
      <c r="C27" s="42">
        <v>4744009.55</v>
      </c>
      <c r="D27" s="42">
        <v>4409463.76</v>
      </c>
      <c r="E27" s="42">
        <v>0</v>
      </c>
      <c r="F27" s="42">
        <f t="shared" si="1"/>
        <v>336662.20999999996</v>
      </c>
      <c r="G27" s="42">
        <v>60206.57</v>
      </c>
      <c r="H27" s="42">
        <v>1596732.48</v>
      </c>
      <c r="I27" s="42">
        <v>1099313.72</v>
      </c>
      <c r="J27" s="42">
        <v>778514.65</v>
      </c>
      <c r="K27" s="42">
        <v>557625.32999999996</v>
      </c>
      <c r="L27" s="43">
        <f t="shared" si="2"/>
        <v>320799.07000000007</v>
      </c>
      <c r="M27" s="43">
        <f t="shared" si="3"/>
        <v>657461.28</v>
      </c>
      <c r="N27" s="9"/>
      <c r="O27" s="134"/>
      <c r="P27" s="139"/>
      <c r="Q27" s="139"/>
      <c r="R27" s="139"/>
      <c r="S27" s="139"/>
      <c r="T27" s="12"/>
    </row>
    <row r="28" spans="1:20" ht="17.25" customHeight="1" x14ac:dyDescent="0.25">
      <c r="A28" s="46" t="s">
        <v>61</v>
      </c>
      <c r="B28" s="42">
        <v>867984.27</v>
      </c>
      <c r="C28" s="42">
        <v>716606.61</v>
      </c>
      <c r="D28" s="42">
        <v>714488.25</v>
      </c>
      <c r="E28" s="42">
        <v>0</v>
      </c>
      <c r="F28" s="42">
        <f t="shared" si="1"/>
        <v>870102.62999999989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3">
        <f t="shared" si="2"/>
        <v>0</v>
      </c>
      <c r="M28" s="43">
        <f t="shared" si="3"/>
        <v>870102.62999999989</v>
      </c>
      <c r="N28" s="9"/>
      <c r="O28" s="134"/>
      <c r="P28" s="136"/>
      <c r="Q28" s="136"/>
      <c r="R28" s="136"/>
      <c r="S28" s="136"/>
      <c r="T28" s="12"/>
    </row>
    <row r="29" spans="1:20" ht="34.5" x14ac:dyDescent="0.25">
      <c r="A29" s="44" t="s">
        <v>62</v>
      </c>
      <c r="B29" s="42">
        <v>38799.33</v>
      </c>
      <c r="C29" s="42">
        <v>3970675.06</v>
      </c>
      <c r="D29" s="42">
        <v>3946769.39</v>
      </c>
      <c r="E29" s="42">
        <v>0</v>
      </c>
      <c r="F29" s="42">
        <f t="shared" si="1"/>
        <v>62705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3">
        <f t="shared" si="2"/>
        <v>0</v>
      </c>
      <c r="M29" s="43">
        <f t="shared" si="3"/>
        <v>62705</v>
      </c>
      <c r="N29" s="9"/>
      <c r="O29" s="137"/>
      <c r="P29" s="138"/>
      <c r="Q29" s="138"/>
      <c r="R29" s="138"/>
      <c r="S29" s="138"/>
      <c r="T29" s="12"/>
    </row>
    <row r="30" spans="1:20" ht="15.75" customHeight="1" x14ac:dyDescent="0.25">
      <c r="A30" s="47" t="s">
        <v>63</v>
      </c>
      <c r="B30" s="42">
        <v>230</v>
      </c>
      <c r="C30" s="42">
        <v>85659.51</v>
      </c>
      <c r="D30" s="42">
        <v>85659.51</v>
      </c>
      <c r="E30" s="42">
        <v>0</v>
      </c>
      <c r="F30" s="42">
        <f t="shared" si="1"/>
        <v>230</v>
      </c>
      <c r="G30" s="42">
        <v>17880.07</v>
      </c>
      <c r="H30" s="42">
        <v>0</v>
      </c>
      <c r="I30" s="42">
        <v>0</v>
      </c>
      <c r="J30" s="42">
        <v>0</v>
      </c>
      <c r="K30" s="42">
        <v>17880.07</v>
      </c>
      <c r="L30" s="43">
        <f t="shared" si="2"/>
        <v>0</v>
      </c>
      <c r="M30" s="43">
        <f t="shared" si="3"/>
        <v>230</v>
      </c>
      <c r="N30" s="9"/>
      <c r="O30" s="137"/>
      <c r="P30" s="138"/>
      <c r="Q30" s="138"/>
      <c r="R30" s="138"/>
      <c r="S30" s="138"/>
      <c r="T30" s="12"/>
    </row>
    <row r="31" spans="1:20" ht="31.5" customHeight="1" x14ac:dyDescent="0.25">
      <c r="A31" s="47" t="s">
        <v>64</v>
      </c>
      <c r="B31" s="42">
        <v>530549.49</v>
      </c>
      <c r="C31" s="42">
        <v>3987841.37</v>
      </c>
      <c r="D31" s="42">
        <v>3501122.19</v>
      </c>
      <c r="E31" s="42">
        <v>0</v>
      </c>
      <c r="F31" s="42">
        <f t="shared" si="1"/>
        <v>1017268.6700000004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3">
        <f t="shared" si="2"/>
        <v>0</v>
      </c>
      <c r="M31" s="43">
        <f t="shared" si="3"/>
        <v>1017268.6700000004</v>
      </c>
      <c r="N31" s="9"/>
      <c r="O31" s="137"/>
      <c r="P31" s="138"/>
      <c r="Q31" s="138"/>
      <c r="R31" s="138"/>
      <c r="S31" s="138"/>
      <c r="T31" s="12"/>
    </row>
    <row r="32" spans="1:20" ht="17.25" x14ac:dyDescent="0.25">
      <c r="A32" s="44" t="s">
        <v>65</v>
      </c>
      <c r="B32" s="42">
        <v>312437.21000000002</v>
      </c>
      <c r="C32" s="42">
        <v>51299715.729999997</v>
      </c>
      <c r="D32" s="42">
        <v>51181478.149999999</v>
      </c>
      <c r="E32" s="42">
        <v>46777.03</v>
      </c>
      <c r="F32" s="42">
        <f t="shared" si="1"/>
        <v>383897.75999999791</v>
      </c>
      <c r="G32" s="42">
        <v>4693.09</v>
      </c>
      <c r="H32" s="42">
        <v>8523921.1199999992</v>
      </c>
      <c r="I32" s="42">
        <v>532058.97</v>
      </c>
      <c r="J32" s="42">
        <v>532058.97</v>
      </c>
      <c r="K32" s="42">
        <v>7996555.2400000002</v>
      </c>
      <c r="L32" s="43">
        <f t="shared" si="2"/>
        <v>0</v>
      </c>
      <c r="M32" s="43">
        <f t="shared" si="3"/>
        <v>383897.75999999791</v>
      </c>
      <c r="N32" s="9"/>
      <c r="O32" s="137"/>
      <c r="P32" s="138"/>
      <c r="Q32" s="138"/>
      <c r="R32" s="138"/>
      <c r="S32" s="138"/>
      <c r="T32" s="12"/>
    </row>
    <row r="33" spans="1:20" ht="17.25" x14ac:dyDescent="0.25">
      <c r="A33" s="44" t="s">
        <v>66</v>
      </c>
      <c r="B33" s="42">
        <v>1069569.1299999999</v>
      </c>
      <c r="C33" s="42">
        <v>110732369.75</v>
      </c>
      <c r="D33" s="42">
        <v>110630190.19</v>
      </c>
      <c r="E33" s="42">
        <v>29381.25</v>
      </c>
      <c r="F33" s="42">
        <f t="shared" si="1"/>
        <v>1142367.4399999976</v>
      </c>
      <c r="G33" s="42">
        <v>0</v>
      </c>
      <c r="H33" s="42">
        <v>45616625.899999999</v>
      </c>
      <c r="I33" s="42">
        <v>32166727.100000001</v>
      </c>
      <c r="J33" s="42">
        <v>32139342.510000002</v>
      </c>
      <c r="K33" s="42">
        <v>13449898.800000001</v>
      </c>
      <c r="L33" s="43">
        <f t="shared" si="2"/>
        <v>27384.589999996126</v>
      </c>
      <c r="M33" s="43">
        <f t="shared" si="3"/>
        <v>1169752.0299999937</v>
      </c>
      <c r="N33" s="9"/>
      <c r="O33" s="137"/>
      <c r="P33" s="138"/>
      <c r="Q33" s="138"/>
      <c r="R33" s="138"/>
      <c r="S33" s="138"/>
      <c r="T33" s="12"/>
    </row>
    <row r="34" spans="1:20" ht="34.5" x14ac:dyDescent="0.25">
      <c r="A34" s="44" t="s">
        <v>67</v>
      </c>
      <c r="B34" s="42">
        <v>717578.32</v>
      </c>
      <c r="C34" s="42">
        <v>13969726.710000001</v>
      </c>
      <c r="D34" s="42">
        <v>13809271.27</v>
      </c>
      <c r="E34" s="42">
        <v>0</v>
      </c>
      <c r="F34" s="42">
        <f t="shared" si="1"/>
        <v>878033.76000000164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3">
        <f t="shared" si="2"/>
        <v>0</v>
      </c>
      <c r="M34" s="43">
        <f t="shared" si="3"/>
        <v>878033.76000000164</v>
      </c>
      <c r="N34" s="9"/>
      <c r="O34" s="140"/>
      <c r="P34" s="136"/>
      <c r="Q34" s="136"/>
      <c r="R34" s="136"/>
      <c r="S34" s="136"/>
      <c r="T34" s="12"/>
    </row>
    <row r="35" spans="1:20" s="2" customFormat="1" ht="17.25" x14ac:dyDescent="0.25">
      <c r="A35" s="44" t="s">
        <v>68</v>
      </c>
      <c r="B35" s="42">
        <v>56373.23</v>
      </c>
      <c r="C35" s="42">
        <v>497243.62</v>
      </c>
      <c r="D35" s="42">
        <v>443966.35</v>
      </c>
      <c r="E35" s="42">
        <v>0</v>
      </c>
      <c r="F35" s="42">
        <f t="shared" si="1"/>
        <v>109650.5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3">
        <f t="shared" si="2"/>
        <v>0</v>
      </c>
      <c r="M35" s="43">
        <f t="shared" si="3"/>
        <v>109650.5</v>
      </c>
      <c r="N35" s="9"/>
      <c r="O35" s="141"/>
      <c r="P35" s="141"/>
      <c r="Q35" s="141"/>
      <c r="R35" s="141"/>
      <c r="S35" s="141"/>
      <c r="T35" s="5"/>
    </row>
    <row r="36" spans="1:20" s="2" customFormat="1" ht="34.5" x14ac:dyDescent="0.25">
      <c r="A36" s="44" t="s">
        <v>69</v>
      </c>
      <c r="B36" s="42">
        <v>752407.1</v>
      </c>
      <c r="C36" s="42">
        <v>679590.06</v>
      </c>
      <c r="D36" s="42">
        <v>679590.06</v>
      </c>
      <c r="E36" s="48">
        <v>0</v>
      </c>
      <c r="F36" s="42">
        <f t="shared" si="1"/>
        <v>752407.10000000009</v>
      </c>
      <c r="G36" s="42">
        <v>0</v>
      </c>
      <c r="H36" s="42">
        <v>200000</v>
      </c>
      <c r="I36" s="42">
        <v>200000</v>
      </c>
      <c r="J36" s="42">
        <v>200000</v>
      </c>
      <c r="K36" s="42">
        <v>0</v>
      </c>
      <c r="L36" s="43">
        <f t="shared" si="2"/>
        <v>0</v>
      </c>
      <c r="M36" s="43">
        <f t="shared" si="3"/>
        <v>752407.10000000009</v>
      </c>
      <c r="N36" s="9"/>
      <c r="O36" s="10"/>
      <c r="P36" s="10"/>
      <c r="Q36" s="10"/>
      <c r="R36" s="10"/>
      <c r="S36" s="10"/>
    </row>
    <row r="37" spans="1:20" ht="15.75" customHeight="1" x14ac:dyDescent="0.25">
      <c r="A37" s="44" t="s">
        <v>70</v>
      </c>
      <c r="B37" s="42">
        <v>0</v>
      </c>
      <c r="C37" s="42">
        <v>294502.92</v>
      </c>
      <c r="D37" s="42">
        <v>273569.05</v>
      </c>
      <c r="E37" s="42">
        <v>0</v>
      </c>
      <c r="F37" s="42">
        <f t="shared" si="1"/>
        <v>20933.869999999995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3">
        <f t="shared" si="2"/>
        <v>0</v>
      </c>
      <c r="M37" s="43">
        <f t="shared" si="3"/>
        <v>20933.869999999995</v>
      </c>
      <c r="N37" s="9"/>
      <c r="O37" s="11"/>
      <c r="P37" s="2"/>
      <c r="Q37" s="2"/>
      <c r="R37" s="2"/>
      <c r="S37" s="2"/>
    </row>
    <row r="38" spans="1:20" ht="17.25" x14ac:dyDescent="0.25">
      <c r="A38" s="44" t="s">
        <v>71</v>
      </c>
      <c r="B38" s="42">
        <v>546.91999999999996</v>
      </c>
      <c r="C38" s="42">
        <v>66480.820000000007</v>
      </c>
      <c r="D38" s="42">
        <v>66480.820000000007</v>
      </c>
      <c r="E38" s="42">
        <v>0</v>
      </c>
      <c r="F38" s="42">
        <f t="shared" si="1"/>
        <v>546.91999999999825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3">
        <f t="shared" si="2"/>
        <v>0</v>
      </c>
      <c r="M38" s="43">
        <f t="shared" si="3"/>
        <v>546.91999999999825</v>
      </c>
      <c r="N38" s="9"/>
    </row>
    <row r="39" spans="1:20" ht="15.75" customHeight="1" x14ac:dyDescent="0.25">
      <c r="A39" s="44" t="s">
        <v>72</v>
      </c>
      <c r="B39" s="42">
        <v>8723748.4800000004</v>
      </c>
      <c r="C39" s="42">
        <v>68529756.700000003</v>
      </c>
      <c r="D39" s="42">
        <v>67734756.700000003</v>
      </c>
      <c r="E39" s="42">
        <v>0</v>
      </c>
      <c r="F39" s="42">
        <f t="shared" si="1"/>
        <v>9518748.4800000042</v>
      </c>
      <c r="G39" s="42">
        <v>0</v>
      </c>
      <c r="H39" s="42">
        <v>7138606.6699999999</v>
      </c>
      <c r="I39" s="42">
        <v>626999.98</v>
      </c>
      <c r="J39" s="42">
        <v>626999.98</v>
      </c>
      <c r="K39" s="42">
        <v>6493088.6100000003</v>
      </c>
      <c r="L39" s="43">
        <f t="shared" si="2"/>
        <v>18518.080000000075</v>
      </c>
      <c r="M39" s="43">
        <f t="shared" si="3"/>
        <v>9537266.5600000042</v>
      </c>
      <c r="N39" s="9"/>
      <c r="O39" s="12"/>
    </row>
    <row r="40" spans="1:20" s="2" customFormat="1" ht="34.5" x14ac:dyDescent="0.25">
      <c r="A40" s="44" t="s">
        <v>73</v>
      </c>
      <c r="B40" s="42">
        <v>84052.75</v>
      </c>
      <c r="C40" s="42">
        <v>23906618.530000001</v>
      </c>
      <c r="D40" s="42">
        <v>23905366.23</v>
      </c>
      <c r="E40" s="42">
        <v>0</v>
      </c>
      <c r="F40" s="42">
        <f t="shared" si="1"/>
        <v>85305.050000000745</v>
      </c>
      <c r="G40" s="42">
        <v>0</v>
      </c>
      <c r="H40" s="42">
        <v>1130429.51</v>
      </c>
      <c r="I40" s="42">
        <v>1130429.51</v>
      </c>
      <c r="J40" s="42">
        <v>13565.16</v>
      </c>
      <c r="K40" s="42">
        <v>0</v>
      </c>
      <c r="L40" s="43">
        <f t="shared" si="2"/>
        <v>1116864.3500000001</v>
      </c>
      <c r="M40" s="43">
        <f t="shared" si="3"/>
        <v>1202169.4000000008</v>
      </c>
      <c r="N40" s="9"/>
      <c r="O40" s="12"/>
      <c r="P40" s="5"/>
      <c r="Q40" s="5"/>
      <c r="R40" s="5"/>
      <c r="S40" s="5"/>
    </row>
    <row r="41" spans="1:20" s="2" customFormat="1" ht="17.25" x14ac:dyDescent="0.25">
      <c r="A41" s="44" t="s">
        <v>74</v>
      </c>
      <c r="B41" s="42">
        <v>184601.46</v>
      </c>
      <c r="C41" s="42">
        <v>12904300.619999999</v>
      </c>
      <c r="D41" s="42">
        <v>12666187.640000001</v>
      </c>
      <c r="E41" s="42">
        <v>0</v>
      </c>
      <c r="F41" s="42">
        <f t="shared" si="1"/>
        <v>422714.43999999948</v>
      </c>
      <c r="G41" s="42">
        <v>0</v>
      </c>
      <c r="H41" s="42">
        <v>52904184.229999997</v>
      </c>
      <c r="I41" s="42">
        <v>36113637.310000002</v>
      </c>
      <c r="J41" s="42">
        <v>36113637.310000002</v>
      </c>
      <c r="K41" s="42">
        <v>16790546.920000002</v>
      </c>
      <c r="L41" s="43">
        <f t="shared" si="2"/>
        <v>0</v>
      </c>
      <c r="M41" s="43">
        <f t="shared" si="3"/>
        <v>422714.43999999948</v>
      </c>
      <c r="N41" s="9"/>
      <c r="O41" s="12"/>
      <c r="P41" s="5"/>
      <c r="Q41" s="5"/>
      <c r="R41" s="5"/>
      <c r="S41" s="5"/>
    </row>
    <row r="42" spans="1:20" s="2" customFormat="1" ht="17.25" x14ac:dyDescent="0.25">
      <c r="A42" s="44" t="s">
        <v>75</v>
      </c>
      <c r="B42" s="42">
        <v>43838.87</v>
      </c>
      <c r="C42" s="42">
        <v>585965.18000000005</v>
      </c>
      <c r="D42" s="42">
        <v>599426.42000000004</v>
      </c>
      <c r="E42" s="42">
        <v>0</v>
      </c>
      <c r="F42" s="42">
        <f t="shared" si="1"/>
        <v>30377.630000000005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3">
        <f t="shared" si="2"/>
        <v>0</v>
      </c>
      <c r="M42" s="43">
        <f t="shared" si="3"/>
        <v>30377.630000000005</v>
      </c>
      <c r="N42" s="9"/>
      <c r="O42" s="11"/>
    </row>
    <row r="43" spans="1:20" s="2" customFormat="1" ht="34.5" x14ac:dyDescent="0.25">
      <c r="A43" s="44" t="s">
        <v>76</v>
      </c>
      <c r="B43" s="42">
        <v>577826.56000000006</v>
      </c>
      <c r="C43" s="42">
        <v>1164766.44</v>
      </c>
      <c r="D43" s="42">
        <v>1164766.44</v>
      </c>
      <c r="E43" s="42">
        <v>0</v>
      </c>
      <c r="F43" s="42">
        <f t="shared" si="1"/>
        <v>577826.56000000006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3">
        <f t="shared" si="2"/>
        <v>0</v>
      </c>
      <c r="M43" s="43">
        <f t="shared" si="3"/>
        <v>577826.56000000006</v>
      </c>
      <c r="N43" s="9"/>
      <c r="O43" s="11"/>
    </row>
    <row r="44" spans="1:20" s="2" customFormat="1" ht="17.25" x14ac:dyDescent="0.25">
      <c r="A44" s="44" t="s">
        <v>77</v>
      </c>
      <c r="B44" s="42">
        <v>49920221.479999997</v>
      </c>
      <c r="C44" s="42">
        <v>192054129.31</v>
      </c>
      <c r="D44" s="42">
        <v>192621253.08000001</v>
      </c>
      <c r="E44" s="42">
        <v>383.5</v>
      </c>
      <c r="F44" s="42">
        <f t="shared" si="1"/>
        <v>49352714.209999979</v>
      </c>
      <c r="G44" s="42">
        <v>0</v>
      </c>
      <c r="H44" s="42">
        <v>265080951.97999999</v>
      </c>
      <c r="I44" s="42">
        <v>255336263.56999999</v>
      </c>
      <c r="J44" s="42">
        <v>255336263.56999999</v>
      </c>
      <c r="K44" s="42">
        <v>9744688.4100000001</v>
      </c>
      <c r="L44" s="43">
        <f t="shared" si="2"/>
        <v>0</v>
      </c>
      <c r="M44" s="43">
        <f t="shared" si="3"/>
        <v>49352714.209999979</v>
      </c>
      <c r="N44" s="9"/>
      <c r="O44" s="11"/>
    </row>
    <row r="45" spans="1:20" s="2" customFormat="1" ht="17.25" x14ac:dyDescent="0.25">
      <c r="A45" s="44" t="s">
        <v>78</v>
      </c>
      <c r="B45" s="42">
        <v>155683875.62</v>
      </c>
      <c r="C45" s="42">
        <v>839647.03</v>
      </c>
      <c r="D45" s="42">
        <v>839590.17</v>
      </c>
      <c r="E45" s="42">
        <v>0</v>
      </c>
      <c r="F45" s="42">
        <f t="shared" si="1"/>
        <v>155683932.48000002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3">
        <f t="shared" si="2"/>
        <v>0</v>
      </c>
      <c r="M45" s="43">
        <f t="shared" si="3"/>
        <v>155683932.48000002</v>
      </c>
      <c r="N45" s="9"/>
      <c r="O45" s="11"/>
    </row>
    <row r="46" spans="1:20" s="2" customFormat="1" ht="34.5" x14ac:dyDescent="0.25">
      <c r="A46" s="44" t="s">
        <v>79</v>
      </c>
      <c r="B46" s="42">
        <v>96252890.799999997</v>
      </c>
      <c r="C46" s="42">
        <v>144389432.03999999</v>
      </c>
      <c r="D46" s="42">
        <v>8609846.0099999998</v>
      </c>
      <c r="E46" s="42">
        <v>0</v>
      </c>
      <c r="F46" s="42">
        <f t="shared" si="1"/>
        <v>232032476.82999998</v>
      </c>
      <c r="G46" s="42">
        <v>0</v>
      </c>
      <c r="H46" s="42">
        <v>49274754.539999999</v>
      </c>
      <c r="I46" s="42">
        <v>0</v>
      </c>
      <c r="J46" s="42">
        <v>0</v>
      </c>
      <c r="K46" s="42">
        <v>49274754.539999999</v>
      </c>
      <c r="L46" s="43">
        <f t="shared" si="2"/>
        <v>0</v>
      </c>
      <c r="M46" s="43">
        <f t="shared" si="3"/>
        <v>232032476.82999998</v>
      </c>
      <c r="N46" s="9"/>
      <c r="O46" s="11"/>
    </row>
    <row r="47" spans="1:20" s="2" customFormat="1" ht="17.25" x14ac:dyDescent="0.25">
      <c r="A47" s="44" t="s">
        <v>80</v>
      </c>
      <c r="B47" s="42">
        <v>428628.04</v>
      </c>
      <c r="C47" s="42">
        <v>170738.24</v>
      </c>
      <c r="D47" s="42">
        <v>0</v>
      </c>
      <c r="E47" s="42">
        <v>0</v>
      </c>
      <c r="F47" s="42">
        <f t="shared" si="1"/>
        <v>599366.28</v>
      </c>
      <c r="G47" s="42">
        <v>0</v>
      </c>
      <c r="H47" s="42">
        <v>8917530.1099999994</v>
      </c>
      <c r="I47" s="42">
        <v>388078.84</v>
      </c>
      <c r="J47" s="42">
        <v>388078.84</v>
      </c>
      <c r="K47" s="42">
        <v>8529451.2699999996</v>
      </c>
      <c r="L47" s="43">
        <f t="shared" si="2"/>
        <v>0</v>
      </c>
      <c r="M47" s="43">
        <f t="shared" si="3"/>
        <v>599366.28</v>
      </c>
      <c r="N47" s="9"/>
      <c r="O47" s="11"/>
    </row>
    <row r="48" spans="1:20" s="2" customFormat="1" ht="34.5" x14ac:dyDescent="0.25">
      <c r="A48" s="44" t="s">
        <v>81</v>
      </c>
      <c r="B48" s="42">
        <v>8440430.2300000004</v>
      </c>
      <c r="C48" s="42">
        <v>5021177.5</v>
      </c>
      <c r="D48" s="42">
        <v>459616.98</v>
      </c>
      <c r="E48" s="42">
        <v>0</v>
      </c>
      <c r="F48" s="42">
        <f t="shared" si="1"/>
        <v>13001990.75</v>
      </c>
      <c r="G48" s="42">
        <v>0</v>
      </c>
      <c r="H48" s="42">
        <v>30488820.800000001</v>
      </c>
      <c r="I48" s="42">
        <v>2184287.2200000002</v>
      </c>
      <c r="J48" s="42">
        <v>2184287.2200000002</v>
      </c>
      <c r="K48" s="42">
        <v>28304533.579999998</v>
      </c>
      <c r="L48" s="43">
        <f t="shared" si="2"/>
        <v>0</v>
      </c>
      <c r="M48" s="43">
        <f t="shared" si="3"/>
        <v>13001990.75</v>
      </c>
      <c r="N48" s="9"/>
      <c r="O48" s="11"/>
    </row>
    <row r="49" spans="1:15" s="2" customFormat="1" ht="34.5" x14ac:dyDescent="0.25">
      <c r="A49" s="44" t="s">
        <v>82</v>
      </c>
      <c r="B49" s="42">
        <v>0</v>
      </c>
      <c r="C49" s="42">
        <v>1955411.27</v>
      </c>
      <c r="D49" s="42">
        <v>1429748.4</v>
      </c>
      <c r="E49" s="42">
        <v>0</v>
      </c>
      <c r="F49" s="42">
        <f t="shared" si="1"/>
        <v>525662.87000000011</v>
      </c>
      <c r="G49" s="42">
        <v>0</v>
      </c>
      <c r="H49" s="42">
        <v>33268439.670000002</v>
      </c>
      <c r="I49" s="42">
        <v>5724178.1399999997</v>
      </c>
      <c r="J49" s="42">
        <v>5724178.1399999997</v>
      </c>
      <c r="K49" s="42">
        <v>27544261.530000001</v>
      </c>
      <c r="L49" s="43">
        <f t="shared" si="2"/>
        <v>0</v>
      </c>
      <c r="M49" s="43">
        <f t="shared" si="3"/>
        <v>525662.87000000011</v>
      </c>
      <c r="N49" s="9"/>
      <c r="O49" s="11"/>
    </row>
    <row r="50" spans="1:15" s="2" customFormat="1" ht="34.5" x14ac:dyDescent="0.25">
      <c r="A50" s="44" t="s">
        <v>83</v>
      </c>
      <c r="B50" s="42">
        <v>0</v>
      </c>
      <c r="C50" s="42">
        <v>176112483.59</v>
      </c>
      <c r="D50" s="42">
        <v>176112483.59</v>
      </c>
      <c r="E50" s="42">
        <v>0</v>
      </c>
      <c r="F50" s="42">
        <f t="shared" si="1"/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3">
        <f t="shared" si="2"/>
        <v>0</v>
      </c>
      <c r="M50" s="43">
        <f t="shared" si="3"/>
        <v>0</v>
      </c>
      <c r="N50" s="9"/>
      <c r="O50" s="11"/>
    </row>
    <row r="51" spans="1:15" s="2" customFormat="1" ht="17.25" x14ac:dyDescent="0.25">
      <c r="A51" s="44" t="s">
        <v>84</v>
      </c>
      <c r="B51" s="42">
        <v>89690.13</v>
      </c>
      <c r="C51" s="42">
        <v>459139.09</v>
      </c>
      <c r="D51" s="42">
        <v>339144.36</v>
      </c>
      <c r="E51" s="42">
        <v>0</v>
      </c>
      <c r="F51" s="42">
        <f t="shared" si="1"/>
        <v>209684.86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3"/>
      <c r="M51" s="43">
        <f t="shared" si="3"/>
        <v>209684.86</v>
      </c>
      <c r="N51" s="9"/>
      <c r="O51" s="11"/>
    </row>
    <row r="52" spans="1:15" s="2" customFormat="1" ht="17.25" x14ac:dyDescent="0.25">
      <c r="A52" s="44" t="s">
        <v>85</v>
      </c>
      <c r="B52" s="42">
        <v>0</v>
      </c>
      <c r="C52" s="42">
        <v>88395.24</v>
      </c>
      <c r="D52" s="42">
        <v>88395.24</v>
      </c>
      <c r="E52" s="42">
        <v>0</v>
      </c>
      <c r="F52" s="42">
        <f t="shared" si="1"/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3">
        <f t="shared" si="2"/>
        <v>0</v>
      </c>
      <c r="M52" s="43">
        <f t="shared" si="3"/>
        <v>0</v>
      </c>
      <c r="N52" s="9"/>
      <c r="O52" s="11"/>
    </row>
    <row r="53" spans="1:15" s="2" customFormat="1" ht="34.5" x14ac:dyDescent="0.25">
      <c r="A53" s="44" t="s">
        <v>86</v>
      </c>
      <c r="B53" s="42">
        <v>0</v>
      </c>
      <c r="C53" s="42">
        <v>9632.42</v>
      </c>
      <c r="D53" s="42">
        <v>9389.14</v>
      </c>
      <c r="E53" s="42">
        <v>0</v>
      </c>
      <c r="F53" s="42">
        <f t="shared" si="1"/>
        <v>243.28000000000065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3">
        <f t="shared" si="2"/>
        <v>0</v>
      </c>
      <c r="M53" s="43">
        <f t="shared" si="3"/>
        <v>243.28000000000065</v>
      </c>
      <c r="N53" s="9"/>
      <c r="O53" s="11"/>
    </row>
    <row r="54" spans="1:15" s="2" customFormat="1" ht="34.5" x14ac:dyDescent="0.25">
      <c r="A54" s="44" t="s">
        <v>87</v>
      </c>
      <c r="B54" s="42">
        <v>74822.91</v>
      </c>
      <c r="C54" s="42">
        <v>6502261.1900000004</v>
      </c>
      <c r="D54" s="42">
        <v>6294513.7199999997</v>
      </c>
      <c r="E54" s="42">
        <v>0</v>
      </c>
      <c r="F54" s="42">
        <f t="shared" si="1"/>
        <v>282570.38000000082</v>
      </c>
      <c r="G54" s="42">
        <v>0</v>
      </c>
      <c r="H54" s="42">
        <v>7752399.0999999996</v>
      </c>
      <c r="I54" s="42">
        <v>2585103.79</v>
      </c>
      <c r="J54" s="42">
        <v>2585103.79</v>
      </c>
      <c r="K54" s="42">
        <v>5167295.3099999996</v>
      </c>
      <c r="L54" s="43">
        <f t="shared" si="2"/>
        <v>0</v>
      </c>
      <c r="M54" s="43">
        <f t="shared" si="3"/>
        <v>282570.38000000082</v>
      </c>
      <c r="N54" s="9"/>
      <c r="O54" s="11"/>
    </row>
    <row r="55" spans="1:15" s="2" customFormat="1" ht="34.5" x14ac:dyDescent="0.25">
      <c r="A55" s="44" t="s">
        <v>88</v>
      </c>
      <c r="B55" s="42">
        <v>8050.11</v>
      </c>
      <c r="C55" s="42">
        <v>7981141.8700000001</v>
      </c>
      <c r="D55" s="42">
        <v>7980692.1299999999</v>
      </c>
      <c r="E55" s="42">
        <v>0</v>
      </c>
      <c r="F55" s="42">
        <f t="shared" ref="F55:F73" si="4">(B55+C55)-(D55+E55)</f>
        <v>8499.8500000005588</v>
      </c>
      <c r="G55" s="42">
        <v>4083.85</v>
      </c>
      <c r="H55" s="42">
        <v>7626082.5199999996</v>
      </c>
      <c r="I55" s="42">
        <v>3433092.96</v>
      </c>
      <c r="J55" s="42">
        <v>3433092.96</v>
      </c>
      <c r="K55" s="42">
        <v>4197073.41</v>
      </c>
      <c r="L55" s="43">
        <f t="shared" ref="L55:L73" si="5">(G55+H55)-(J55+K55)</f>
        <v>0</v>
      </c>
      <c r="M55" s="43">
        <f t="shared" ref="M55:M73" si="6">F55+L55</f>
        <v>8499.8500000005588</v>
      </c>
      <c r="N55"/>
      <c r="O55" s="11"/>
    </row>
    <row r="56" spans="1:15" s="2" customFormat="1" ht="34.5" x14ac:dyDescent="0.25">
      <c r="A56" s="44" t="s">
        <v>89</v>
      </c>
      <c r="B56" s="42">
        <v>5597.69</v>
      </c>
      <c r="C56" s="42">
        <v>469475.78</v>
      </c>
      <c r="D56" s="42">
        <v>441008.8</v>
      </c>
      <c r="E56" s="42">
        <v>0</v>
      </c>
      <c r="F56" s="42">
        <f t="shared" si="4"/>
        <v>34064.670000000042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3">
        <f t="shared" si="5"/>
        <v>0</v>
      </c>
      <c r="M56" s="43">
        <f t="shared" si="6"/>
        <v>34064.670000000042</v>
      </c>
      <c r="N56"/>
      <c r="O56" s="11"/>
    </row>
    <row r="57" spans="1:15" s="2" customFormat="1" ht="17.25" x14ac:dyDescent="0.25">
      <c r="A57" s="44" t="s">
        <v>90</v>
      </c>
      <c r="B57" s="42">
        <v>584572.57999999996</v>
      </c>
      <c r="C57" s="42">
        <v>427000.78</v>
      </c>
      <c r="D57" s="42">
        <v>360897.74</v>
      </c>
      <c r="E57" s="42">
        <v>17257.3</v>
      </c>
      <c r="F57" s="42">
        <f t="shared" si="4"/>
        <v>633418.32000000007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3">
        <f t="shared" si="5"/>
        <v>0</v>
      </c>
      <c r="M57" s="43">
        <f t="shared" si="6"/>
        <v>633418.32000000007</v>
      </c>
      <c r="N57"/>
      <c r="O57" s="11"/>
    </row>
    <row r="58" spans="1:15" s="2" customFormat="1" ht="20.100000000000001" customHeight="1" x14ac:dyDescent="0.25">
      <c r="A58" s="49" t="s">
        <v>91</v>
      </c>
      <c r="B58" s="42">
        <v>59069.01</v>
      </c>
      <c r="C58" s="42">
        <v>14546639.439999999</v>
      </c>
      <c r="D58" s="42">
        <v>14529675.800000001</v>
      </c>
      <c r="E58" s="42">
        <v>0</v>
      </c>
      <c r="F58" s="42">
        <f t="shared" si="4"/>
        <v>76032.64999999851</v>
      </c>
      <c r="G58" s="42">
        <v>0</v>
      </c>
      <c r="H58" s="42">
        <v>11700385.1</v>
      </c>
      <c r="I58" s="42">
        <v>9250824.6500000004</v>
      </c>
      <c r="J58" s="42">
        <v>4712808.37</v>
      </c>
      <c r="K58" s="42">
        <v>2363906.5699999998</v>
      </c>
      <c r="L58" s="43">
        <f t="shared" si="5"/>
        <v>4623670.16</v>
      </c>
      <c r="M58" s="43">
        <f t="shared" si="6"/>
        <v>4699702.8099999987</v>
      </c>
      <c r="N58"/>
      <c r="O58" s="11"/>
    </row>
    <row r="59" spans="1:15" s="2" customFormat="1" ht="15.75" customHeight="1" x14ac:dyDescent="0.25">
      <c r="A59" s="44" t="s">
        <v>92</v>
      </c>
      <c r="B59" s="42">
        <v>10</v>
      </c>
      <c r="C59" s="42">
        <v>19626995.43</v>
      </c>
      <c r="D59" s="42">
        <v>16810650.690000001</v>
      </c>
      <c r="E59" s="42">
        <v>2816344.74</v>
      </c>
      <c r="F59" s="42">
        <f t="shared" si="4"/>
        <v>10</v>
      </c>
      <c r="G59" s="42">
        <v>0</v>
      </c>
      <c r="H59" s="42">
        <v>890669.52</v>
      </c>
      <c r="I59" s="42">
        <v>190518.64</v>
      </c>
      <c r="J59" s="42">
        <v>190518.64</v>
      </c>
      <c r="K59" s="42">
        <v>700150.88</v>
      </c>
      <c r="L59" s="43">
        <f t="shared" si="5"/>
        <v>0</v>
      </c>
      <c r="M59" s="43">
        <f t="shared" si="6"/>
        <v>10</v>
      </c>
      <c r="N59"/>
      <c r="O59" s="11"/>
    </row>
    <row r="60" spans="1:15" s="2" customFormat="1" ht="15.75" customHeight="1" x14ac:dyDescent="0.25">
      <c r="A60" s="44" t="s">
        <v>93</v>
      </c>
      <c r="B60" s="42">
        <v>26156286.879999999</v>
      </c>
      <c r="C60" s="42">
        <v>23135827.780000001</v>
      </c>
      <c r="D60" s="42">
        <v>23084665.510000002</v>
      </c>
      <c r="E60" s="42">
        <v>523810.87</v>
      </c>
      <c r="F60" s="42">
        <f t="shared" si="4"/>
        <v>25683638.279999994</v>
      </c>
      <c r="G60" s="42">
        <v>0</v>
      </c>
      <c r="H60" s="42">
        <v>14032519.869999999</v>
      </c>
      <c r="I60" s="42">
        <v>13645773.5</v>
      </c>
      <c r="J60" s="42">
        <v>13645773.5</v>
      </c>
      <c r="K60" s="42">
        <v>386746.37</v>
      </c>
      <c r="L60" s="43">
        <f t="shared" si="5"/>
        <v>0</v>
      </c>
      <c r="M60" s="43">
        <f t="shared" si="6"/>
        <v>25683638.279999994</v>
      </c>
      <c r="N60"/>
      <c r="O60" s="11"/>
    </row>
    <row r="61" spans="1:15" s="2" customFormat="1" ht="15.75" customHeight="1" x14ac:dyDescent="0.25">
      <c r="A61" s="44" t="s">
        <v>94</v>
      </c>
      <c r="B61" s="42">
        <v>0</v>
      </c>
      <c r="C61" s="42">
        <v>0</v>
      </c>
      <c r="D61" s="42">
        <v>0</v>
      </c>
      <c r="E61" s="42">
        <v>0</v>
      </c>
      <c r="F61" s="42">
        <f t="shared" si="4"/>
        <v>0</v>
      </c>
      <c r="G61" s="42">
        <v>0</v>
      </c>
      <c r="H61" s="42">
        <v>1480841.57</v>
      </c>
      <c r="I61" s="42">
        <v>1480841.57</v>
      </c>
      <c r="J61" s="42">
        <v>410837.57</v>
      </c>
      <c r="K61" s="42">
        <v>0</v>
      </c>
      <c r="L61" s="43">
        <f t="shared" si="5"/>
        <v>1070004</v>
      </c>
      <c r="M61" s="43">
        <f t="shared" si="6"/>
        <v>1070004</v>
      </c>
      <c r="N61"/>
      <c r="O61" s="11"/>
    </row>
    <row r="62" spans="1:15" s="2" customFormat="1" ht="17.25" x14ac:dyDescent="0.25">
      <c r="A62" s="44" t="s">
        <v>95</v>
      </c>
      <c r="B62" s="42">
        <v>0</v>
      </c>
      <c r="C62" s="42">
        <v>273712.15999999997</v>
      </c>
      <c r="D62" s="42">
        <v>273712.15999999997</v>
      </c>
      <c r="E62" s="42">
        <v>0</v>
      </c>
      <c r="F62" s="42">
        <f t="shared" si="4"/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3">
        <f t="shared" si="5"/>
        <v>0</v>
      </c>
      <c r="M62" s="43">
        <f t="shared" si="6"/>
        <v>0</v>
      </c>
      <c r="N62"/>
      <c r="O62" s="11"/>
    </row>
    <row r="63" spans="1:15" s="2" customFormat="1" ht="37.5" customHeight="1" x14ac:dyDescent="0.25">
      <c r="A63" s="44" t="s">
        <v>159</v>
      </c>
      <c r="B63" s="42">
        <v>96055.12</v>
      </c>
      <c r="C63" s="42">
        <v>4346327.08</v>
      </c>
      <c r="D63" s="42">
        <v>4106126.15</v>
      </c>
      <c r="E63" s="42">
        <v>0</v>
      </c>
      <c r="F63" s="42">
        <f>(B63+C63)-(D63+E63)</f>
        <v>336256.05000000028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3">
        <f>(G63+H63)-(J63+K63)</f>
        <v>0</v>
      </c>
      <c r="M63" s="43">
        <f>F63+L63</f>
        <v>336256.05000000028</v>
      </c>
      <c r="N63"/>
      <c r="O63" s="11"/>
    </row>
    <row r="64" spans="1:15" s="2" customFormat="1" ht="17.25" x14ac:dyDescent="0.25">
      <c r="A64" s="44" t="s">
        <v>96</v>
      </c>
      <c r="B64" s="42">
        <v>0</v>
      </c>
      <c r="C64" s="42">
        <v>4447246.03</v>
      </c>
      <c r="D64" s="42">
        <v>3932094.46</v>
      </c>
      <c r="E64" s="42">
        <v>515151.57</v>
      </c>
      <c r="F64" s="42">
        <f t="shared" si="4"/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3">
        <f t="shared" si="5"/>
        <v>0</v>
      </c>
      <c r="M64" s="43">
        <f t="shared" si="6"/>
        <v>0</v>
      </c>
      <c r="N64"/>
      <c r="O64" s="11"/>
    </row>
    <row r="65" spans="1:19" s="2" customFormat="1" ht="34.5" x14ac:dyDescent="0.25">
      <c r="A65" s="44" t="s">
        <v>97</v>
      </c>
      <c r="B65" s="42">
        <v>755138.04</v>
      </c>
      <c r="C65" s="42">
        <v>127504.38</v>
      </c>
      <c r="D65" s="42">
        <v>127504.37</v>
      </c>
      <c r="E65" s="42">
        <v>0</v>
      </c>
      <c r="F65" s="42">
        <f>(B65+C65)-(D65+E65)</f>
        <v>755138.05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3">
        <f t="shared" si="5"/>
        <v>0</v>
      </c>
      <c r="M65" s="43">
        <f t="shared" si="6"/>
        <v>755138.05</v>
      </c>
      <c r="N65"/>
      <c r="O65" s="11"/>
    </row>
    <row r="66" spans="1:19" s="2" customFormat="1" ht="34.5" x14ac:dyDescent="0.25">
      <c r="A66" s="44" t="s">
        <v>98</v>
      </c>
      <c r="B66" s="42">
        <v>4099344.81</v>
      </c>
      <c r="C66" s="42">
        <v>100699089.29000001</v>
      </c>
      <c r="D66" s="42">
        <v>103502998.53</v>
      </c>
      <c r="E66" s="42">
        <v>0</v>
      </c>
      <c r="F66" s="42">
        <f>(B66+C66)-(D66+E66)</f>
        <v>1295435.5700000077</v>
      </c>
      <c r="G66" s="42">
        <v>0</v>
      </c>
      <c r="H66" s="42">
        <v>114510234.88</v>
      </c>
      <c r="I66" s="42">
        <v>77529282.629999995</v>
      </c>
      <c r="J66" s="42">
        <v>77529282.629999995</v>
      </c>
      <c r="K66" s="42">
        <v>36980952.25</v>
      </c>
      <c r="L66" s="43">
        <f t="shared" si="5"/>
        <v>0</v>
      </c>
      <c r="M66" s="43">
        <f t="shared" si="6"/>
        <v>1295435.5700000077</v>
      </c>
      <c r="N66"/>
      <c r="O66" s="11"/>
    </row>
    <row r="67" spans="1:19" ht="17.25" x14ac:dyDescent="0.25">
      <c r="A67" s="44" t="s">
        <v>99</v>
      </c>
      <c r="B67" s="42">
        <v>31820209.699999999</v>
      </c>
      <c r="C67" s="42">
        <v>508806421.97000003</v>
      </c>
      <c r="D67" s="42">
        <v>513980670.07999998</v>
      </c>
      <c r="E67" s="42">
        <v>396241.12</v>
      </c>
      <c r="F67" s="42">
        <f t="shared" si="4"/>
        <v>26249720.470000088</v>
      </c>
      <c r="G67" s="42">
        <v>0</v>
      </c>
      <c r="H67" s="42">
        <v>10326341.560000001</v>
      </c>
      <c r="I67" s="42">
        <v>2576955.5099999998</v>
      </c>
      <c r="J67" s="42">
        <v>2576955.5099999998</v>
      </c>
      <c r="K67" s="42">
        <v>216782.1</v>
      </c>
      <c r="L67" s="43">
        <f t="shared" si="5"/>
        <v>7532603.9500000011</v>
      </c>
      <c r="M67" s="43">
        <f t="shared" si="6"/>
        <v>33782324.420000091</v>
      </c>
      <c r="N67"/>
      <c r="O67" s="11"/>
      <c r="P67" s="2"/>
      <c r="Q67" s="2"/>
      <c r="R67" s="2"/>
      <c r="S67" s="2"/>
    </row>
    <row r="68" spans="1:19" ht="17.25" x14ac:dyDescent="0.25">
      <c r="A68" s="44" t="s">
        <v>100</v>
      </c>
      <c r="B68" s="42">
        <v>25156.05</v>
      </c>
      <c r="C68" s="42">
        <v>2151660.0299999998</v>
      </c>
      <c r="D68" s="42">
        <v>2176816.0699999998</v>
      </c>
      <c r="E68" s="42">
        <v>0.01</v>
      </c>
      <c r="F68" s="42">
        <f t="shared" si="4"/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3">
        <f t="shared" si="5"/>
        <v>0</v>
      </c>
      <c r="M68" s="43">
        <f t="shared" si="6"/>
        <v>0</v>
      </c>
      <c r="N68"/>
      <c r="O68" s="11"/>
      <c r="P68" s="2"/>
      <c r="Q68" s="2"/>
      <c r="R68" s="2"/>
      <c r="S68" s="2"/>
    </row>
    <row r="69" spans="1:19" ht="17.25" x14ac:dyDescent="0.25">
      <c r="A69" s="44" t="s">
        <v>101</v>
      </c>
      <c r="B69" s="42">
        <v>283956.3</v>
      </c>
      <c r="C69" s="42">
        <v>636128.74</v>
      </c>
      <c r="D69" s="42">
        <v>569190.09</v>
      </c>
      <c r="E69" s="42">
        <v>0</v>
      </c>
      <c r="F69" s="42">
        <f t="shared" si="4"/>
        <v>350894.95000000007</v>
      </c>
      <c r="G69" s="42">
        <v>0</v>
      </c>
      <c r="H69" s="42">
        <v>914385.4</v>
      </c>
      <c r="I69" s="42">
        <v>163114.59</v>
      </c>
      <c r="J69" s="42">
        <v>163114.59</v>
      </c>
      <c r="K69" s="42">
        <v>751270.81</v>
      </c>
      <c r="L69" s="43">
        <f t="shared" si="5"/>
        <v>0</v>
      </c>
      <c r="M69" s="43">
        <f t="shared" si="6"/>
        <v>350894.95000000007</v>
      </c>
      <c r="N69" s="94"/>
      <c r="O69" s="94"/>
      <c r="P69" s="94"/>
      <c r="Q69" s="2"/>
      <c r="R69" s="2"/>
      <c r="S69" s="2"/>
    </row>
    <row r="70" spans="1:19" ht="17.25" x14ac:dyDescent="0.25">
      <c r="A70" s="44" t="s">
        <v>102</v>
      </c>
      <c r="B70" s="42">
        <v>35655.230000000003</v>
      </c>
      <c r="C70" s="42">
        <v>1711925.96</v>
      </c>
      <c r="D70" s="42">
        <v>1710418.46</v>
      </c>
      <c r="E70" s="42">
        <v>0</v>
      </c>
      <c r="F70" s="42">
        <f t="shared" si="4"/>
        <v>37162.729999999981</v>
      </c>
      <c r="G70" s="42">
        <v>0</v>
      </c>
      <c r="H70" s="42">
        <v>36817.93</v>
      </c>
      <c r="I70" s="42">
        <v>36678.93</v>
      </c>
      <c r="J70" s="42">
        <v>36678.93</v>
      </c>
      <c r="K70" s="42">
        <v>0</v>
      </c>
      <c r="L70" s="43">
        <f t="shared" si="5"/>
        <v>139</v>
      </c>
      <c r="M70" s="43">
        <f t="shared" si="6"/>
        <v>37301.729999999981</v>
      </c>
      <c r="N70"/>
      <c r="O70" s="12"/>
    </row>
    <row r="71" spans="1:19" ht="17.25" x14ac:dyDescent="0.25">
      <c r="A71" s="44" t="s">
        <v>103</v>
      </c>
      <c r="B71" s="42">
        <v>89148.56</v>
      </c>
      <c r="C71" s="42">
        <v>906348.07</v>
      </c>
      <c r="D71" s="42">
        <v>243731.89</v>
      </c>
      <c r="E71" s="42">
        <v>0</v>
      </c>
      <c r="F71" s="42">
        <f t="shared" si="4"/>
        <v>751764.73999999987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3">
        <f t="shared" si="5"/>
        <v>0</v>
      </c>
      <c r="M71" s="43">
        <f t="shared" si="6"/>
        <v>751764.73999999987</v>
      </c>
      <c r="N71"/>
      <c r="O71" s="12"/>
    </row>
    <row r="72" spans="1:19" s="2" customFormat="1" ht="17.25" x14ac:dyDescent="0.25">
      <c r="A72" s="50" t="s">
        <v>104</v>
      </c>
      <c r="B72" s="42">
        <v>51357.3</v>
      </c>
      <c r="C72" s="42">
        <v>46962.48</v>
      </c>
      <c r="D72" s="42">
        <v>44156.33</v>
      </c>
      <c r="E72" s="42">
        <v>0</v>
      </c>
      <c r="F72" s="42">
        <f t="shared" si="4"/>
        <v>54163.45</v>
      </c>
      <c r="G72" s="42">
        <v>10964.85</v>
      </c>
      <c r="H72" s="42">
        <v>879484.71</v>
      </c>
      <c r="I72" s="42">
        <v>408599.22</v>
      </c>
      <c r="J72" s="42">
        <v>408599.22</v>
      </c>
      <c r="K72" s="42">
        <v>481850.34</v>
      </c>
      <c r="L72" s="43">
        <f t="shared" si="5"/>
        <v>0</v>
      </c>
      <c r="M72" s="43">
        <f t="shared" si="6"/>
        <v>54163.45</v>
      </c>
      <c r="N72"/>
      <c r="O72" s="11"/>
    </row>
    <row r="73" spans="1:19" s="2" customFormat="1" ht="15" customHeight="1" x14ac:dyDescent="0.25">
      <c r="A73" s="44" t="s">
        <v>105</v>
      </c>
      <c r="B73" s="42">
        <v>37234.620000000003</v>
      </c>
      <c r="C73" s="42">
        <v>1343641.99</v>
      </c>
      <c r="D73" s="42">
        <v>1343369.89</v>
      </c>
      <c r="E73" s="42">
        <v>1549.85</v>
      </c>
      <c r="F73" s="42">
        <f t="shared" si="4"/>
        <v>35956.870000000112</v>
      </c>
      <c r="G73" s="42">
        <v>337697.73</v>
      </c>
      <c r="H73" s="42">
        <v>555.82000000000005</v>
      </c>
      <c r="I73" s="42">
        <v>0</v>
      </c>
      <c r="J73" s="42">
        <v>0</v>
      </c>
      <c r="K73" s="42">
        <v>338253.55</v>
      </c>
      <c r="L73" s="43">
        <f t="shared" si="5"/>
        <v>0</v>
      </c>
      <c r="M73" s="43">
        <f t="shared" si="6"/>
        <v>35956.870000000112</v>
      </c>
      <c r="N73"/>
      <c r="O73" s="11"/>
    </row>
    <row r="74" spans="1:19" s="2" customFormat="1" ht="33.75" customHeight="1" x14ac:dyDescent="0.25">
      <c r="A74" s="45" t="s">
        <v>106</v>
      </c>
      <c r="B74" s="42">
        <v>3350.45</v>
      </c>
      <c r="C74" s="42">
        <v>495552.8</v>
      </c>
      <c r="D74" s="42">
        <v>495552.8</v>
      </c>
      <c r="E74" s="42">
        <v>0</v>
      </c>
      <c r="F74" s="42">
        <f t="shared" ref="F74:F88" si="7">(B74+C74)-(D74+E74)</f>
        <v>3350.4500000000116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3">
        <f t="shared" ref="L74:L88" si="8">(G74+H74)-(J74+K74)</f>
        <v>0</v>
      </c>
      <c r="M74" s="43">
        <f t="shared" ref="M74:M92" si="9">F74+L74</f>
        <v>3350.4500000000116</v>
      </c>
      <c r="N74"/>
      <c r="O74" s="11"/>
    </row>
    <row r="75" spans="1:19" s="2" customFormat="1" ht="15.75" customHeight="1" x14ac:dyDescent="0.25">
      <c r="A75" s="45" t="s">
        <v>107</v>
      </c>
      <c r="B75" s="42">
        <v>34144.620000000003</v>
      </c>
      <c r="C75" s="42">
        <v>3602757.94</v>
      </c>
      <c r="D75" s="42">
        <v>3504565.84</v>
      </c>
      <c r="E75" s="42">
        <v>0</v>
      </c>
      <c r="F75" s="42">
        <f t="shared" si="7"/>
        <v>132336.7200000002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3">
        <f t="shared" si="8"/>
        <v>0</v>
      </c>
      <c r="M75" s="43">
        <f t="shared" si="9"/>
        <v>132336.7200000002</v>
      </c>
      <c r="N75"/>
      <c r="O75" s="11"/>
    </row>
    <row r="76" spans="1:19" s="2" customFormat="1" ht="15.75" customHeight="1" x14ac:dyDescent="0.25">
      <c r="A76" s="45" t="s">
        <v>108</v>
      </c>
      <c r="B76" s="42">
        <v>135700803.59999999</v>
      </c>
      <c r="C76" s="42">
        <v>66933050.170000002</v>
      </c>
      <c r="D76" s="42">
        <v>136909078.02000001</v>
      </c>
      <c r="E76" s="42">
        <v>0</v>
      </c>
      <c r="F76" s="42">
        <f t="shared" si="7"/>
        <v>65724775.74999997</v>
      </c>
      <c r="G76" s="42">
        <v>0</v>
      </c>
      <c r="H76" s="42">
        <v>687.67</v>
      </c>
      <c r="I76" s="42">
        <v>0</v>
      </c>
      <c r="J76" s="42">
        <v>0</v>
      </c>
      <c r="K76" s="42">
        <v>687.67</v>
      </c>
      <c r="L76" s="43">
        <f>(G76+H76)-(J76+K76)</f>
        <v>0</v>
      </c>
      <c r="M76" s="43">
        <f t="shared" si="9"/>
        <v>65724775.74999997</v>
      </c>
      <c r="N76"/>
      <c r="O76" s="11"/>
    </row>
    <row r="77" spans="1:19" s="2" customFormat="1" ht="15.75" customHeight="1" x14ac:dyDescent="0.25">
      <c r="A77" s="45" t="s">
        <v>109</v>
      </c>
      <c r="B77" s="42">
        <v>200725.39</v>
      </c>
      <c r="C77" s="42">
        <v>210866.78</v>
      </c>
      <c r="D77" s="42">
        <v>210866.78</v>
      </c>
      <c r="E77" s="42">
        <v>0</v>
      </c>
      <c r="F77" s="42">
        <f t="shared" si="7"/>
        <v>200725.39000000004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3">
        <f t="shared" si="8"/>
        <v>0</v>
      </c>
      <c r="M77" s="43">
        <f t="shared" si="9"/>
        <v>200725.39000000004</v>
      </c>
      <c r="N77"/>
      <c r="O77" s="11"/>
    </row>
    <row r="78" spans="1:19" s="2" customFormat="1" ht="15.75" customHeight="1" x14ac:dyDescent="0.25">
      <c r="A78" s="45" t="s">
        <v>110</v>
      </c>
      <c r="B78" s="42">
        <v>1726729.17</v>
      </c>
      <c r="C78" s="42">
        <v>1181777.74</v>
      </c>
      <c r="D78" s="42">
        <v>1181777.74</v>
      </c>
      <c r="E78" s="42">
        <v>0</v>
      </c>
      <c r="F78" s="42">
        <f t="shared" si="7"/>
        <v>1726729.1700000002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3">
        <f t="shared" si="8"/>
        <v>0</v>
      </c>
      <c r="M78" s="43">
        <f t="shared" si="9"/>
        <v>1726729.1700000002</v>
      </c>
      <c r="N78"/>
      <c r="O78" s="11"/>
    </row>
    <row r="79" spans="1:19" s="2" customFormat="1" ht="15.75" customHeight="1" x14ac:dyDescent="0.25">
      <c r="A79" s="45" t="s">
        <v>111</v>
      </c>
      <c r="B79" s="42">
        <v>191.38</v>
      </c>
      <c r="C79" s="42">
        <v>66244.27</v>
      </c>
      <c r="D79" s="42">
        <v>66244.27</v>
      </c>
      <c r="E79" s="42">
        <v>0</v>
      </c>
      <c r="F79" s="42">
        <f t="shared" si="7"/>
        <v>191.38000000000466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3">
        <f t="shared" si="8"/>
        <v>0</v>
      </c>
      <c r="M79" s="43">
        <f t="shared" si="9"/>
        <v>191.38000000000466</v>
      </c>
      <c r="N79"/>
      <c r="O79" s="11"/>
    </row>
    <row r="80" spans="1:19" s="2" customFormat="1" ht="15.75" customHeight="1" x14ac:dyDescent="0.25">
      <c r="A80" s="45" t="s">
        <v>112</v>
      </c>
      <c r="B80" s="42">
        <v>3513507.79</v>
      </c>
      <c r="C80" s="42">
        <v>55634464.630000003</v>
      </c>
      <c r="D80" s="42">
        <v>53478177.789999999</v>
      </c>
      <c r="E80" s="42">
        <v>886317.63</v>
      </c>
      <c r="F80" s="42">
        <f t="shared" si="7"/>
        <v>4783477</v>
      </c>
      <c r="G80" s="42">
        <v>0</v>
      </c>
      <c r="H80" s="42">
        <v>3889261.25</v>
      </c>
      <c r="I80" s="42">
        <v>1479014.94</v>
      </c>
      <c r="J80" s="42">
        <v>1466537.51</v>
      </c>
      <c r="K80" s="42">
        <v>2353661.85</v>
      </c>
      <c r="L80" s="43">
        <f t="shared" si="8"/>
        <v>69061.889999999665</v>
      </c>
      <c r="M80" s="43">
        <f t="shared" si="9"/>
        <v>4852538.8899999997</v>
      </c>
      <c r="N80"/>
      <c r="O80" s="11"/>
    </row>
    <row r="81" spans="1:16" s="2" customFormat="1" ht="15.75" customHeight="1" x14ac:dyDescent="0.25">
      <c r="A81" s="44" t="s">
        <v>113</v>
      </c>
      <c r="B81" s="42">
        <v>7804883.3700000001</v>
      </c>
      <c r="C81" s="42">
        <v>3926194.58</v>
      </c>
      <c r="D81" s="42">
        <v>3825886.01</v>
      </c>
      <c r="E81" s="42">
        <v>9028.5</v>
      </c>
      <c r="F81" s="42">
        <f t="shared" si="7"/>
        <v>7896163.4399999995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3">
        <f t="shared" si="8"/>
        <v>0</v>
      </c>
      <c r="M81" s="43">
        <f t="shared" si="9"/>
        <v>7896163.4399999995</v>
      </c>
      <c r="N81"/>
      <c r="O81" s="11"/>
    </row>
    <row r="82" spans="1:16" s="2" customFormat="1" ht="34.5" x14ac:dyDescent="0.25">
      <c r="A82" s="44" t="s">
        <v>114</v>
      </c>
      <c r="B82" s="42">
        <v>0</v>
      </c>
      <c r="C82" s="42">
        <v>26695.93</v>
      </c>
      <c r="D82" s="42">
        <v>26695.93</v>
      </c>
      <c r="E82" s="42">
        <v>0</v>
      </c>
      <c r="F82" s="42">
        <f t="shared" si="7"/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3">
        <f t="shared" si="8"/>
        <v>0</v>
      </c>
      <c r="M82" s="43">
        <f t="shared" si="9"/>
        <v>0</v>
      </c>
      <c r="N82"/>
      <c r="O82" s="11"/>
    </row>
    <row r="83" spans="1:16" s="2" customFormat="1" ht="15.75" customHeight="1" x14ac:dyDescent="0.25">
      <c r="A83" s="44" t="s">
        <v>115</v>
      </c>
      <c r="B83" s="42">
        <v>88823.41</v>
      </c>
      <c r="C83" s="42">
        <v>1238464.31</v>
      </c>
      <c r="D83" s="42">
        <v>1237458.06</v>
      </c>
      <c r="E83" s="42">
        <v>0</v>
      </c>
      <c r="F83" s="42">
        <f t="shared" si="7"/>
        <v>89829.659999999916</v>
      </c>
      <c r="G83" s="42">
        <v>88.5</v>
      </c>
      <c r="H83" s="42">
        <v>9508681.2599999998</v>
      </c>
      <c r="I83" s="42">
        <v>9066753.3300000001</v>
      </c>
      <c r="J83" s="42">
        <v>9066753.3300000001</v>
      </c>
      <c r="K83" s="42">
        <v>442016.43</v>
      </c>
      <c r="L83" s="43">
        <f t="shared" si="8"/>
        <v>0</v>
      </c>
      <c r="M83" s="43">
        <f t="shared" si="9"/>
        <v>89829.659999999916</v>
      </c>
      <c r="N83"/>
      <c r="O83" s="11"/>
    </row>
    <row r="84" spans="1:16" s="2" customFormat="1" ht="15.75" customHeight="1" x14ac:dyDescent="0.25">
      <c r="A84" s="44" t="s">
        <v>116</v>
      </c>
      <c r="B84" s="42">
        <v>388933.46</v>
      </c>
      <c r="C84" s="42">
        <v>52392.74</v>
      </c>
      <c r="D84" s="42">
        <v>52392.73</v>
      </c>
      <c r="E84" s="42">
        <v>0</v>
      </c>
      <c r="F84" s="42">
        <f t="shared" si="7"/>
        <v>388933.47000000003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3">
        <f t="shared" si="8"/>
        <v>0</v>
      </c>
      <c r="M84" s="43">
        <f t="shared" si="9"/>
        <v>388933.47000000003</v>
      </c>
      <c r="N84"/>
      <c r="O84" s="11"/>
    </row>
    <row r="85" spans="1:16" s="2" customFormat="1" ht="17.25" x14ac:dyDescent="0.25">
      <c r="A85" s="47" t="s">
        <v>117</v>
      </c>
      <c r="B85" s="42">
        <v>690891.78</v>
      </c>
      <c r="C85" s="42">
        <v>85852.89</v>
      </c>
      <c r="D85" s="42">
        <v>14234.73</v>
      </c>
      <c r="E85" s="42">
        <v>0</v>
      </c>
      <c r="F85" s="42">
        <f t="shared" si="7"/>
        <v>762509.94000000006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3">
        <f t="shared" si="8"/>
        <v>0</v>
      </c>
      <c r="M85" s="43">
        <f t="shared" si="9"/>
        <v>762509.94000000006</v>
      </c>
      <c r="N85"/>
      <c r="O85" s="11"/>
    </row>
    <row r="86" spans="1:16" s="2" customFormat="1" ht="34.5" x14ac:dyDescent="0.25">
      <c r="A86" s="47" t="s">
        <v>118</v>
      </c>
      <c r="B86" s="42">
        <v>1983019.77</v>
      </c>
      <c r="C86" s="42">
        <v>8428484.0199999996</v>
      </c>
      <c r="D86" s="42">
        <v>8363494.3600000003</v>
      </c>
      <c r="E86" s="42">
        <v>0</v>
      </c>
      <c r="F86" s="42">
        <f t="shared" si="7"/>
        <v>2048009.4299999988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3">
        <f t="shared" si="8"/>
        <v>0</v>
      </c>
      <c r="M86" s="43">
        <f t="shared" si="9"/>
        <v>2048009.4299999988</v>
      </c>
      <c r="N86" s="94"/>
      <c r="O86" s="94"/>
      <c r="P86" s="94"/>
    </row>
    <row r="87" spans="1:16" s="2" customFormat="1" ht="17.25" x14ac:dyDescent="0.25">
      <c r="A87" s="44" t="s">
        <v>119</v>
      </c>
      <c r="B87" s="42">
        <v>29593.19</v>
      </c>
      <c r="C87" s="42">
        <v>2097307.4</v>
      </c>
      <c r="D87" s="42">
        <v>2093639.7</v>
      </c>
      <c r="E87" s="42">
        <v>0</v>
      </c>
      <c r="F87" s="42">
        <f t="shared" si="7"/>
        <v>33260.889999999898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3">
        <f t="shared" si="8"/>
        <v>0</v>
      </c>
      <c r="M87" s="43">
        <f t="shared" si="9"/>
        <v>33260.889999999898</v>
      </c>
      <c r="N87"/>
      <c r="O87" s="11"/>
    </row>
    <row r="88" spans="1:16" s="2" customFormat="1" ht="17.25" x14ac:dyDescent="0.25">
      <c r="A88" s="44" t="s">
        <v>120</v>
      </c>
      <c r="B88" s="42">
        <v>1948203.14</v>
      </c>
      <c r="C88" s="42">
        <v>10520272.880000001</v>
      </c>
      <c r="D88" s="42">
        <v>9162421</v>
      </c>
      <c r="E88" s="42">
        <v>80524.039999999994</v>
      </c>
      <c r="F88" s="42">
        <f t="shared" si="7"/>
        <v>3225530.9800000023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3">
        <f t="shared" si="8"/>
        <v>0</v>
      </c>
      <c r="M88" s="43">
        <f t="shared" si="9"/>
        <v>3225530.9800000023</v>
      </c>
      <c r="N88"/>
      <c r="O88" s="11"/>
    </row>
    <row r="89" spans="1:16" s="2" customFormat="1" ht="17.25" x14ac:dyDescent="0.25">
      <c r="A89" s="51" t="s">
        <v>121</v>
      </c>
      <c r="B89" s="42">
        <v>60318</v>
      </c>
      <c r="C89" s="42">
        <v>1603797.91</v>
      </c>
      <c r="D89" s="42">
        <v>1060029.47</v>
      </c>
      <c r="E89" s="42">
        <v>0</v>
      </c>
      <c r="F89" s="42">
        <f>(B89+C89)-(D89+E89)</f>
        <v>604086.43999999994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3">
        <f>(G89+H89)-(J89+K89)</f>
        <v>0</v>
      </c>
      <c r="M89" s="43">
        <f t="shared" si="9"/>
        <v>604086.43999999994</v>
      </c>
      <c r="N89"/>
      <c r="O89" s="11"/>
    </row>
    <row r="90" spans="1:16" s="2" customFormat="1" ht="17.25" x14ac:dyDescent="0.25">
      <c r="A90" s="44" t="s">
        <v>122</v>
      </c>
      <c r="B90" s="52">
        <v>9574.2000000000007</v>
      </c>
      <c r="C90" s="42">
        <v>228821.02</v>
      </c>
      <c r="D90" s="42">
        <v>228821.02</v>
      </c>
      <c r="E90" s="42">
        <v>0</v>
      </c>
      <c r="F90" s="42">
        <f>(B90+C90)-(D90+E90)</f>
        <v>9574.2000000000116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3">
        <f>(G90+H90)-(J90+K90)</f>
        <v>0</v>
      </c>
      <c r="M90" s="43">
        <f t="shared" si="9"/>
        <v>9574.2000000000116</v>
      </c>
      <c r="N90"/>
      <c r="O90" s="11"/>
    </row>
    <row r="91" spans="1:16" s="2" customFormat="1" ht="17.25" x14ac:dyDescent="0.25">
      <c r="A91" s="44" t="s">
        <v>123</v>
      </c>
      <c r="B91" s="52">
        <v>0</v>
      </c>
      <c r="C91" s="42">
        <v>318830.77</v>
      </c>
      <c r="D91" s="42">
        <v>275605.59999999998</v>
      </c>
      <c r="E91" s="42">
        <v>43225.17</v>
      </c>
      <c r="F91" s="42">
        <f>(B91+C91)-(D91+E91)</f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3">
        <f>(G91+H91)-(J91+K91)</f>
        <v>0</v>
      </c>
      <c r="M91" s="43">
        <f t="shared" si="9"/>
        <v>0</v>
      </c>
      <c r="N91"/>
      <c r="O91" s="11"/>
    </row>
    <row r="92" spans="1:16" s="2" customFormat="1" ht="17.25" x14ac:dyDescent="0.25">
      <c r="A92" s="53" t="s">
        <v>124</v>
      </c>
      <c r="B92" s="52">
        <v>1834723.69</v>
      </c>
      <c r="C92" s="42">
        <v>77763457.319999993</v>
      </c>
      <c r="D92" s="42">
        <v>76611892.760000005</v>
      </c>
      <c r="E92" s="42">
        <v>526182.34</v>
      </c>
      <c r="F92" s="42">
        <f>(B92+C92)-(D92+E92)</f>
        <v>2460105.9099999815</v>
      </c>
      <c r="G92" s="42">
        <v>0</v>
      </c>
      <c r="H92" s="42">
        <v>65756866.960000001</v>
      </c>
      <c r="I92" s="42">
        <v>45983337.270000003</v>
      </c>
      <c r="J92" s="42">
        <v>45979363.460000001</v>
      </c>
      <c r="K92" s="42">
        <v>618418.88</v>
      </c>
      <c r="L92" s="43">
        <f>(G92+H92)-(J92+K92)</f>
        <v>19159084.619999997</v>
      </c>
      <c r="M92" s="43">
        <f t="shared" si="9"/>
        <v>21619190.529999979</v>
      </c>
      <c r="N92"/>
      <c r="O92" s="11"/>
    </row>
    <row r="93" spans="1:16" s="2" customFormat="1" ht="17.25" x14ac:dyDescent="0.25">
      <c r="A93" s="54" t="s">
        <v>125</v>
      </c>
      <c r="B93" s="42">
        <v>779747.23</v>
      </c>
      <c r="C93" s="42">
        <v>8120026.6200000001</v>
      </c>
      <c r="D93" s="42">
        <v>8093961.7199999997</v>
      </c>
      <c r="E93" s="42">
        <v>38038</v>
      </c>
      <c r="F93" s="42">
        <f t="shared" ref="F93:F101" si="10">(B93+C93)-(D93+E93)</f>
        <v>767774.12999999989</v>
      </c>
      <c r="G93" s="39">
        <v>0</v>
      </c>
      <c r="H93" s="42">
        <v>58587513.670000002</v>
      </c>
      <c r="I93" s="42">
        <v>19799072.600000001</v>
      </c>
      <c r="J93" s="42">
        <v>19799072.600000001</v>
      </c>
      <c r="K93" s="42">
        <v>38788441.07</v>
      </c>
      <c r="L93" s="40">
        <f t="shared" ref="L93:L101" si="11">(G93+H93)-(J93+K93)</f>
        <v>0</v>
      </c>
      <c r="M93" s="43">
        <f t="shared" ref="M93:M106" si="12">F93+L93</f>
        <v>767774.12999999989</v>
      </c>
      <c r="N93"/>
      <c r="O93" s="11"/>
    </row>
    <row r="94" spans="1:16" s="2" customFormat="1" ht="17.25" x14ac:dyDescent="0.25">
      <c r="A94" s="44" t="s">
        <v>126</v>
      </c>
      <c r="B94" s="42">
        <v>1598022.1</v>
      </c>
      <c r="C94" s="42">
        <v>17623018.329999998</v>
      </c>
      <c r="D94" s="42">
        <v>17420054.059999999</v>
      </c>
      <c r="E94" s="42">
        <v>0</v>
      </c>
      <c r="F94" s="42">
        <f t="shared" si="10"/>
        <v>1800986.370000001</v>
      </c>
      <c r="G94" s="42">
        <v>0</v>
      </c>
      <c r="H94" s="42">
        <v>40524073.799999997</v>
      </c>
      <c r="I94" s="42">
        <v>28844456.84</v>
      </c>
      <c r="J94" s="42">
        <v>23539577.530000001</v>
      </c>
      <c r="K94" s="42">
        <v>6963492.3200000003</v>
      </c>
      <c r="L94" s="43">
        <f t="shared" si="11"/>
        <v>10021003.949999996</v>
      </c>
      <c r="M94" s="43">
        <f t="shared" si="12"/>
        <v>11821990.319999997</v>
      </c>
      <c r="N94"/>
      <c r="O94" s="11"/>
    </row>
    <row r="95" spans="1:16" s="2" customFormat="1" ht="17.25" x14ac:dyDescent="0.25">
      <c r="A95" s="44" t="s">
        <v>127</v>
      </c>
      <c r="B95" s="42">
        <v>10358356.039999999</v>
      </c>
      <c r="C95" s="42">
        <v>126681928.04000001</v>
      </c>
      <c r="D95" s="42">
        <v>21593442.98</v>
      </c>
      <c r="E95" s="42">
        <v>24286.400000000001</v>
      </c>
      <c r="F95" s="42">
        <f t="shared" si="10"/>
        <v>115422554.70000002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3">
        <f t="shared" si="11"/>
        <v>0</v>
      </c>
      <c r="M95" s="43">
        <f t="shared" si="12"/>
        <v>115422554.70000002</v>
      </c>
      <c r="N95"/>
      <c r="O95" s="11"/>
    </row>
    <row r="96" spans="1:16" s="2" customFormat="1" ht="17.25" x14ac:dyDescent="0.25">
      <c r="A96" s="44" t="s">
        <v>128</v>
      </c>
      <c r="B96" s="42">
        <v>3724909.21</v>
      </c>
      <c r="C96" s="42">
        <v>14269758.390000001</v>
      </c>
      <c r="D96" s="42">
        <v>13734430.02</v>
      </c>
      <c r="E96" s="42">
        <v>0</v>
      </c>
      <c r="F96" s="42">
        <f t="shared" si="10"/>
        <v>4260237.5800000019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3">
        <f t="shared" si="11"/>
        <v>0</v>
      </c>
      <c r="M96" s="43">
        <f t="shared" si="12"/>
        <v>4260237.5800000019</v>
      </c>
      <c r="N96"/>
      <c r="O96" s="11"/>
    </row>
    <row r="97" spans="1:19" s="2" customFormat="1" ht="15.75" customHeight="1" x14ac:dyDescent="0.25">
      <c r="A97" s="44" t="s">
        <v>129</v>
      </c>
      <c r="B97" s="42">
        <v>0.01</v>
      </c>
      <c r="C97" s="42">
        <v>322510.01</v>
      </c>
      <c r="D97" s="42">
        <v>249554.96</v>
      </c>
      <c r="E97" s="42">
        <v>0</v>
      </c>
      <c r="F97" s="42">
        <f t="shared" si="10"/>
        <v>72955.060000000027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3">
        <f t="shared" si="11"/>
        <v>0</v>
      </c>
      <c r="M97" s="43">
        <f t="shared" si="12"/>
        <v>72955.060000000027</v>
      </c>
      <c r="N97"/>
      <c r="O97" s="11"/>
    </row>
    <row r="98" spans="1:19" s="2" customFormat="1" ht="17.25" x14ac:dyDescent="0.25">
      <c r="A98" s="44" t="s">
        <v>130</v>
      </c>
      <c r="B98" s="42">
        <v>0</v>
      </c>
      <c r="C98" s="42">
        <v>26435463.07</v>
      </c>
      <c r="D98" s="42">
        <v>26420401.23</v>
      </c>
      <c r="E98" s="42">
        <v>15061.84</v>
      </c>
      <c r="F98" s="42">
        <f t="shared" si="10"/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3">
        <f t="shared" si="11"/>
        <v>0</v>
      </c>
      <c r="M98" s="43">
        <f t="shared" si="12"/>
        <v>0</v>
      </c>
      <c r="N98"/>
      <c r="O98" s="11"/>
    </row>
    <row r="99" spans="1:19" s="2" customFormat="1" ht="15" customHeight="1" x14ac:dyDescent="0.25">
      <c r="A99" s="44" t="s">
        <v>131</v>
      </c>
      <c r="B99" s="42">
        <v>0</v>
      </c>
      <c r="C99" s="42">
        <v>78901.2</v>
      </c>
      <c r="D99" s="42">
        <v>78901.2</v>
      </c>
      <c r="E99" s="42">
        <v>0</v>
      </c>
      <c r="F99" s="42">
        <f t="shared" si="10"/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3">
        <f t="shared" si="11"/>
        <v>0</v>
      </c>
      <c r="M99" s="43">
        <f t="shared" si="12"/>
        <v>0</v>
      </c>
      <c r="N99"/>
      <c r="O99" s="11"/>
    </row>
    <row r="100" spans="1:19" s="2" customFormat="1" ht="15.75" customHeight="1" x14ac:dyDescent="0.25">
      <c r="A100" s="44" t="s">
        <v>132</v>
      </c>
      <c r="B100" s="42">
        <v>0</v>
      </c>
      <c r="C100" s="42">
        <v>131245.65</v>
      </c>
      <c r="D100" s="42">
        <v>129105.65</v>
      </c>
      <c r="E100" s="42">
        <v>0</v>
      </c>
      <c r="F100" s="42">
        <f t="shared" si="10"/>
        <v>2140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3">
        <f t="shared" si="11"/>
        <v>0</v>
      </c>
      <c r="M100" s="43">
        <f t="shared" si="12"/>
        <v>2140</v>
      </c>
      <c r="N100"/>
      <c r="O100" s="11"/>
    </row>
    <row r="101" spans="1:19" s="2" customFormat="1" ht="15.75" customHeight="1" x14ac:dyDescent="0.25">
      <c r="A101" s="44" t="s">
        <v>133</v>
      </c>
      <c r="B101" s="42">
        <v>0</v>
      </c>
      <c r="C101" s="42">
        <v>6343756.7699999996</v>
      </c>
      <c r="D101" s="42">
        <v>6343756.7699999996</v>
      </c>
      <c r="E101" s="42">
        <v>0</v>
      </c>
      <c r="F101" s="42">
        <f t="shared" si="10"/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3">
        <f t="shared" si="11"/>
        <v>0</v>
      </c>
      <c r="M101" s="43">
        <f t="shared" si="12"/>
        <v>0</v>
      </c>
      <c r="N101"/>
      <c r="O101" s="11"/>
    </row>
    <row r="102" spans="1:19" s="2" customFormat="1" ht="15.75" customHeight="1" x14ac:dyDescent="0.25">
      <c r="A102" s="44" t="s">
        <v>134</v>
      </c>
      <c r="B102" s="42">
        <v>0</v>
      </c>
      <c r="C102" s="42">
        <v>148266.20000000001</v>
      </c>
      <c r="D102" s="42">
        <v>148266.20000000001</v>
      </c>
      <c r="E102" s="42">
        <v>0</v>
      </c>
      <c r="F102" s="42">
        <f t="shared" ref="F102:F106" si="13">(B102+C102)-(D102+E102)</f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3">
        <f t="shared" ref="L102:L106" si="14">(G102+H102)-(J102+K102)</f>
        <v>0</v>
      </c>
      <c r="M102" s="43">
        <f t="shared" si="12"/>
        <v>0</v>
      </c>
      <c r="N102"/>
      <c r="O102" s="11"/>
    </row>
    <row r="103" spans="1:19" s="2" customFormat="1" ht="15.75" customHeight="1" x14ac:dyDescent="0.25">
      <c r="A103" s="44" t="s">
        <v>135</v>
      </c>
      <c r="B103" s="42">
        <v>528.1</v>
      </c>
      <c r="C103" s="42">
        <v>131179.71</v>
      </c>
      <c r="D103" s="42">
        <v>131179.71</v>
      </c>
      <c r="E103" s="42">
        <v>0</v>
      </c>
      <c r="F103" s="42">
        <f t="shared" si="13"/>
        <v>528.10000000000582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3">
        <f t="shared" si="14"/>
        <v>0</v>
      </c>
      <c r="M103" s="43">
        <f t="shared" si="12"/>
        <v>528.10000000000582</v>
      </c>
      <c r="N103" s="117" t="s">
        <v>30</v>
      </c>
      <c r="O103" s="117"/>
      <c r="P103" s="117"/>
      <c r="Q103" s="117"/>
      <c r="R103" s="117"/>
    </row>
    <row r="104" spans="1:19" s="2" customFormat="1" ht="15.75" customHeight="1" x14ac:dyDescent="0.25">
      <c r="A104" s="44" t="s">
        <v>136</v>
      </c>
      <c r="B104" s="42">
        <v>0</v>
      </c>
      <c r="C104" s="42">
        <v>133277.37</v>
      </c>
      <c r="D104" s="42">
        <v>133277.37</v>
      </c>
      <c r="E104" s="42">
        <v>0</v>
      </c>
      <c r="F104" s="42">
        <f t="shared" si="13"/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3">
        <f t="shared" si="14"/>
        <v>0</v>
      </c>
      <c r="M104" s="43">
        <f t="shared" si="12"/>
        <v>0</v>
      </c>
      <c r="N104" s="17"/>
      <c r="O104" s="17"/>
      <c r="P104" s="17"/>
      <c r="Q104" s="17"/>
      <c r="R104" s="17"/>
    </row>
    <row r="105" spans="1:19" s="2" customFormat="1" ht="15.75" customHeight="1" x14ac:dyDescent="0.25">
      <c r="A105" s="44" t="s">
        <v>137</v>
      </c>
      <c r="B105" s="42">
        <v>230.36</v>
      </c>
      <c r="C105" s="42">
        <v>5636117.2699999996</v>
      </c>
      <c r="D105" s="42">
        <v>5609844.0599999996</v>
      </c>
      <c r="E105" s="42">
        <v>26503.57</v>
      </c>
      <c r="F105" s="42">
        <f t="shared" si="13"/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3">
        <f t="shared" si="14"/>
        <v>0</v>
      </c>
      <c r="M105" s="43">
        <f t="shared" si="12"/>
        <v>0</v>
      </c>
      <c r="N105"/>
      <c r="O105" s="11"/>
    </row>
    <row r="106" spans="1:19" s="2" customFormat="1" ht="15.75" customHeight="1" x14ac:dyDescent="0.25">
      <c r="A106" s="44" t="s">
        <v>138</v>
      </c>
      <c r="B106" s="42">
        <v>0</v>
      </c>
      <c r="C106" s="42">
        <v>513223.75</v>
      </c>
      <c r="D106" s="42">
        <v>513104.13</v>
      </c>
      <c r="E106" s="42">
        <v>119.62</v>
      </c>
      <c r="F106" s="42">
        <f t="shared" si="13"/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3">
        <f t="shared" si="14"/>
        <v>0</v>
      </c>
      <c r="M106" s="43">
        <f t="shared" si="12"/>
        <v>0</v>
      </c>
      <c r="N106"/>
      <c r="O106" s="11"/>
    </row>
    <row r="107" spans="1:19" s="2" customFormat="1" ht="15.75" customHeight="1" x14ac:dyDescent="0.25">
      <c r="A107" s="55" t="s">
        <v>31</v>
      </c>
      <c r="B107" s="36">
        <f t="shared" ref="B107:L107" si="15">SUM(B108:B111)</f>
        <v>3260074.2600000002</v>
      </c>
      <c r="C107" s="39">
        <f>SUM(C108:C111)</f>
        <v>25482478.190000001</v>
      </c>
      <c r="D107" s="39">
        <f t="shared" si="15"/>
        <v>24619563.82</v>
      </c>
      <c r="E107" s="39">
        <f t="shared" si="15"/>
        <v>0</v>
      </c>
      <c r="F107" s="39">
        <f t="shared" si="15"/>
        <v>4122988.6300000022</v>
      </c>
      <c r="G107" s="39">
        <f t="shared" si="15"/>
        <v>5033758.28</v>
      </c>
      <c r="H107" s="39">
        <f t="shared" si="15"/>
        <v>54183009.159999996</v>
      </c>
      <c r="I107" s="39">
        <f t="shared" si="15"/>
        <v>13845715.439999999</v>
      </c>
      <c r="J107" s="39">
        <f t="shared" si="15"/>
        <v>13789757.710000001</v>
      </c>
      <c r="K107" s="39">
        <f t="shared" si="15"/>
        <v>15961024.65</v>
      </c>
      <c r="L107" s="40">
        <f t="shared" si="15"/>
        <v>29465985.079999998</v>
      </c>
      <c r="M107" s="40">
        <f t="shared" ref="M107:M121" si="16">F107+L107</f>
        <v>33588973.710000001</v>
      </c>
      <c r="N107"/>
      <c r="O107" s="11"/>
    </row>
    <row r="108" spans="1:19" s="2" customFormat="1" ht="15.75" customHeight="1" x14ac:dyDescent="0.25">
      <c r="A108" s="56" t="s">
        <v>139</v>
      </c>
      <c r="B108" s="57">
        <v>716414.13</v>
      </c>
      <c r="C108" s="57">
        <v>9162951.3300000001</v>
      </c>
      <c r="D108" s="57">
        <v>9357594.6199999992</v>
      </c>
      <c r="E108" s="57">
        <v>0</v>
      </c>
      <c r="F108" s="42">
        <f>(B108+C108)-(D108+E108)</f>
        <v>521770.84000000171</v>
      </c>
      <c r="G108" s="42">
        <v>655985.89</v>
      </c>
      <c r="H108" s="42">
        <v>9353258.1199999992</v>
      </c>
      <c r="I108" s="42">
        <v>7291338.1399999997</v>
      </c>
      <c r="J108" s="42">
        <v>7255292.1399999997</v>
      </c>
      <c r="K108" s="42">
        <v>1285647.6000000001</v>
      </c>
      <c r="L108" s="43">
        <f>(G108+H108)-(J108+K108)</f>
        <v>1468304.2699999996</v>
      </c>
      <c r="M108" s="43">
        <f t="shared" si="16"/>
        <v>1990075.1100000013</v>
      </c>
      <c r="N108"/>
      <c r="O108" s="11"/>
    </row>
    <row r="109" spans="1:19" ht="34.5" x14ac:dyDescent="0.25">
      <c r="A109" s="56" t="s">
        <v>140</v>
      </c>
      <c r="B109" s="57">
        <v>0</v>
      </c>
      <c r="C109" s="57">
        <v>0</v>
      </c>
      <c r="D109" s="57">
        <v>0</v>
      </c>
      <c r="E109" s="57">
        <v>0</v>
      </c>
      <c r="F109" s="42">
        <f>(B109+C109)-(D109+E109)</f>
        <v>0</v>
      </c>
      <c r="G109" s="42">
        <v>650647.94999999995</v>
      </c>
      <c r="H109" s="42">
        <v>0</v>
      </c>
      <c r="I109" s="42">
        <v>0</v>
      </c>
      <c r="J109" s="42">
        <v>0</v>
      </c>
      <c r="K109" s="42">
        <v>650647.94999999995</v>
      </c>
      <c r="L109" s="43">
        <f>(G109+H109)-(J109+K109)</f>
        <v>0</v>
      </c>
      <c r="M109" s="43">
        <f t="shared" si="16"/>
        <v>0</v>
      </c>
      <c r="N109"/>
      <c r="O109" s="11"/>
      <c r="P109" s="2"/>
      <c r="Q109" s="2"/>
      <c r="R109" s="2"/>
      <c r="S109" s="2"/>
    </row>
    <row r="110" spans="1:19" s="2" customFormat="1" ht="17.25" x14ac:dyDescent="0.25">
      <c r="A110" s="56" t="s">
        <v>141</v>
      </c>
      <c r="B110" s="57">
        <v>2539613.9900000002</v>
      </c>
      <c r="C110" s="57">
        <v>13805324.67</v>
      </c>
      <c r="D110" s="57">
        <v>12746023.01</v>
      </c>
      <c r="E110" s="57">
        <v>0</v>
      </c>
      <c r="F110" s="42">
        <f>(B110+C110)-(D110+E110)</f>
        <v>3598915.6500000004</v>
      </c>
      <c r="G110" s="42">
        <v>2509780.2000000002</v>
      </c>
      <c r="H110" s="42">
        <v>33724896.799999997</v>
      </c>
      <c r="I110" s="42">
        <v>3908942.58</v>
      </c>
      <c r="J110" s="42">
        <v>3889030.85</v>
      </c>
      <c r="K110" s="42">
        <v>9788411.5800000001</v>
      </c>
      <c r="L110" s="43">
        <f>(G110+H110)-(J110+K110)</f>
        <v>22557234.57</v>
      </c>
      <c r="M110" s="43">
        <f t="shared" si="16"/>
        <v>26156150.219999999</v>
      </c>
      <c r="N110"/>
      <c r="O110" s="12"/>
      <c r="P110" s="5"/>
      <c r="Q110" s="5"/>
      <c r="R110" s="5"/>
      <c r="S110" s="5"/>
    </row>
    <row r="111" spans="1:19" s="2" customFormat="1" ht="30.75" customHeight="1" x14ac:dyDescent="0.25">
      <c r="A111" s="56" t="s">
        <v>142</v>
      </c>
      <c r="B111" s="57">
        <v>4046.14</v>
      </c>
      <c r="C111" s="57">
        <v>2514202.19</v>
      </c>
      <c r="D111" s="57">
        <v>2515946.19</v>
      </c>
      <c r="E111" s="57">
        <v>0</v>
      </c>
      <c r="F111" s="42">
        <f>(B111+C111)-(D111+E111)</f>
        <v>2302.1400000001304</v>
      </c>
      <c r="G111" s="42">
        <v>1217344.24</v>
      </c>
      <c r="H111" s="42">
        <v>11104854.24</v>
      </c>
      <c r="I111" s="42">
        <v>2645434.7200000002</v>
      </c>
      <c r="J111" s="42">
        <v>2645434.7200000002</v>
      </c>
      <c r="K111" s="42">
        <v>4236317.5199999996</v>
      </c>
      <c r="L111" s="43">
        <f>(G111+H111)-(J111+K111)</f>
        <v>5440446.2400000002</v>
      </c>
      <c r="M111" s="43">
        <f t="shared" si="16"/>
        <v>5442748.3800000008</v>
      </c>
      <c r="N111"/>
      <c r="O111" s="11"/>
    </row>
    <row r="112" spans="1:19" s="2" customFormat="1" ht="15.75" customHeight="1" x14ac:dyDescent="0.25">
      <c r="A112" s="55" t="s">
        <v>32</v>
      </c>
      <c r="B112" s="39">
        <f t="shared" ref="B112:L112" si="17">SUM(B113:B115)</f>
        <v>407078.97</v>
      </c>
      <c r="C112" s="39">
        <f t="shared" si="17"/>
        <v>45358335.620000005</v>
      </c>
      <c r="D112" s="39">
        <f t="shared" si="17"/>
        <v>45230889.770000003</v>
      </c>
      <c r="E112" s="39">
        <f t="shared" si="17"/>
        <v>0</v>
      </c>
      <c r="F112" s="39">
        <f t="shared" si="17"/>
        <v>534524.8200000003</v>
      </c>
      <c r="G112" s="39">
        <f t="shared" si="17"/>
        <v>0</v>
      </c>
      <c r="H112" s="39">
        <f t="shared" si="17"/>
        <v>207752935.30999997</v>
      </c>
      <c r="I112" s="39">
        <f t="shared" si="17"/>
        <v>162167569.75</v>
      </c>
      <c r="J112" s="39">
        <f t="shared" si="17"/>
        <v>162128197.84</v>
      </c>
      <c r="K112" s="39">
        <f t="shared" si="17"/>
        <v>9841575.2000000011</v>
      </c>
      <c r="L112" s="39">
        <f t="shared" si="17"/>
        <v>35783162.269999981</v>
      </c>
      <c r="M112" s="40">
        <f t="shared" si="16"/>
        <v>36317687.089999981</v>
      </c>
      <c r="N112"/>
      <c r="O112" s="11"/>
    </row>
    <row r="113" spans="1:15" s="2" customFormat="1" ht="15.75" customHeight="1" x14ac:dyDescent="0.25">
      <c r="A113" s="58" t="s">
        <v>143</v>
      </c>
      <c r="B113" s="59">
        <v>0</v>
      </c>
      <c r="C113" s="59">
        <v>1510546.17</v>
      </c>
      <c r="D113" s="60">
        <v>1510546.17</v>
      </c>
      <c r="E113" s="61">
        <v>0</v>
      </c>
      <c r="F113" s="60">
        <f>(B113+C113)-(D113+E113)</f>
        <v>0</v>
      </c>
      <c r="G113" s="60">
        <v>0</v>
      </c>
      <c r="H113" s="42">
        <v>0</v>
      </c>
      <c r="I113" s="42">
        <v>0</v>
      </c>
      <c r="J113" s="42">
        <v>0</v>
      </c>
      <c r="K113" s="42">
        <v>0</v>
      </c>
      <c r="L113" s="43">
        <f>(G113+H113)-(J113+K113)</f>
        <v>0</v>
      </c>
      <c r="M113" s="43">
        <f t="shared" si="16"/>
        <v>0</v>
      </c>
      <c r="N113"/>
      <c r="O113" s="11"/>
    </row>
    <row r="114" spans="1:15" s="2" customFormat="1" ht="15" customHeight="1" x14ac:dyDescent="0.25">
      <c r="A114" s="62" t="s">
        <v>144</v>
      </c>
      <c r="B114" s="42">
        <v>407078.97</v>
      </c>
      <c r="C114" s="42">
        <v>43847789.450000003</v>
      </c>
      <c r="D114" s="42">
        <v>43720343.600000001</v>
      </c>
      <c r="E114" s="63">
        <v>0</v>
      </c>
      <c r="F114" s="42">
        <f>(B114+C114)-(D114+E114)</f>
        <v>534524.8200000003</v>
      </c>
      <c r="G114" s="42">
        <v>0</v>
      </c>
      <c r="H114" s="42">
        <v>206322177.66999999</v>
      </c>
      <c r="I114" s="42">
        <v>161049648.74000001</v>
      </c>
      <c r="J114" s="42">
        <v>161010276.83000001</v>
      </c>
      <c r="K114" s="42">
        <v>9528738.5700000003</v>
      </c>
      <c r="L114" s="43">
        <f>(G114+H114)-(J114+K114)</f>
        <v>35783162.269999981</v>
      </c>
      <c r="M114" s="43">
        <f t="shared" si="16"/>
        <v>36317687.089999981</v>
      </c>
      <c r="N114"/>
      <c r="O114" s="11"/>
    </row>
    <row r="115" spans="1:15" s="2" customFormat="1" ht="34.5" x14ac:dyDescent="0.25">
      <c r="A115" s="62" t="s">
        <v>145</v>
      </c>
      <c r="B115" s="42">
        <v>0</v>
      </c>
      <c r="C115" s="42">
        <v>0</v>
      </c>
      <c r="D115" s="42">
        <v>0</v>
      </c>
      <c r="E115" s="63">
        <v>0</v>
      </c>
      <c r="F115" s="42">
        <f>(B115+C115)-(D115+E115)</f>
        <v>0</v>
      </c>
      <c r="G115" s="42">
        <v>0</v>
      </c>
      <c r="H115" s="42">
        <v>1430757.64</v>
      </c>
      <c r="I115" s="42">
        <v>1117921.01</v>
      </c>
      <c r="J115" s="42">
        <v>1117921.01</v>
      </c>
      <c r="K115" s="42">
        <v>312836.63</v>
      </c>
      <c r="L115" s="43">
        <f>(G115+H115)-(J115+K115)</f>
        <v>0</v>
      </c>
      <c r="M115" s="43">
        <f t="shared" si="16"/>
        <v>0</v>
      </c>
      <c r="N115"/>
      <c r="O115" s="11"/>
    </row>
    <row r="116" spans="1:15" s="2" customFormat="1" ht="17.25" x14ac:dyDescent="0.25">
      <c r="A116" s="64" t="s">
        <v>33</v>
      </c>
      <c r="B116" s="65">
        <f>SUM(B117:B118)</f>
        <v>1003388.01</v>
      </c>
      <c r="C116" s="39">
        <f>SUM(C117:C118)</f>
        <v>24469427.609999999</v>
      </c>
      <c r="D116" s="39">
        <f t="shared" ref="D116:L116" si="18">SUM(D117:D118)</f>
        <v>24428053.609999999</v>
      </c>
      <c r="E116" s="39">
        <f t="shared" si="18"/>
        <v>306.87</v>
      </c>
      <c r="F116" s="39">
        <f t="shared" si="18"/>
        <v>1044455.1399999969</v>
      </c>
      <c r="G116" s="39">
        <f t="shared" si="18"/>
        <v>0</v>
      </c>
      <c r="H116" s="39">
        <f t="shared" si="18"/>
        <v>96819464.620000005</v>
      </c>
      <c r="I116" s="39">
        <f t="shared" si="18"/>
        <v>65062471.82</v>
      </c>
      <c r="J116" s="39">
        <f t="shared" si="18"/>
        <v>65018579.789999999</v>
      </c>
      <c r="K116" s="39">
        <f t="shared" si="18"/>
        <v>1719866.1</v>
      </c>
      <c r="L116" s="39">
        <f t="shared" si="18"/>
        <v>30081018.730000004</v>
      </c>
      <c r="M116" s="40">
        <f t="shared" si="16"/>
        <v>31125473.870000001</v>
      </c>
      <c r="N116"/>
      <c r="O116" s="11"/>
    </row>
    <row r="117" spans="1:15" s="2" customFormat="1" ht="17.25" x14ac:dyDescent="0.25">
      <c r="A117" s="44" t="s">
        <v>146</v>
      </c>
      <c r="B117" s="52">
        <v>982699.2</v>
      </c>
      <c r="C117" s="42">
        <v>22590258.149999999</v>
      </c>
      <c r="D117" s="42">
        <v>22528195.34</v>
      </c>
      <c r="E117" s="42">
        <v>306.87</v>
      </c>
      <c r="F117" s="42">
        <f>(B117+C117)-(D117+E117)</f>
        <v>1044455.1399999969</v>
      </c>
      <c r="G117" s="42">
        <v>0</v>
      </c>
      <c r="H117" s="42">
        <v>58738191.770000003</v>
      </c>
      <c r="I117" s="42">
        <v>50002974.100000001</v>
      </c>
      <c r="J117" s="42">
        <v>49986446.369999997</v>
      </c>
      <c r="K117" s="42">
        <v>461971.1</v>
      </c>
      <c r="L117" s="42">
        <f>(G117+H117)-(J117+K117)</f>
        <v>8289774.3000000045</v>
      </c>
      <c r="M117" s="43">
        <f t="shared" si="16"/>
        <v>9334229.4400000013</v>
      </c>
      <c r="N117"/>
      <c r="O117" s="11"/>
    </row>
    <row r="118" spans="1:15" s="2" customFormat="1" ht="34.5" x14ac:dyDescent="0.25">
      <c r="A118" s="44" t="s">
        <v>147</v>
      </c>
      <c r="B118" s="52">
        <v>20688.810000000001</v>
      </c>
      <c r="C118" s="42">
        <v>1879169.46</v>
      </c>
      <c r="D118" s="42">
        <v>1899858.27</v>
      </c>
      <c r="E118" s="42">
        <v>0</v>
      </c>
      <c r="F118" s="42">
        <f>(B118+C118)-(D118+E118)</f>
        <v>0</v>
      </c>
      <c r="G118" s="42">
        <v>0</v>
      </c>
      <c r="H118" s="42">
        <v>38081272.850000001</v>
      </c>
      <c r="I118" s="42">
        <v>15059497.720000001</v>
      </c>
      <c r="J118" s="42">
        <v>15032133.42</v>
      </c>
      <c r="K118" s="42">
        <v>1257895</v>
      </c>
      <c r="L118" s="42">
        <f>(G118+H118)-(J118+K118)</f>
        <v>21791244.43</v>
      </c>
      <c r="M118" s="43">
        <f t="shared" si="16"/>
        <v>21791244.43</v>
      </c>
      <c r="N118"/>
      <c r="O118" s="11"/>
    </row>
    <row r="119" spans="1:15" s="2" customFormat="1" ht="17.25" x14ac:dyDescent="0.25">
      <c r="A119" s="66" t="s">
        <v>34</v>
      </c>
      <c r="B119" s="65">
        <f>SUM(B120:B121)</f>
        <v>95.2</v>
      </c>
      <c r="C119" s="39">
        <f t="shared" ref="C119:L119" si="19">SUM(C120:C121)</f>
        <v>4544725.25</v>
      </c>
      <c r="D119" s="39">
        <f>D120+D121</f>
        <v>4544251</v>
      </c>
      <c r="E119" s="39">
        <v>0</v>
      </c>
      <c r="F119" s="39">
        <f t="shared" si="19"/>
        <v>569.45000000018626</v>
      </c>
      <c r="G119" s="39">
        <f t="shared" si="19"/>
        <v>223464.16</v>
      </c>
      <c r="H119" s="39">
        <f t="shared" si="19"/>
        <v>12279486.939999999</v>
      </c>
      <c r="I119" s="39">
        <f t="shared" si="19"/>
        <v>9788701.5600000005</v>
      </c>
      <c r="J119" s="39">
        <f t="shared" si="19"/>
        <v>9788701.5299999993</v>
      </c>
      <c r="K119" s="39">
        <f t="shared" si="19"/>
        <v>321223.46999999997</v>
      </c>
      <c r="L119" s="40">
        <f t="shared" si="19"/>
        <v>2393026.100000001</v>
      </c>
      <c r="M119" s="40">
        <f t="shared" si="16"/>
        <v>2393595.5500000012</v>
      </c>
      <c r="N119"/>
      <c r="O119" s="11"/>
    </row>
    <row r="120" spans="1:15" s="2" customFormat="1" ht="17.25" x14ac:dyDescent="0.25">
      <c r="A120" s="62" t="s">
        <v>148</v>
      </c>
      <c r="B120" s="42">
        <v>95.2</v>
      </c>
      <c r="C120" s="42">
        <v>4544578.58</v>
      </c>
      <c r="D120" s="42">
        <v>4544104.33</v>
      </c>
      <c r="E120" s="42">
        <v>0</v>
      </c>
      <c r="F120" s="42">
        <f>(B120+C120)-(D120+E120)</f>
        <v>569.45000000018626</v>
      </c>
      <c r="G120" s="42">
        <v>210609.66</v>
      </c>
      <c r="H120" s="42">
        <v>12011367.32</v>
      </c>
      <c r="I120" s="42">
        <v>9611421.9700000007</v>
      </c>
      <c r="J120" s="42">
        <v>9611421.9399999995</v>
      </c>
      <c r="K120" s="42">
        <v>272941</v>
      </c>
      <c r="L120" s="43">
        <f>(G120+H120)-(J120+K120)</f>
        <v>2337614.040000001</v>
      </c>
      <c r="M120" s="43">
        <f t="shared" si="16"/>
        <v>2338183.4900000012</v>
      </c>
      <c r="N120"/>
      <c r="O120" s="11"/>
    </row>
    <row r="121" spans="1:15" s="2" customFormat="1" ht="34.5" x14ac:dyDescent="0.25">
      <c r="A121" s="62" t="s">
        <v>149</v>
      </c>
      <c r="B121" s="42">
        <v>0</v>
      </c>
      <c r="C121" s="42">
        <v>146.66999999999999</v>
      </c>
      <c r="D121" s="42">
        <v>146.66999999999999</v>
      </c>
      <c r="E121" s="42">
        <v>0</v>
      </c>
      <c r="F121" s="42">
        <f>(B121+C121)-(D121+E121)</f>
        <v>0</v>
      </c>
      <c r="G121" s="42">
        <v>12854.5</v>
      </c>
      <c r="H121" s="42">
        <v>268119.62</v>
      </c>
      <c r="I121" s="42">
        <v>177279.59</v>
      </c>
      <c r="J121" s="42">
        <v>177279.59</v>
      </c>
      <c r="K121" s="42">
        <v>48282.47</v>
      </c>
      <c r="L121" s="43">
        <f>(G121+H121)-(J121+K121)</f>
        <v>55412.06</v>
      </c>
      <c r="M121" s="43">
        <f t="shared" si="16"/>
        <v>55412.06</v>
      </c>
      <c r="N121"/>
      <c r="O121" s="11"/>
    </row>
    <row r="122" spans="1:15" s="2" customFormat="1" ht="17.25" x14ac:dyDescent="0.25">
      <c r="A122" s="66" t="s">
        <v>150</v>
      </c>
      <c r="B122" s="65">
        <f>B143</f>
        <v>70760286.549999997</v>
      </c>
      <c r="C122" s="65">
        <f t="shared" ref="C122:M122" si="20">C143</f>
        <v>371479062.20999998</v>
      </c>
      <c r="D122" s="65">
        <f t="shared" si="20"/>
        <v>371485613.26999992</v>
      </c>
      <c r="E122" s="65">
        <f t="shared" si="20"/>
        <v>610</v>
      </c>
      <c r="F122" s="65">
        <f t="shared" si="20"/>
        <v>70753125.48999998</v>
      </c>
      <c r="G122" s="65">
        <f t="shared" si="20"/>
        <v>1545178.6700000002</v>
      </c>
      <c r="H122" s="65">
        <f t="shared" si="20"/>
        <v>23861296.290000003</v>
      </c>
      <c r="I122" s="65">
        <f t="shared" si="20"/>
        <v>16702804.229999999</v>
      </c>
      <c r="J122" s="65">
        <f t="shared" si="20"/>
        <v>16648888.349999998</v>
      </c>
      <c r="K122" s="65">
        <f t="shared" si="20"/>
        <v>2462807.1800000002</v>
      </c>
      <c r="L122" s="65">
        <f t="shared" si="20"/>
        <v>6294779.4300000006</v>
      </c>
      <c r="M122" s="67">
        <f t="shared" si="20"/>
        <v>77047904.919999987</v>
      </c>
      <c r="N122"/>
      <c r="O122" s="11"/>
    </row>
    <row r="123" spans="1:15" s="2" customFormat="1" ht="17.25" x14ac:dyDescent="0.25">
      <c r="A123" s="66" t="s">
        <v>37</v>
      </c>
      <c r="B123" s="65">
        <f t="shared" ref="B123:M123" si="21">B19+B122</f>
        <v>643531357.29000032</v>
      </c>
      <c r="C123" s="65">
        <f t="shared" si="21"/>
        <v>2438943803.7200003</v>
      </c>
      <c r="D123" s="65">
        <f t="shared" si="21"/>
        <v>2256155404.0899997</v>
      </c>
      <c r="E123" s="65">
        <f t="shared" si="21"/>
        <v>6331070.0600000005</v>
      </c>
      <c r="F123" s="65">
        <f t="shared" si="21"/>
        <v>819988686.86000037</v>
      </c>
      <c r="G123" s="65">
        <f t="shared" si="21"/>
        <v>7238015.7700000005</v>
      </c>
      <c r="H123" s="65">
        <f t="shared" si="21"/>
        <v>1264174663.0999999</v>
      </c>
      <c r="I123" s="65">
        <f t="shared" si="21"/>
        <v>829299843.06999993</v>
      </c>
      <c r="J123" s="65">
        <f t="shared" si="21"/>
        <v>816712306.64999998</v>
      </c>
      <c r="K123" s="65">
        <f t="shared" si="21"/>
        <v>306723266.94999999</v>
      </c>
      <c r="L123" s="65">
        <f t="shared" si="21"/>
        <v>147977105.26999995</v>
      </c>
      <c r="M123" s="40">
        <f t="shared" si="21"/>
        <v>967965792.13000023</v>
      </c>
      <c r="N123"/>
      <c r="O123" s="11"/>
    </row>
    <row r="124" spans="1:15" s="2" customFormat="1" ht="17.25" x14ac:dyDescent="0.25">
      <c r="A124" s="5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 t="s">
        <v>158</v>
      </c>
      <c r="N124"/>
      <c r="O124" s="11"/>
    </row>
    <row r="125" spans="1:15" s="2" customFormat="1" ht="17.25" x14ac:dyDescent="0.25">
      <c r="A125" s="5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/>
      <c r="O125" s="11"/>
    </row>
    <row r="126" spans="1:15" s="2" customFormat="1" ht="17.25" x14ac:dyDescent="0.25">
      <c r="A126" s="5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/>
      <c r="O126" s="11"/>
    </row>
    <row r="127" spans="1:15" s="2" customFormat="1" ht="17.25" x14ac:dyDescent="0.25">
      <c r="A127" s="5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9" t="s">
        <v>35</v>
      </c>
      <c r="N127"/>
      <c r="O127" s="11"/>
    </row>
    <row r="128" spans="1:15" s="2" customFormat="1" ht="17.25" x14ac:dyDescent="0.25">
      <c r="A128" s="5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9"/>
      <c r="N128"/>
      <c r="O128" s="11"/>
    </row>
    <row r="129" spans="1:15" s="2" customFormat="1" ht="17.25" x14ac:dyDescent="0.25">
      <c r="A129" s="110" t="s">
        <v>0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/>
      <c r="O129" s="11"/>
    </row>
    <row r="130" spans="1:15" s="2" customFormat="1" ht="17.25" x14ac:dyDescent="0.25">
      <c r="A130" s="110" t="s">
        <v>1</v>
      </c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/>
      <c r="O130" s="11"/>
    </row>
    <row r="131" spans="1:15" s="2" customFormat="1" ht="17.25" x14ac:dyDescent="0.25">
      <c r="A131" s="112" t="s">
        <v>2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/>
      <c r="O131" s="11"/>
    </row>
    <row r="132" spans="1:15" s="2" customFormat="1" ht="17.25" x14ac:dyDescent="0.25">
      <c r="A132" s="110" t="s">
        <v>3</v>
      </c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/>
      <c r="O132" s="11"/>
    </row>
    <row r="133" spans="1:15" s="2" customFormat="1" ht="17.25" x14ac:dyDescent="0.25">
      <c r="A133" s="110" t="str">
        <f>A9</f>
        <v>JANEIRO A AGOSTO 2025/BIMESTRE JULHO - AGOSTO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/>
      <c r="O133" s="11"/>
    </row>
    <row r="134" spans="1:15" s="2" customFormat="1" ht="17.25" x14ac:dyDescent="0.25">
      <c r="A134" s="5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/>
      <c r="O134" s="11"/>
    </row>
    <row r="135" spans="1:15" s="2" customFormat="1" ht="17.25" x14ac:dyDescent="0.25">
      <c r="A135" s="50"/>
      <c r="B135" s="71"/>
      <c r="C135" s="71"/>
      <c r="D135" s="71"/>
      <c r="E135" s="72"/>
      <c r="F135" s="71"/>
      <c r="G135" s="71"/>
      <c r="H135" s="72"/>
      <c r="I135" s="72"/>
      <c r="J135" s="72"/>
      <c r="K135" s="109" t="str">
        <f>K11</f>
        <v>Emissão: 18/09/2025</v>
      </c>
      <c r="L135" s="109"/>
      <c r="M135" s="109"/>
      <c r="N135"/>
      <c r="O135" s="11"/>
    </row>
    <row r="136" spans="1:15" s="2" customFormat="1" ht="17.25" x14ac:dyDescent="0.25">
      <c r="A136" s="50" t="str">
        <f>A12</f>
        <v>RREO - Anexo 7 (LRF, art. 53, inciso V)</v>
      </c>
      <c r="B136" s="72"/>
      <c r="C136" s="72"/>
      <c r="D136" s="72"/>
      <c r="E136" s="72"/>
      <c r="F136" s="72"/>
      <c r="G136" s="72"/>
      <c r="H136" s="72"/>
      <c r="I136" s="72"/>
      <c r="J136" s="72"/>
      <c r="K136" s="73"/>
      <c r="L136" s="73"/>
      <c r="M136" s="73">
        <v>1</v>
      </c>
      <c r="N136"/>
      <c r="O136" s="11"/>
    </row>
    <row r="137" spans="1:15" s="2" customFormat="1" ht="16.5" customHeight="1" x14ac:dyDescent="0.25">
      <c r="A137" s="118" t="s">
        <v>5</v>
      </c>
      <c r="B137" s="122" t="str">
        <f>B13</f>
        <v>RESTOS A PAGAR PROCESSADOS</v>
      </c>
      <c r="C137" s="123"/>
      <c r="D137" s="123"/>
      <c r="E137" s="123"/>
      <c r="F137" s="124"/>
      <c r="G137" s="103" t="str">
        <f>G13</f>
        <v>RESTOS A PAGAR NÃO PROCESSADOS</v>
      </c>
      <c r="H137" s="128"/>
      <c r="I137" s="128"/>
      <c r="J137" s="128"/>
      <c r="K137" s="128"/>
      <c r="L137" s="128"/>
      <c r="M137" s="103" t="s">
        <v>8</v>
      </c>
      <c r="N137"/>
      <c r="O137" s="11"/>
    </row>
    <row r="138" spans="1:15" s="2" customFormat="1" ht="16.5" customHeight="1" x14ac:dyDescent="0.25">
      <c r="A138" s="119"/>
      <c r="B138" s="125"/>
      <c r="C138" s="126"/>
      <c r="D138" s="126"/>
      <c r="E138" s="126"/>
      <c r="F138" s="127"/>
      <c r="G138" s="129"/>
      <c r="H138" s="130"/>
      <c r="I138" s="130"/>
      <c r="J138" s="130"/>
      <c r="K138" s="130"/>
      <c r="L138" s="130"/>
      <c r="M138" s="104"/>
      <c r="N138"/>
      <c r="O138" s="11"/>
    </row>
    <row r="139" spans="1:15" s="2" customFormat="1" ht="16.5" customHeight="1" x14ac:dyDescent="0.25">
      <c r="A139" s="119"/>
      <c r="B139" s="115" t="s">
        <v>9</v>
      </c>
      <c r="C139" s="116"/>
      <c r="D139" s="101" t="s">
        <v>10</v>
      </c>
      <c r="E139" s="101" t="s">
        <v>11</v>
      </c>
      <c r="F139" s="105" t="s">
        <v>12</v>
      </c>
      <c r="G139" s="95" t="s">
        <v>9</v>
      </c>
      <c r="H139" s="96"/>
      <c r="I139" s="101" t="s">
        <v>13</v>
      </c>
      <c r="J139" s="101" t="s">
        <v>10</v>
      </c>
      <c r="K139" s="101" t="s">
        <v>11</v>
      </c>
      <c r="L139" s="103" t="s">
        <v>12</v>
      </c>
      <c r="M139" s="104"/>
      <c r="N139"/>
      <c r="O139" s="11"/>
    </row>
    <row r="140" spans="1:15" s="2" customFormat="1" ht="16.5" customHeight="1" x14ac:dyDescent="0.25">
      <c r="A140" s="120"/>
      <c r="B140" s="97" t="s">
        <v>14</v>
      </c>
      <c r="C140" s="99" t="s">
        <v>52</v>
      </c>
      <c r="D140" s="102"/>
      <c r="E140" s="102"/>
      <c r="F140" s="106"/>
      <c r="G140" s="97" t="s">
        <v>15</v>
      </c>
      <c r="H140" s="99" t="s">
        <v>53</v>
      </c>
      <c r="I140" s="102"/>
      <c r="J140" s="102"/>
      <c r="K140" s="102"/>
      <c r="L140" s="104"/>
      <c r="M140" s="104"/>
      <c r="N140"/>
      <c r="O140" s="11"/>
    </row>
    <row r="141" spans="1:15" s="2" customFormat="1" ht="36" customHeight="1" x14ac:dyDescent="0.25">
      <c r="A141" s="120"/>
      <c r="B141" s="98"/>
      <c r="C141" s="100"/>
      <c r="D141" s="102"/>
      <c r="E141" s="102"/>
      <c r="F141" s="32"/>
      <c r="G141" s="98"/>
      <c r="H141" s="100"/>
      <c r="I141" s="102"/>
      <c r="J141" s="102"/>
      <c r="K141" s="102"/>
      <c r="L141" s="104"/>
      <c r="M141" s="104"/>
      <c r="N141"/>
      <c r="O141" s="11"/>
    </row>
    <row r="142" spans="1:15" s="2" customFormat="1" ht="21" customHeight="1" x14ac:dyDescent="0.25">
      <c r="A142" s="121"/>
      <c r="B142" s="33" t="s">
        <v>16</v>
      </c>
      <c r="C142" s="30" t="s">
        <v>17</v>
      </c>
      <c r="D142" s="34" t="s">
        <v>18</v>
      </c>
      <c r="E142" s="34" t="s">
        <v>19</v>
      </c>
      <c r="F142" s="34" t="s">
        <v>20</v>
      </c>
      <c r="G142" s="34" t="s">
        <v>21</v>
      </c>
      <c r="H142" s="33" t="s">
        <v>22</v>
      </c>
      <c r="I142" s="34" t="s">
        <v>23</v>
      </c>
      <c r="J142" s="34" t="s">
        <v>24</v>
      </c>
      <c r="K142" s="34" t="s">
        <v>25</v>
      </c>
      <c r="L142" s="31" t="s">
        <v>26</v>
      </c>
      <c r="M142" s="31" t="s">
        <v>27</v>
      </c>
      <c r="N142"/>
      <c r="O142" s="11"/>
    </row>
    <row r="143" spans="1:15" s="2" customFormat="1" ht="17.25" x14ac:dyDescent="0.25">
      <c r="A143" s="74" t="s">
        <v>36</v>
      </c>
      <c r="B143" s="36">
        <f>B144+B211+B214+B217+B219</f>
        <v>70760286.549999997</v>
      </c>
      <c r="C143" s="36">
        <f>C144+C211+C214+C217+C219</f>
        <v>371479062.20999998</v>
      </c>
      <c r="D143" s="36">
        <f>D144+D211+D214+D217+D219</f>
        <v>371485613.26999992</v>
      </c>
      <c r="E143" s="36">
        <f>E144+E211+E214+E217+E219</f>
        <v>610</v>
      </c>
      <c r="F143" s="36">
        <f t="shared" ref="F143:L143" si="22">F211+F214+F217+F219+F144</f>
        <v>70753125.48999998</v>
      </c>
      <c r="G143" s="36">
        <f t="shared" si="22"/>
        <v>1545178.6700000002</v>
      </c>
      <c r="H143" s="36">
        <f t="shared" si="22"/>
        <v>23861296.290000003</v>
      </c>
      <c r="I143" s="36">
        <f t="shared" si="22"/>
        <v>16702804.229999999</v>
      </c>
      <c r="J143" s="36">
        <f t="shared" si="22"/>
        <v>16648888.349999998</v>
      </c>
      <c r="K143" s="36">
        <f t="shared" si="22"/>
        <v>2462807.1800000002</v>
      </c>
      <c r="L143" s="36">
        <f t="shared" si="22"/>
        <v>6294779.4300000006</v>
      </c>
      <c r="M143" s="75">
        <f t="shared" ref="M143:M190" si="23">F143+L143</f>
        <v>77047904.919999987</v>
      </c>
      <c r="N143"/>
      <c r="O143" s="11"/>
    </row>
    <row r="144" spans="1:15" s="2" customFormat="1" ht="17.25" x14ac:dyDescent="0.25">
      <c r="A144" s="38" t="s">
        <v>29</v>
      </c>
      <c r="B144" s="39">
        <f>SUM(B145:B210)</f>
        <v>70745527.079999998</v>
      </c>
      <c r="C144" s="39">
        <f>SUM(C145:C210)</f>
        <v>260239208.43999994</v>
      </c>
      <c r="D144" s="39">
        <f>SUM(D145:D210)</f>
        <v>260245759.49999994</v>
      </c>
      <c r="E144" s="39">
        <f>SUM(E145:E210)</f>
        <v>610</v>
      </c>
      <c r="F144" s="39">
        <f t="shared" ref="F144:F174" si="24">(B144+C144)-(D144+E144)</f>
        <v>70738366.019999981</v>
      </c>
      <c r="G144" s="39">
        <f>SUM(G145:G210)</f>
        <v>22790</v>
      </c>
      <c r="H144" s="39">
        <f>SUM(H145:H210)</f>
        <v>3772794.5399999996</v>
      </c>
      <c r="I144" s="39">
        <f>SUM(I145:I210)</f>
        <v>1413607.4599999997</v>
      </c>
      <c r="J144" s="39">
        <f>SUM(J145:J210)</f>
        <v>1413607.4599999997</v>
      </c>
      <c r="K144" s="39">
        <f>SUM(K145:K210)</f>
        <v>2381977.08</v>
      </c>
      <c r="L144" s="39">
        <f t="shared" ref="L144:L164" si="25">(G144+H144)-(J144+K144)</f>
        <v>0</v>
      </c>
      <c r="M144" s="40">
        <f t="shared" si="23"/>
        <v>70738366.019999981</v>
      </c>
      <c r="N144"/>
      <c r="O144" s="11"/>
    </row>
    <row r="145" spans="1:15" s="2" customFormat="1" ht="17.25" x14ac:dyDescent="0.25">
      <c r="A145" s="41" t="s">
        <v>54</v>
      </c>
      <c r="B145" s="42">
        <v>0</v>
      </c>
      <c r="C145" s="42">
        <v>6987.52</v>
      </c>
      <c r="D145" s="42">
        <v>6987.52</v>
      </c>
      <c r="E145" s="42">
        <v>0</v>
      </c>
      <c r="F145" s="42">
        <f t="shared" si="24"/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3">
        <f t="shared" si="25"/>
        <v>0</v>
      </c>
      <c r="M145" s="43">
        <f t="shared" si="23"/>
        <v>0</v>
      </c>
      <c r="N145"/>
      <c r="O145" s="11"/>
    </row>
    <row r="146" spans="1:15" s="2" customFormat="1" ht="15.75" customHeight="1" x14ac:dyDescent="0.25">
      <c r="A146" s="44" t="s">
        <v>55</v>
      </c>
      <c r="B146" s="42">
        <v>86516.86</v>
      </c>
      <c r="C146" s="42">
        <v>2271061.9300000002</v>
      </c>
      <c r="D146" s="42">
        <v>2322973.65</v>
      </c>
      <c r="E146" s="42">
        <v>0</v>
      </c>
      <c r="F146" s="42">
        <f t="shared" si="24"/>
        <v>34605.14000000013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3">
        <f t="shared" si="25"/>
        <v>0</v>
      </c>
      <c r="M146" s="43">
        <f t="shared" si="23"/>
        <v>34605.14000000013</v>
      </c>
      <c r="N146"/>
      <c r="O146" s="11"/>
    </row>
    <row r="147" spans="1:15" s="2" customFormat="1" ht="34.5" x14ac:dyDescent="0.25">
      <c r="A147" s="62" t="s">
        <v>56</v>
      </c>
      <c r="B147" s="42">
        <v>0</v>
      </c>
      <c r="C147" s="42">
        <v>492893.2</v>
      </c>
      <c r="D147" s="42">
        <v>492893.2</v>
      </c>
      <c r="E147" s="42">
        <v>0</v>
      </c>
      <c r="F147" s="42">
        <f t="shared" si="24"/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3">
        <f t="shared" si="25"/>
        <v>0</v>
      </c>
      <c r="M147" s="43">
        <f t="shared" si="23"/>
        <v>0</v>
      </c>
      <c r="N147"/>
      <c r="O147" s="11"/>
    </row>
    <row r="148" spans="1:15" s="2" customFormat="1" ht="34.5" x14ac:dyDescent="0.25">
      <c r="A148" s="62" t="s">
        <v>57</v>
      </c>
      <c r="B148" s="42">
        <v>610</v>
      </c>
      <c r="C148" s="42">
        <v>4989.33</v>
      </c>
      <c r="D148" s="42">
        <v>0</v>
      </c>
      <c r="E148" s="42">
        <v>610</v>
      </c>
      <c r="F148" s="42">
        <f t="shared" si="24"/>
        <v>4989.33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3">
        <f t="shared" si="25"/>
        <v>0</v>
      </c>
      <c r="M148" s="43">
        <f t="shared" si="23"/>
        <v>4989.33</v>
      </c>
      <c r="N148"/>
      <c r="O148" s="11"/>
    </row>
    <row r="149" spans="1:15" s="2" customFormat="1" ht="17.25" x14ac:dyDescent="0.25">
      <c r="A149" s="62" t="s">
        <v>59</v>
      </c>
      <c r="B149" s="42">
        <v>0</v>
      </c>
      <c r="C149" s="42">
        <v>4708045.43</v>
      </c>
      <c r="D149" s="42">
        <v>4708045.43</v>
      </c>
      <c r="E149" s="42">
        <v>0</v>
      </c>
      <c r="F149" s="42">
        <f t="shared" si="24"/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3">
        <f t="shared" si="25"/>
        <v>0</v>
      </c>
      <c r="M149" s="43">
        <f t="shared" si="23"/>
        <v>0</v>
      </c>
      <c r="N149"/>
      <c r="O149" s="11"/>
    </row>
    <row r="150" spans="1:15" s="2" customFormat="1" ht="34.5" x14ac:dyDescent="0.25">
      <c r="A150" s="44" t="s">
        <v>60</v>
      </c>
      <c r="B150" s="42">
        <v>0</v>
      </c>
      <c r="C150" s="42">
        <v>223223.32</v>
      </c>
      <c r="D150" s="42">
        <v>223223.32</v>
      </c>
      <c r="E150" s="42">
        <v>0</v>
      </c>
      <c r="F150" s="42">
        <f t="shared" si="24"/>
        <v>0</v>
      </c>
      <c r="G150" s="42">
        <v>0</v>
      </c>
      <c r="H150" s="42">
        <v>471629.97</v>
      </c>
      <c r="I150" s="42">
        <v>185550.02</v>
      </c>
      <c r="J150" s="42">
        <v>185550.02</v>
      </c>
      <c r="K150" s="42">
        <v>286079.95</v>
      </c>
      <c r="L150" s="43">
        <f t="shared" si="25"/>
        <v>0</v>
      </c>
      <c r="M150" s="43">
        <f t="shared" si="23"/>
        <v>0</v>
      </c>
      <c r="N150"/>
      <c r="O150" s="11"/>
    </row>
    <row r="151" spans="1:15" s="2" customFormat="1" ht="34.5" x14ac:dyDescent="0.25">
      <c r="A151" s="44" t="s">
        <v>61</v>
      </c>
      <c r="B151" s="42">
        <v>126911.52</v>
      </c>
      <c r="C151" s="42">
        <v>308609.65999999997</v>
      </c>
      <c r="D151" s="42">
        <v>308609.65999999997</v>
      </c>
      <c r="E151" s="42">
        <v>0</v>
      </c>
      <c r="F151" s="42">
        <f t="shared" si="24"/>
        <v>126911.52000000002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3">
        <f t="shared" si="25"/>
        <v>0</v>
      </c>
      <c r="M151" s="43">
        <f t="shared" si="23"/>
        <v>126911.52000000002</v>
      </c>
      <c r="N151"/>
      <c r="O151" s="11"/>
    </row>
    <row r="152" spans="1:15" s="2" customFormat="1" ht="34.5" x14ac:dyDescent="0.25">
      <c r="A152" s="47" t="s">
        <v>62</v>
      </c>
      <c r="B152" s="42">
        <v>0</v>
      </c>
      <c r="C152" s="42">
        <v>546.54</v>
      </c>
      <c r="D152" s="42">
        <v>546.54</v>
      </c>
      <c r="E152" s="42">
        <v>0</v>
      </c>
      <c r="F152" s="42">
        <f t="shared" si="24"/>
        <v>0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3">
        <f t="shared" si="25"/>
        <v>0</v>
      </c>
      <c r="M152" s="43">
        <f t="shared" si="23"/>
        <v>0</v>
      </c>
      <c r="N152"/>
      <c r="O152" s="11"/>
    </row>
    <row r="153" spans="1:15" s="2" customFormat="1" ht="34.5" x14ac:dyDescent="0.25">
      <c r="A153" s="44" t="s">
        <v>64</v>
      </c>
      <c r="B153" s="42">
        <v>0</v>
      </c>
      <c r="C153" s="42">
        <v>6327</v>
      </c>
      <c r="D153" s="42">
        <v>6327</v>
      </c>
      <c r="E153" s="42">
        <v>0</v>
      </c>
      <c r="F153" s="42">
        <f t="shared" si="24"/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3">
        <f t="shared" si="25"/>
        <v>0</v>
      </c>
      <c r="M153" s="43">
        <f t="shared" si="23"/>
        <v>0</v>
      </c>
      <c r="N153"/>
      <c r="O153" s="11"/>
    </row>
    <row r="154" spans="1:15" s="2" customFormat="1" ht="17.25" x14ac:dyDescent="0.25">
      <c r="A154" s="44" t="s">
        <v>65</v>
      </c>
      <c r="B154" s="42">
        <v>0</v>
      </c>
      <c r="C154" s="42">
        <v>639061.61</v>
      </c>
      <c r="D154" s="42">
        <v>639061.61</v>
      </c>
      <c r="E154" s="42">
        <v>0</v>
      </c>
      <c r="F154" s="42">
        <f t="shared" si="24"/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0</v>
      </c>
      <c r="L154" s="43">
        <f t="shared" si="25"/>
        <v>0</v>
      </c>
      <c r="M154" s="43">
        <f t="shared" si="23"/>
        <v>0</v>
      </c>
      <c r="N154"/>
      <c r="O154" s="11"/>
    </row>
    <row r="155" spans="1:15" s="2" customFormat="1" ht="17.25" x14ac:dyDescent="0.25">
      <c r="A155" s="44" t="s">
        <v>66</v>
      </c>
      <c r="B155" s="42">
        <v>9833.1200000000008</v>
      </c>
      <c r="C155" s="42">
        <v>3581898.16</v>
      </c>
      <c r="D155" s="42">
        <v>3563898.16</v>
      </c>
      <c r="E155" s="42">
        <v>0</v>
      </c>
      <c r="F155" s="42">
        <f t="shared" si="24"/>
        <v>27833.120000000112</v>
      </c>
      <c r="G155" s="42">
        <v>0</v>
      </c>
      <c r="H155" s="42">
        <v>1777502.46</v>
      </c>
      <c r="I155" s="42">
        <v>1092965.43</v>
      </c>
      <c r="J155" s="42">
        <v>1092965.43</v>
      </c>
      <c r="K155" s="42">
        <v>684537.03</v>
      </c>
      <c r="L155" s="43">
        <f t="shared" si="25"/>
        <v>0</v>
      </c>
      <c r="M155" s="43">
        <f t="shared" si="23"/>
        <v>27833.120000000112</v>
      </c>
      <c r="N155"/>
      <c r="O155" s="11"/>
    </row>
    <row r="156" spans="1:15" s="2" customFormat="1" ht="34.5" x14ac:dyDescent="0.25">
      <c r="A156" s="44" t="s">
        <v>67</v>
      </c>
      <c r="B156" s="42">
        <v>0</v>
      </c>
      <c r="C156" s="42">
        <v>798671.38</v>
      </c>
      <c r="D156" s="42">
        <v>798671.38</v>
      </c>
      <c r="E156" s="42">
        <v>0</v>
      </c>
      <c r="F156" s="42">
        <f t="shared" si="24"/>
        <v>0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3">
        <f t="shared" si="25"/>
        <v>0</v>
      </c>
      <c r="M156" s="43">
        <f t="shared" si="23"/>
        <v>0</v>
      </c>
      <c r="N156"/>
      <c r="O156" s="11"/>
    </row>
    <row r="157" spans="1:15" s="2" customFormat="1" ht="17.25" x14ac:dyDescent="0.25">
      <c r="A157" s="44" t="s">
        <v>68</v>
      </c>
      <c r="B157" s="42">
        <v>0</v>
      </c>
      <c r="C157" s="42">
        <v>108382.24</v>
      </c>
      <c r="D157" s="42">
        <v>108382.24</v>
      </c>
      <c r="E157" s="42">
        <v>0</v>
      </c>
      <c r="F157" s="42">
        <f t="shared" si="24"/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3">
        <f t="shared" si="25"/>
        <v>0</v>
      </c>
      <c r="M157" s="43">
        <f t="shared" si="23"/>
        <v>0</v>
      </c>
      <c r="N157"/>
      <c r="O157" s="11"/>
    </row>
    <row r="158" spans="1:15" s="2" customFormat="1" ht="34.5" x14ac:dyDescent="0.25">
      <c r="A158" s="44" t="s">
        <v>69</v>
      </c>
      <c r="B158" s="42">
        <v>0</v>
      </c>
      <c r="C158" s="42">
        <v>78454.12</v>
      </c>
      <c r="D158" s="42">
        <v>78454.12</v>
      </c>
      <c r="E158" s="42">
        <v>0</v>
      </c>
      <c r="F158" s="42">
        <f t="shared" si="24"/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3">
        <f t="shared" si="25"/>
        <v>0</v>
      </c>
      <c r="M158" s="43">
        <f t="shared" si="23"/>
        <v>0</v>
      </c>
      <c r="N158"/>
      <c r="O158" s="11"/>
    </row>
    <row r="159" spans="1:15" s="2" customFormat="1" ht="17.25" x14ac:dyDescent="0.25">
      <c r="A159" s="44" t="s">
        <v>70</v>
      </c>
      <c r="B159" s="42">
        <v>0</v>
      </c>
      <c r="C159" s="42">
        <v>1120421.23</v>
      </c>
      <c r="D159" s="42">
        <v>1120421.23</v>
      </c>
      <c r="E159" s="42">
        <v>0</v>
      </c>
      <c r="F159" s="42">
        <f t="shared" si="24"/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3">
        <f t="shared" si="25"/>
        <v>0</v>
      </c>
      <c r="M159" s="43">
        <f t="shared" si="23"/>
        <v>0</v>
      </c>
      <c r="N159"/>
      <c r="O159" s="11"/>
    </row>
    <row r="160" spans="1:15" s="2" customFormat="1" ht="34.5" x14ac:dyDescent="0.25">
      <c r="A160" s="44" t="s">
        <v>73</v>
      </c>
      <c r="B160" s="42">
        <v>1482895.72</v>
      </c>
      <c r="C160" s="42">
        <v>18553.7</v>
      </c>
      <c r="D160" s="42">
        <v>0</v>
      </c>
      <c r="E160" s="42">
        <v>0</v>
      </c>
      <c r="F160" s="42">
        <f t="shared" si="24"/>
        <v>1501449.42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3">
        <f t="shared" si="25"/>
        <v>0</v>
      </c>
      <c r="M160" s="43">
        <f t="shared" si="23"/>
        <v>1501449.42</v>
      </c>
      <c r="N160"/>
      <c r="O160" s="11"/>
    </row>
    <row r="161" spans="1:15" s="2" customFormat="1" ht="17.25" x14ac:dyDescent="0.25">
      <c r="A161" s="44" t="s">
        <v>75</v>
      </c>
      <c r="B161" s="42">
        <v>0</v>
      </c>
      <c r="C161" s="42">
        <v>9336.4500000000007</v>
      </c>
      <c r="D161" s="42">
        <v>9336.4500000000007</v>
      </c>
      <c r="E161" s="42">
        <v>0</v>
      </c>
      <c r="F161" s="42">
        <f t="shared" si="24"/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3">
        <f t="shared" si="25"/>
        <v>0</v>
      </c>
      <c r="M161" s="43">
        <f t="shared" si="23"/>
        <v>0</v>
      </c>
      <c r="N161"/>
      <c r="O161" s="11"/>
    </row>
    <row r="162" spans="1:15" s="2" customFormat="1" ht="34.5" x14ac:dyDescent="0.25">
      <c r="A162" s="44" t="s">
        <v>76</v>
      </c>
      <c r="B162" s="42">
        <v>0</v>
      </c>
      <c r="C162" s="42">
        <v>46319.96</v>
      </c>
      <c r="D162" s="42">
        <v>46319.96</v>
      </c>
      <c r="E162" s="42">
        <v>0</v>
      </c>
      <c r="F162" s="42">
        <f t="shared" si="24"/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3">
        <f t="shared" si="25"/>
        <v>0</v>
      </c>
      <c r="M162" s="43">
        <f t="shared" si="23"/>
        <v>0</v>
      </c>
      <c r="N162"/>
      <c r="O162" s="11"/>
    </row>
    <row r="163" spans="1:15" s="2" customFormat="1" ht="17.25" customHeight="1" x14ac:dyDescent="0.25">
      <c r="A163" s="44" t="s">
        <v>77</v>
      </c>
      <c r="B163" s="42">
        <v>9035.6</v>
      </c>
      <c r="C163" s="42">
        <v>62493931.090000004</v>
      </c>
      <c r="D163" s="42">
        <v>62493931.090000004</v>
      </c>
      <c r="E163" s="42">
        <v>0</v>
      </c>
      <c r="F163" s="42">
        <f t="shared" si="24"/>
        <v>9035.6000000014901</v>
      </c>
      <c r="G163" s="42">
        <v>0</v>
      </c>
      <c r="H163" s="42">
        <v>364281.68</v>
      </c>
      <c r="I163" s="42">
        <v>7031.64</v>
      </c>
      <c r="J163" s="42">
        <v>7031.64</v>
      </c>
      <c r="K163" s="42">
        <v>357250.04</v>
      </c>
      <c r="L163" s="43">
        <f t="shared" si="25"/>
        <v>0</v>
      </c>
      <c r="M163" s="43">
        <f t="shared" si="23"/>
        <v>9035.6000000014901</v>
      </c>
      <c r="N163"/>
      <c r="O163" s="11"/>
    </row>
    <row r="164" spans="1:15" s="2" customFormat="1" ht="17.25" x14ac:dyDescent="0.25">
      <c r="A164" s="44" t="s">
        <v>78</v>
      </c>
      <c r="B164" s="42">
        <v>0</v>
      </c>
      <c r="C164" s="42">
        <v>8783190.4100000001</v>
      </c>
      <c r="D164" s="42">
        <v>8781269.1300000008</v>
      </c>
      <c r="E164" s="42">
        <v>0</v>
      </c>
      <c r="F164" s="42">
        <f t="shared" si="24"/>
        <v>1921.2799999993294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3">
        <f t="shared" si="25"/>
        <v>0</v>
      </c>
      <c r="M164" s="43">
        <f t="shared" si="23"/>
        <v>1921.2799999993294</v>
      </c>
      <c r="N164"/>
      <c r="O164" s="11"/>
    </row>
    <row r="165" spans="1:15" s="2" customFormat="1" ht="34.5" x14ac:dyDescent="0.25">
      <c r="A165" s="44" t="s">
        <v>79</v>
      </c>
      <c r="B165" s="42">
        <v>107921.5</v>
      </c>
      <c r="C165" s="42">
        <v>0</v>
      </c>
      <c r="D165" s="42">
        <v>6122.82</v>
      </c>
      <c r="E165" s="42">
        <v>0</v>
      </c>
      <c r="F165" s="42">
        <f t="shared" si="24"/>
        <v>101798.68</v>
      </c>
      <c r="G165" s="42">
        <v>0</v>
      </c>
      <c r="H165" s="42">
        <v>0.01</v>
      </c>
      <c r="I165" s="42">
        <v>0</v>
      </c>
      <c r="J165" s="42">
        <v>0</v>
      </c>
      <c r="K165" s="42">
        <v>0.01</v>
      </c>
      <c r="L165" s="43">
        <f>(G165+H165)-(J165+K165)</f>
        <v>0</v>
      </c>
      <c r="M165" s="43">
        <f>F165+L165</f>
        <v>101798.68</v>
      </c>
      <c r="N165"/>
      <c r="O165" s="11"/>
    </row>
    <row r="166" spans="1:15" s="2" customFormat="1" ht="34.5" x14ac:dyDescent="0.25">
      <c r="A166" s="44" t="s">
        <v>82</v>
      </c>
      <c r="B166" s="42">
        <v>0</v>
      </c>
      <c r="C166" s="42">
        <v>753557.6</v>
      </c>
      <c r="D166" s="42">
        <v>753557.6</v>
      </c>
      <c r="E166" s="42">
        <v>0</v>
      </c>
      <c r="F166" s="42">
        <f t="shared" si="24"/>
        <v>0</v>
      </c>
      <c r="G166" s="42">
        <v>0</v>
      </c>
      <c r="H166" s="42">
        <v>22492.05</v>
      </c>
      <c r="I166" s="42">
        <v>9648.4500000000007</v>
      </c>
      <c r="J166" s="42">
        <v>9648.4500000000007</v>
      </c>
      <c r="K166" s="42">
        <v>12843.6</v>
      </c>
      <c r="L166" s="43">
        <f>(G166+H166)-(J166+K166)</f>
        <v>0</v>
      </c>
      <c r="M166" s="43">
        <f>F166+L166</f>
        <v>0</v>
      </c>
      <c r="N166"/>
      <c r="O166" s="11"/>
    </row>
    <row r="167" spans="1:15" s="2" customFormat="1" ht="17.25" x14ac:dyDescent="0.25">
      <c r="A167" s="44" t="s">
        <v>84</v>
      </c>
      <c r="B167" s="42">
        <v>0</v>
      </c>
      <c r="C167" s="42">
        <v>965804.51</v>
      </c>
      <c r="D167" s="42">
        <v>965804.51</v>
      </c>
      <c r="E167" s="42">
        <v>0</v>
      </c>
      <c r="F167" s="42">
        <f t="shared" si="24"/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3">
        <f>(G167+H167)-(J167+K167)</f>
        <v>0</v>
      </c>
      <c r="M167" s="43">
        <f>F167+L167</f>
        <v>0</v>
      </c>
      <c r="N167"/>
      <c r="O167" s="11"/>
    </row>
    <row r="168" spans="1:15" s="2" customFormat="1" ht="34.5" x14ac:dyDescent="0.25">
      <c r="A168" s="44" t="s">
        <v>87</v>
      </c>
      <c r="B168" s="42">
        <v>68130.19</v>
      </c>
      <c r="C168" s="42">
        <v>1693905.9199999999</v>
      </c>
      <c r="D168" s="42">
        <v>1693905.9199999999</v>
      </c>
      <c r="E168" s="42">
        <v>0</v>
      </c>
      <c r="F168" s="42">
        <f t="shared" si="24"/>
        <v>68130.189999999944</v>
      </c>
      <c r="G168" s="42">
        <v>0</v>
      </c>
      <c r="H168" s="42">
        <v>228993.85</v>
      </c>
      <c r="I168" s="42">
        <v>65394.51</v>
      </c>
      <c r="J168" s="42">
        <v>65394.51</v>
      </c>
      <c r="K168" s="42">
        <v>163599.34</v>
      </c>
      <c r="L168" s="43">
        <f>(G168+H168)-(J168+K168)</f>
        <v>0</v>
      </c>
      <c r="M168" s="43">
        <f>F168+L168</f>
        <v>68130.189999999944</v>
      </c>
      <c r="N168"/>
      <c r="O168" s="11"/>
    </row>
    <row r="169" spans="1:15" s="2" customFormat="1" ht="34.5" x14ac:dyDescent="0.25">
      <c r="A169" s="44" t="s">
        <v>88</v>
      </c>
      <c r="B169" s="42">
        <v>0</v>
      </c>
      <c r="C169" s="42">
        <v>340327.41</v>
      </c>
      <c r="D169" s="42">
        <v>340327.41</v>
      </c>
      <c r="E169" s="42">
        <v>0</v>
      </c>
      <c r="F169" s="42">
        <f t="shared" si="24"/>
        <v>0</v>
      </c>
      <c r="G169" s="42">
        <v>0</v>
      </c>
      <c r="H169" s="42">
        <v>224937.97</v>
      </c>
      <c r="I169" s="42">
        <v>53017.41</v>
      </c>
      <c r="J169" s="42">
        <v>53017.41</v>
      </c>
      <c r="K169" s="42">
        <v>171920.56</v>
      </c>
      <c r="L169" s="43">
        <f>(G169+H169)-(J169+K169)</f>
        <v>0</v>
      </c>
      <c r="M169" s="43">
        <f>F169+L169</f>
        <v>0</v>
      </c>
      <c r="N169"/>
      <c r="O169" s="11"/>
    </row>
    <row r="170" spans="1:15" s="2" customFormat="1" ht="34.5" x14ac:dyDescent="0.25">
      <c r="A170" s="49" t="s">
        <v>89</v>
      </c>
      <c r="B170" s="42">
        <v>10118.370000000001</v>
      </c>
      <c r="C170" s="42">
        <v>829112.1</v>
      </c>
      <c r="D170" s="42">
        <v>806565.06</v>
      </c>
      <c r="E170" s="42">
        <v>0</v>
      </c>
      <c r="F170" s="42">
        <f t="shared" si="24"/>
        <v>32665.409999999916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3">
        <f t="shared" ref="L170:L174" si="26">(G170+H170)-(J170+K170)</f>
        <v>0</v>
      </c>
      <c r="M170" s="43">
        <f t="shared" ref="M170:M174" si="27">F170+L170</f>
        <v>32665.409999999916</v>
      </c>
      <c r="N170"/>
      <c r="O170" s="11"/>
    </row>
    <row r="171" spans="1:15" s="2" customFormat="1" ht="17.25" x14ac:dyDescent="0.25">
      <c r="A171" s="49" t="s">
        <v>90</v>
      </c>
      <c r="B171" s="42">
        <v>0</v>
      </c>
      <c r="C171" s="42">
        <v>83301.36</v>
      </c>
      <c r="D171" s="42">
        <v>83301.36</v>
      </c>
      <c r="E171" s="42">
        <v>0</v>
      </c>
      <c r="F171" s="42">
        <f t="shared" si="24"/>
        <v>0</v>
      </c>
      <c r="G171" s="42">
        <v>0</v>
      </c>
      <c r="H171" s="42">
        <v>0</v>
      </c>
      <c r="I171" s="42">
        <v>0</v>
      </c>
      <c r="J171" s="42">
        <v>0</v>
      </c>
      <c r="K171" s="42">
        <v>0</v>
      </c>
      <c r="L171" s="43">
        <f t="shared" si="26"/>
        <v>0</v>
      </c>
      <c r="M171" s="43">
        <f t="shared" si="27"/>
        <v>0</v>
      </c>
      <c r="N171"/>
      <c r="O171" s="11"/>
    </row>
    <row r="172" spans="1:15" s="2" customFormat="1" ht="17.25" x14ac:dyDescent="0.25">
      <c r="A172" s="49" t="s">
        <v>91</v>
      </c>
      <c r="B172" s="42">
        <v>0</v>
      </c>
      <c r="C172" s="42">
        <v>792040.95999999996</v>
      </c>
      <c r="D172" s="42">
        <v>792040.95999999996</v>
      </c>
      <c r="E172" s="42">
        <v>0</v>
      </c>
      <c r="F172" s="42">
        <f t="shared" si="24"/>
        <v>0</v>
      </c>
      <c r="G172" s="42">
        <v>22790</v>
      </c>
      <c r="H172" s="42">
        <v>632535.65</v>
      </c>
      <c r="I172" s="42">
        <v>0</v>
      </c>
      <c r="J172" s="42">
        <v>0</v>
      </c>
      <c r="K172" s="42">
        <v>655325.65</v>
      </c>
      <c r="L172" s="43">
        <f t="shared" si="26"/>
        <v>0</v>
      </c>
      <c r="M172" s="43">
        <f t="shared" si="27"/>
        <v>0</v>
      </c>
      <c r="N172"/>
      <c r="O172" s="11"/>
    </row>
    <row r="173" spans="1:15" s="2" customFormat="1" ht="17.25" x14ac:dyDescent="0.25">
      <c r="A173" s="49" t="s">
        <v>93</v>
      </c>
      <c r="B173" s="42">
        <v>0</v>
      </c>
      <c r="C173" s="42">
        <v>13422570.869999999</v>
      </c>
      <c r="D173" s="42">
        <v>13422570.869999999</v>
      </c>
      <c r="E173" s="42">
        <v>0</v>
      </c>
      <c r="F173" s="42">
        <f t="shared" si="24"/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3">
        <f t="shared" si="26"/>
        <v>0</v>
      </c>
      <c r="M173" s="43">
        <f t="shared" si="27"/>
        <v>0</v>
      </c>
      <c r="N173"/>
      <c r="O173" s="11"/>
    </row>
    <row r="174" spans="1:15" s="2" customFormat="1" ht="17.25" x14ac:dyDescent="0.25">
      <c r="A174" s="49" t="s">
        <v>95</v>
      </c>
      <c r="B174" s="42">
        <v>2791181.33</v>
      </c>
      <c r="C174" s="42">
        <v>0</v>
      </c>
      <c r="D174" s="42">
        <v>0</v>
      </c>
      <c r="E174" s="42">
        <v>0</v>
      </c>
      <c r="F174" s="42">
        <f t="shared" si="24"/>
        <v>2791181.33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3">
        <f t="shared" si="26"/>
        <v>0</v>
      </c>
      <c r="M174" s="43">
        <f t="shared" si="27"/>
        <v>2791181.33</v>
      </c>
      <c r="N174"/>
      <c r="O174" s="11"/>
    </row>
    <row r="175" spans="1:15" s="2" customFormat="1" ht="34.5" x14ac:dyDescent="0.25">
      <c r="A175" s="92" t="s">
        <v>159</v>
      </c>
      <c r="B175" s="42">
        <v>2429.52</v>
      </c>
      <c r="C175" s="42">
        <v>123799.26</v>
      </c>
      <c r="D175" s="42">
        <v>123571.5</v>
      </c>
      <c r="E175" s="42">
        <v>0</v>
      </c>
      <c r="F175" s="42">
        <f>(B175+C175)-(D175+E175)</f>
        <v>2657.2799999999988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3">
        <f>(G175+H175)-(J175+K175)</f>
        <v>0</v>
      </c>
      <c r="M175" s="43">
        <f>F175+L175</f>
        <v>2657.2799999999988</v>
      </c>
      <c r="N175"/>
      <c r="O175" s="11"/>
    </row>
    <row r="176" spans="1:15" s="2" customFormat="1" ht="34.5" x14ac:dyDescent="0.25">
      <c r="A176" s="56" t="s">
        <v>97</v>
      </c>
      <c r="B176" s="42">
        <v>42779.28</v>
      </c>
      <c r="C176" s="42">
        <v>517968.98</v>
      </c>
      <c r="D176" s="42">
        <v>517968.98</v>
      </c>
      <c r="E176" s="42">
        <v>0</v>
      </c>
      <c r="F176" s="42">
        <f>(B176+C176)-(D176+E176)</f>
        <v>42779.280000000028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3">
        <f t="shared" ref="L176:L190" si="28">(G176+H176)-(J176+K176)</f>
        <v>0</v>
      </c>
      <c r="M176" s="43">
        <f t="shared" si="23"/>
        <v>42779.280000000028</v>
      </c>
      <c r="N176"/>
      <c r="O176" s="11"/>
    </row>
    <row r="177" spans="1:19" s="2" customFormat="1" ht="15.75" customHeight="1" x14ac:dyDescent="0.25">
      <c r="A177" s="44" t="s">
        <v>98</v>
      </c>
      <c r="B177" s="42">
        <v>0</v>
      </c>
      <c r="C177" s="42">
        <v>22735.73</v>
      </c>
      <c r="D177" s="42">
        <v>22735.73</v>
      </c>
      <c r="E177" s="42">
        <v>0</v>
      </c>
      <c r="F177" s="42">
        <f t="shared" ref="F177:F190" si="29">(B177+C177)-(D177+E177)</f>
        <v>0</v>
      </c>
      <c r="G177" s="42">
        <v>0</v>
      </c>
      <c r="H177" s="42">
        <v>1939.88</v>
      </c>
      <c r="I177" s="42">
        <v>0</v>
      </c>
      <c r="J177" s="42">
        <v>0</v>
      </c>
      <c r="K177" s="42">
        <v>1939.88</v>
      </c>
      <c r="L177" s="43">
        <f t="shared" si="28"/>
        <v>0</v>
      </c>
      <c r="M177" s="43">
        <f t="shared" si="23"/>
        <v>0</v>
      </c>
      <c r="N177"/>
      <c r="O177" s="11"/>
    </row>
    <row r="178" spans="1:19" s="2" customFormat="1" ht="17.25" x14ac:dyDescent="0.25">
      <c r="A178" s="45" t="s">
        <v>99</v>
      </c>
      <c r="B178" s="42">
        <v>26447397.190000001</v>
      </c>
      <c r="C178" s="42">
        <v>17267673.100000001</v>
      </c>
      <c r="D178" s="42">
        <v>17267673.100000001</v>
      </c>
      <c r="E178" s="42">
        <v>0</v>
      </c>
      <c r="F178" s="42">
        <f t="shared" si="29"/>
        <v>26447397.190000005</v>
      </c>
      <c r="G178" s="42">
        <v>0</v>
      </c>
      <c r="H178" s="42">
        <v>29853</v>
      </c>
      <c r="I178" s="42">
        <v>0</v>
      </c>
      <c r="J178" s="42">
        <v>0</v>
      </c>
      <c r="K178" s="42">
        <v>29853</v>
      </c>
      <c r="L178" s="43">
        <f t="shared" si="28"/>
        <v>0</v>
      </c>
      <c r="M178" s="43">
        <f t="shared" si="23"/>
        <v>26447397.190000005</v>
      </c>
      <c r="N178"/>
      <c r="O178" s="11"/>
    </row>
    <row r="179" spans="1:19" s="2" customFormat="1" ht="17.25" x14ac:dyDescent="0.25">
      <c r="A179" s="45" t="s">
        <v>101</v>
      </c>
      <c r="B179" s="42">
        <v>23735.35</v>
      </c>
      <c r="C179" s="42">
        <v>17572.3</v>
      </c>
      <c r="D179" s="42">
        <v>17572.3</v>
      </c>
      <c r="E179" s="42">
        <v>0</v>
      </c>
      <c r="F179" s="42">
        <f t="shared" si="29"/>
        <v>23735.349999999995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3">
        <f t="shared" si="28"/>
        <v>0</v>
      </c>
      <c r="M179" s="43">
        <f t="shared" si="23"/>
        <v>23735.349999999995</v>
      </c>
      <c r="N179"/>
      <c r="O179" s="11"/>
    </row>
    <row r="180" spans="1:19" s="2" customFormat="1" ht="17.25" x14ac:dyDescent="0.25">
      <c r="A180" s="45" t="s">
        <v>102</v>
      </c>
      <c r="B180" s="42">
        <v>0</v>
      </c>
      <c r="C180" s="42">
        <v>248706.08</v>
      </c>
      <c r="D180" s="42">
        <v>248706.08</v>
      </c>
      <c r="E180" s="42">
        <v>0</v>
      </c>
      <c r="F180" s="42">
        <f t="shared" si="29"/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3">
        <f t="shared" ref="L180" si="30">(G180+H180)-(J180+K180)</f>
        <v>0</v>
      </c>
      <c r="M180" s="43">
        <f t="shared" ref="M180" si="31">F180+L180</f>
        <v>0</v>
      </c>
      <c r="N180"/>
      <c r="O180" s="11"/>
    </row>
    <row r="181" spans="1:19" s="2" customFormat="1" ht="15.75" customHeight="1" x14ac:dyDescent="0.25">
      <c r="A181" s="44" t="s">
        <v>104</v>
      </c>
      <c r="B181" s="42">
        <v>0</v>
      </c>
      <c r="C181" s="42">
        <v>139082.98000000001</v>
      </c>
      <c r="D181" s="42">
        <v>139082.98000000001</v>
      </c>
      <c r="E181" s="42">
        <v>0</v>
      </c>
      <c r="F181" s="42">
        <f t="shared" si="29"/>
        <v>0</v>
      </c>
      <c r="G181" s="42">
        <v>0</v>
      </c>
      <c r="H181" s="42">
        <v>18628.02</v>
      </c>
      <c r="I181" s="42">
        <v>0</v>
      </c>
      <c r="J181" s="42">
        <v>0</v>
      </c>
      <c r="K181" s="42">
        <v>18628.02</v>
      </c>
      <c r="L181" s="43">
        <f t="shared" si="28"/>
        <v>0</v>
      </c>
      <c r="M181" s="43">
        <f t="shared" si="23"/>
        <v>0</v>
      </c>
      <c r="N181"/>
      <c r="O181" s="11"/>
    </row>
    <row r="182" spans="1:19" s="2" customFormat="1" ht="15.75" customHeight="1" x14ac:dyDescent="0.25">
      <c r="A182" s="44" t="s">
        <v>105</v>
      </c>
      <c r="B182" s="42">
        <v>444749.64</v>
      </c>
      <c r="C182" s="42">
        <v>1003.33</v>
      </c>
      <c r="D182" s="42">
        <v>1003.33</v>
      </c>
      <c r="E182" s="42">
        <v>0</v>
      </c>
      <c r="F182" s="42">
        <f t="shared" si="29"/>
        <v>444749.64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3">
        <f t="shared" si="28"/>
        <v>0</v>
      </c>
      <c r="M182" s="43">
        <f t="shared" si="23"/>
        <v>444749.64</v>
      </c>
      <c r="N182"/>
      <c r="O182" s="11"/>
    </row>
    <row r="183" spans="1:19" ht="34.5" x14ac:dyDescent="0.25">
      <c r="A183" s="44" t="s">
        <v>106</v>
      </c>
      <c r="B183" s="42">
        <v>0</v>
      </c>
      <c r="C183" s="42">
        <v>9359.2199999999993</v>
      </c>
      <c r="D183" s="42">
        <v>9359.2199999999993</v>
      </c>
      <c r="E183" s="42">
        <v>0</v>
      </c>
      <c r="F183" s="42">
        <f t="shared" si="29"/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0</v>
      </c>
      <c r="L183" s="43">
        <f t="shared" si="28"/>
        <v>0</v>
      </c>
      <c r="M183" s="43">
        <f t="shared" si="23"/>
        <v>0</v>
      </c>
      <c r="N183"/>
      <c r="O183" s="11"/>
      <c r="P183" s="2"/>
      <c r="Q183" s="2"/>
      <c r="R183" s="2"/>
      <c r="S183" s="2"/>
    </row>
    <row r="184" spans="1:19" ht="34.5" x14ac:dyDescent="0.25">
      <c r="A184" s="44" t="s">
        <v>107</v>
      </c>
      <c r="B184" s="42">
        <v>0</v>
      </c>
      <c r="C184" s="42">
        <v>787.22</v>
      </c>
      <c r="D184" s="42">
        <v>787.22</v>
      </c>
      <c r="E184" s="42">
        <v>0</v>
      </c>
      <c r="F184" s="42">
        <f t="shared" si="29"/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3">
        <f t="shared" si="28"/>
        <v>0</v>
      </c>
      <c r="M184" s="43">
        <f t="shared" si="23"/>
        <v>0</v>
      </c>
      <c r="N184" s="94"/>
      <c r="O184" s="94"/>
      <c r="P184" s="94"/>
      <c r="Q184" s="2"/>
      <c r="R184" s="2"/>
      <c r="S184" s="2"/>
    </row>
    <row r="185" spans="1:19" ht="34.5" x14ac:dyDescent="0.25">
      <c r="A185" s="44" t="s">
        <v>108</v>
      </c>
      <c r="B185" s="42">
        <v>0</v>
      </c>
      <c r="C185" s="42">
        <v>31276611.600000001</v>
      </c>
      <c r="D185" s="42">
        <v>31276611.600000001</v>
      </c>
      <c r="E185" s="42">
        <v>0</v>
      </c>
      <c r="F185" s="42">
        <f t="shared" si="29"/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3">
        <f t="shared" si="28"/>
        <v>0</v>
      </c>
      <c r="M185" s="43">
        <f t="shared" si="23"/>
        <v>0</v>
      </c>
      <c r="N185"/>
      <c r="O185" s="11"/>
      <c r="P185" s="2"/>
      <c r="Q185" s="2"/>
      <c r="R185" s="2"/>
      <c r="S185" s="2"/>
    </row>
    <row r="186" spans="1:19" ht="34.5" x14ac:dyDescent="0.25">
      <c r="A186" s="44" t="s">
        <v>110</v>
      </c>
      <c r="B186" s="42">
        <v>28100.97</v>
      </c>
      <c r="C186" s="42">
        <v>54478.36</v>
      </c>
      <c r="D186" s="42">
        <v>54478.36</v>
      </c>
      <c r="E186" s="42">
        <v>0</v>
      </c>
      <c r="F186" s="42">
        <f t="shared" si="29"/>
        <v>28100.97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3">
        <f t="shared" si="28"/>
        <v>0</v>
      </c>
      <c r="M186" s="43">
        <f t="shared" si="23"/>
        <v>28100.97</v>
      </c>
      <c r="N186"/>
      <c r="O186" s="12"/>
    </row>
    <row r="187" spans="1:19" ht="34.5" x14ac:dyDescent="0.25">
      <c r="A187" s="44" t="s">
        <v>111</v>
      </c>
      <c r="B187" s="52">
        <v>0</v>
      </c>
      <c r="C187" s="42">
        <v>18097735.460000001</v>
      </c>
      <c r="D187" s="42">
        <v>18097735.460000001</v>
      </c>
      <c r="E187" s="42">
        <v>0</v>
      </c>
      <c r="F187" s="42">
        <f t="shared" si="29"/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0</v>
      </c>
      <c r="L187" s="43">
        <f t="shared" si="28"/>
        <v>0</v>
      </c>
      <c r="M187" s="43">
        <f t="shared" si="23"/>
        <v>0</v>
      </c>
      <c r="N187"/>
      <c r="O187" s="12"/>
    </row>
    <row r="188" spans="1:19" ht="17.25" x14ac:dyDescent="0.25">
      <c r="A188" s="44" t="s">
        <v>112</v>
      </c>
      <c r="B188" s="52">
        <v>0</v>
      </c>
      <c r="C188" s="42">
        <v>20261721.899999999</v>
      </c>
      <c r="D188" s="42">
        <v>20261721.899999999</v>
      </c>
      <c r="E188" s="42">
        <v>0</v>
      </c>
      <c r="F188" s="42">
        <f t="shared" si="29"/>
        <v>0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3">
        <f t="shared" ref="L188" si="32">(G188+H188)-(J188+K188)</f>
        <v>0</v>
      </c>
      <c r="M188" s="43">
        <f t="shared" ref="M188" si="33">F188+L188</f>
        <v>0</v>
      </c>
      <c r="N188"/>
      <c r="O188" s="12"/>
    </row>
    <row r="189" spans="1:19" ht="17.25" x14ac:dyDescent="0.25">
      <c r="A189" s="44" t="s">
        <v>113</v>
      </c>
      <c r="B189" s="52">
        <v>443.21</v>
      </c>
      <c r="C189" s="42">
        <v>19407544.829999998</v>
      </c>
      <c r="D189" s="42">
        <v>19407544.829999998</v>
      </c>
      <c r="E189" s="42">
        <v>0</v>
      </c>
      <c r="F189" s="42">
        <f t="shared" si="29"/>
        <v>443.21000000089407</v>
      </c>
      <c r="G189" s="42">
        <v>0</v>
      </c>
      <c r="H189" s="42">
        <v>0</v>
      </c>
      <c r="I189" s="42">
        <v>0</v>
      </c>
      <c r="J189" s="42">
        <v>0</v>
      </c>
      <c r="K189" s="42">
        <v>0</v>
      </c>
      <c r="L189" s="43">
        <f t="shared" si="28"/>
        <v>0</v>
      </c>
      <c r="M189" s="43">
        <f t="shared" si="23"/>
        <v>443.21000000089407</v>
      </c>
      <c r="N189"/>
      <c r="O189" s="12"/>
    </row>
    <row r="190" spans="1:19" ht="34.5" x14ac:dyDescent="0.25">
      <c r="A190" s="44" t="s">
        <v>114</v>
      </c>
      <c r="B190" s="52">
        <v>0</v>
      </c>
      <c r="C190" s="52">
        <v>2509812.4900000002</v>
      </c>
      <c r="D190" s="52">
        <v>2509812.4900000002</v>
      </c>
      <c r="E190" s="52">
        <v>0</v>
      </c>
      <c r="F190" s="42">
        <f t="shared" si="29"/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3">
        <f t="shared" si="28"/>
        <v>0</v>
      </c>
      <c r="M190" s="43">
        <f t="shared" si="23"/>
        <v>0</v>
      </c>
      <c r="N190"/>
      <c r="O190" s="12"/>
    </row>
    <row r="191" spans="1:19" ht="34.5" x14ac:dyDescent="0.25">
      <c r="A191" s="44" t="s">
        <v>115</v>
      </c>
      <c r="B191" s="42">
        <v>0</v>
      </c>
      <c r="C191" s="42">
        <v>604856.42000000004</v>
      </c>
      <c r="D191" s="42">
        <v>604856.42000000004</v>
      </c>
      <c r="E191" s="42">
        <v>0</v>
      </c>
      <c r="F191" s="42">
        <f t="shared" ref="F191:F204" si="34">(B191+C191)-(D191+E191)</f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3">
        <f t="shared" ref="L191:L204" si="35">(G191+H191)-(J191+K191)</f>
        <v>0</v>
      </c>
      <c r="M191" s="43">
        <f t="shared" ref="M191:M204" si="36">F191+L191</f>
        <v>0</v>
      </c>
      <c r="N191"/>
      <c r="O191" s="12"/>
    </row>
    <row r="192" spans="1:19" ht="17.25" x14ac:dyDescent="0.25">
      <c r="A192" s="44" t="s">
        <v>116</v>
      </c>
      <c r="B192" s="42">
        <v>279</v>
      </c>
      <c r="C192" s="42">
        <v>10320.59</v>
      </c>
      <c r="D192" s="42">
        <v>10320.59</v>
      </c>
      <c r="E192" s="42">
        <v>0</v>
      </c>
      <c r="F192" s="42">
        <f t="shared" si="34"/>
        <v>279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3">
        <f t="shared" si="35"/>
        <v>0</v>
      </c>
      <c r="M192" s="43">
        <f t="shared" si="36"/>
        <v>279</v>
      </c>
      <c r="N192"/>
      <c r="O192" s="12"/>
    </row>
    <row r="193" spans="1:15" ht="34.5" x14ac:dyDescent="0.25">
      <c r="A193" s="44" t="s">
        <v>118</v>
      </c>
      <c r="B193" s="42">
        <v>34142.370000000003</v>
      </c>
      <c r="C193" s="42">
        <v>49226.2</v>
      </c>
      <c r="D193" s="42">
        <v>83368.570000000007</v>
      </c>
      <c r="E193" s="42">
        <v>0</v>
      </c>
      <c r="F193" s="42">
        <f t="shared" si="34"/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3">
        <f t="shared" si="35"/>
        <v>0</v>
      </c>
      <c r="M193" s="43">
        <f t="shared" si="36"/>
        <v>0</v>
      </c>
      <c r="N193"/>
      <c r="O193" s="12"/>
    </row>
    <row r="194" spans="1:15" ht="17.25" x14ac:dyDescent="0.25">
      <c r="A194" s="44" t="s">
        <v>119</v>
      </c>
      <c r="B194" s="42">
        <v>0</v>
      </c>
      <c r="C194" s="42">
        <v>184548.89</v>
      </c>
      <c r="D194" s="42">
        <v>184548.89</v>
      </c>
      <c r="E194" s="42">
        <v>0</v>
      </c>
      <c r="F194" s="42">
        <f t="shared" si="34"/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3">
        <f t="shared" ref="L194" si="37">(G194+H194)-(J194+K194)</f>
        <v>0</v>
      </c>
      <c r="M194" s="43">
        <f t="shared" ref="M194" si="38">F194+L194</f>
        <v>0</v>
      </c>
      <c r="N194"/>
      <c r="O194" s="12"/>
    </row>
    <row r="195" spans="1:15" ht="17.25" x14ac:dyDescent="0.25">
      <c r="A195" s="44" t="s">
        <v>120</v>
      </c>
      <c r="B195" s="42">
        <v>9071.75</v>
      </c>
      <c r="C195" s="42">
        <v>121601.21</v>
      </c>
      <c r="D195" s="42">
        <v>102214.47</v>
      </c>
      <c r="E195" s="42">
        <v>0</v>
      </c>
      <c r="F195" s="42">
        <f t="shared" si="34"/>
        <v>28458.490000000005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3">
        <f t="shared" si="35"/>
        <v>0</v>
      </c>
      <c r="M195" s="43">
        <f t="shared" si="36"/>
        <v>28458.490000000005</v>
      </c>
      <c r="N195"/>
      <c r="O195" s="12"/>
    </row>
    <row r="196" spans="1:15" ht="17.25" x14ac:dyDescent="0.25">
      <c r="A196" s="44" t="s">
        <v>122</v>
      </c>
      <c r="B196" s="42">
        <v>0</v>
      </c>
      <c r="C196" s="42">
        <v>1471880.42</v>
      </c>
      <c r="D196" s="42">
        <v>1471880.42</v>
      </c>
      <c r="E196" s="42">
        <v>0</v>
      </c>
      <c r="F196" s="42">
        <f t="shared" si="34"/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3">
        <f t="shared" si="35"/>
        <v>0</v>
      </c>
      <c r="M196" s="43">
        <f t="shared" si="36"/>
        <v>0</v>
      </c>
      <c r="N196"/>
      <c r="O196" s="12"/>
    </row>
    <row r="197" spans="1:15" ht="17.25" x14ac:dyDescent="0.25">
      <c r="A197" s="44" t="s">
        <v>123</v>
      </c>
      <c r="B197" s="42">
        <v>0</v>
      </c>
      <c r="C197" s="42">
        <v>15500</v>
      </c>
      <c r="D197" s="42">
        <v>15500</v>
      </c>
      <c r="E197" s="42">
        <v>0</v>
      </c>
      <c r="F197" s="42">
        <f t="shared" si="34"/>
        <v>0</v>
      </c>
      <c r="G197" s="42">
        <v>0</v>
      </c>
      <c r="H197" s="42">
        <v>0</v>
      </c>
      <c r="I197" s="42">
        <v>0</v>
      </c>
      <c r="J197" s="42">
        <v>0</v>
      </c>
      <c r="K197" s="42">
        <v>0</v>
      </c>
      <c r="L197" s="43">
        <f t="shared" si="35"/>
        <v>0</v>
      </c>
      <c r="M197" s="43">
        <f t="shared" si="36"/>
        <v>0</v>
      </c>
      <c r="N197"/>
      <c r="O197" s="12"/>
    </row>
    <row r="198" spans="1:15" ht="17.25" x14ac:dyDescent="0.25">
      <c r="A198" s="44" t="s">
        <v>124</v>
      </c>
      <c r="B198" s="42">
        <v>730360.79</v>
      </c>
      <c r="C198" s="42">
        <v>9375397.9199999999</v>
      </c>
      <c r="D198" s="42">
        <v>9375397.9199999999</v>
      </c>
      <c r="E198" s="42">
        <v>0</v>
      </c>
      <c r="F198" s="42">
        <f t="shared" si="34"/>
        <v>730360.79000000097</v>
      </c>
      <c r="G198" s="42">
        <v>0</v>
      </c>
      <c r="H198" s="42">
        <v>0</v>
      </c>
      <c r="I198" s="42">
        <v>0</v>
      </c>
      <c r="J198" s="42">
        <v>0</v>
      </c>
      <c r="K198" s="42">
        <v>0</v>
      </c>
      <c r="L198" s="43">
        <f t="shared" si="35"/>
        <v>0</v>
      </c>
      <c r="M198" s="43">
        <f t="shared" si="36"/>
        <v>730360.79000000097</v>
      </c>
      <c r="N198"/>
      <c r="O198" s="12"/>
    </row>
    <row r="199" spans="1:15" ht="17.25" x14ac:dyDescent="0.25">
      <c r="A199" s="44" t="s">
        <v>126</v>
      </c>
      <c r="B199" s="42">
        <v>38288883.799999997</v>
      </c>
      <c r="C199" s="42">
        <v>32895065.530000001</v>
      </c>
      <c r="D199" s="42">
        <v>32895065.530000001</v>
      </c>
      <c r="E199" s="42">
        <v>0</v>
      </c>
      <c r="F199" s="42">
        <f t="shared" si="34"/>
        <v>38288883.799999997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3">
        <f t="shared" si="35"/>
        <v>0</v>
      </c>
      <c r="M199" s="43">
        <f t="shared" si="36"/>
        <v>38288883.799999997</v>
      </c>
      <c r="N199"/>
      <c r="O199" s="12"/>
    </row>
    <row r="200" spans="1:15" ht="17.25" x14ac:dyDescent="0.25">
      <c r="A200" s="44" t="s">
        <v>127</v>
      </c>
      <c r="B200" s="42">
        <v>0</v>
      </c>
      <c r="C200" s="42">
        <v>192575.26</v>
      </c>
      <c r="D200" s="42">
        <v>192575.26</v>
      </c>
      <c r="E200" s="42">
        <v>0</v>
      </c>
      <c r="F200" s="42">
        <f t="shared" si="34"/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3">
        <f t="shared" si="35"/>
        <v>0</v>
      </c>
      <c r="M200" s="43">
        <f t="shared" si="36"/>
        <v>0</v>
      </c>
      <c r="N200"/>
      <c r="O200" s="12"/>
    </row>
    <row r="201" spans="1:15" ht="17.25" x14ac:dyDescent="0.25">
      <c r="A201" s="44" t="s">
        <v>128</v>
      </c>
      <c r="B201" s="42">
        <v>0</v>
      </c>
      <c r="C201" s="42">
        <v>391573.7</v>
      </c>
      <c r="D201" s="42">
        <v>391573.7</v>
      </c>
      <c r="E201" s="42">
        <v>0</v>
      </c>
      <c r="F201" s="42">
        <f t="shared" si="34"/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3">
        <f t="shared" si="35"/>
        <v>0</v>
      </c>
      <c r="M201" s="43">
        <f t="shared" si="36"/>
        <v>0</v>
      </c>
      <c r="N201"/>
      <c r="O201" s="12"/>
    </row>
    <row r="202" spans="1:15" ht="34.5" x14ac:dyDescent="0.25">
      <c r="A202" s="44" t="s">
        <v>129</v>
      </c>
      <c r="B202" s="42">
        <v>0</v>
      </c>
      <c r="C202" s="42">
        <v>18210.560000000001</v>
      </c>
      <c r="D202" s="42">
        <v>18210.560000000001</v>
      </c>
      <c r="E202" s="42">
        <v>0</v>
      </c>
      <c r="F202" s="42">
        <f t="shared" si="34"/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3">
        <f t="shared" si="35"/>
        <v>0</v>
      </c>
      <c r="M202" s="43">
        <f t="shared" si="36"/>
        <v>0</v>
      </c>
      <c r="N202"/>
      <c r="O202" s="12"/>
    </row>
    <row r="203" spans="1:15" ht="17.25" x14ac:dyDescent="0.25">
      <c r="A203" s="44" t="s">
        <v>130</v>
      </c>
      <c r="B203" s="42">
        <v>0</v>
      </c>
      <c r="C203" s="42">
        <v>36774.35</v>
      </c>
      <c r="D203" s="42">
        <v>36774.35</v>
      </c>
      <c r="E203" s="42">
        <v>0</v>
      </c>
      <c r="F203" s="42">
        <f t="shared" si="34"/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3">
        <f t="shared" si="35"/>
        <v>0</v>
      </c>
      <c r="M203" s="43">
        <f t="shared" si="36"/>
        <v>0</v>
      </c>
      <c r="N203"/>
      <c r="O203" s="12"/>
    </row>
    <row r="204" spans="1:15" ht="17.25" x14ac:dyDescent="0.25">
      <c r="A204" s="44" t="s">
        <v>132</v>
      </c>
      <c r="B204" s="42">
        <v>0</v>
      </c>
      <c r="C204" s="42">
        <v>88231.93</v>
      </c>
      <c r="D204" s="42">
        <v>88231.93</v>
      </c>
      <c r="E204" s="42">
        <v>0</v>
      </c>
      <c r="F204" s="42">
        <f t="shared" si="34"/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3">
        <f t="shared" si="35"/>
        <v>0</v>
      </c>
      <c r="M204" s="43">
        <f t="shared" si="36"/>
        <v>0</v>
      </c>
      <c r="N204"/>
      <c r="O204" s="12"/>
    </row>
    <row r="205" spans="1:15" ht="34.5" x14ac:dyDescent="0.25">
      <c r="A205" s="44" t="s">
        <v>133</v>
      </c>
      <c r="B205" s="42">
        <v>0</v>
      </c>
      <c r="C205" s="42">
        <v>4415.58</v>
      </c>
      <c r="D205" s="42">
        <v>4415.58</v>
      </c>
      <c r="E205" s="42">
        <v>0</v>
      </c>
      <c r="F205" s="42">
        <f>(B205+C205)-(D205+E205)</f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3">
        <f t="shared" ref="L205:L209" si="39">(G205+H205)-(J205+K205)</f>
        <v>0</v>
      </c>
      <c r="M205" s="43">
        <f>F205+L205</f>
        <v>0</v>
      </c>
      <c r="N205"/>
      <c r="O205" s="12"/>
    </row>
    <row r="206" spans="1:15" ht="17.25" x14ac:dyDescent="0.25">
      <c r="A206" s="44" t="s">
        <v>134</v>
      </c>
      <c r="B206" s="42">
        <v>0</v>
      </c>
      <c r="C206" s="42">
        <v>29748.91</v>
      </c>
      <c r="D206" s="42">
        <v>29748.91</v>
      </c>
      <c r="E206" s="42">
        <v>0</v>
      </c>
      <c r="F206" s="42">
        <f>(B206+C206)-(D206+E206)</f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3">
        <f t="shared" si="39"/>
        <v>0</v>
      </c>
      <c r="M206" s="43">
        <f>F206+L206</f>
        <v>0</v>
      </c>
      <c r="N206"/>
      <c r="O206" s="12"/>
    </row>
    <row r="207" spans="1:15" ht="17.25" x14ac:dyDescent="0.25">
      <c r="A207" s="44" t="s">
        <v>135</v>
      </c>
      <c r="B207" s="42">
        <v>0</v>
      </c>
      <c r="C207" s="42">
        <v>124566.71</v>
      </c>
      <c r="D207" s="42">
        <v>124566.71</v>
      </c>
      <c r="E207" s="42">
        <v>0</v>
      </c>
      <c r="F207" s="42">
        <f>(B207+C207)-(D207+E207)</f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3">
        <f t="shared" si="39"/>
        <v>0</v>
      </c>
      <c r="M207" s="43">
        <f>F207+L207</f>
        <v>0</v>
      </c>
      <c r="N207"/>
      <c r="O207" s="12"/>
    </row>
    <row r="208" spans="1:15" ht="17.25" x14ac:dyDescent="0.25">
      <c r="A208" s="44" t="s">
        <v>136</v>
      </c>
      <c r="B208" s="42">
        <v>0</v>
      </c>
      <c r="C208" s="42">
        <v>75121.259999999995</v>
      </c>
      <c r="D208" s="42">
        <v>75121.259999999995</v>
      </c>
      <c r="E208" s="42">
        <v>0</v>
      </c>
      <c r="F208" s="42">
        <f>(B208+C208)-(D208+E208)</f>
        <v>0</v>
      </c>
      <c r="G208" s="42">
        <v>0</v>
      </c>
      <c r="H208" s="42">
        <v>0</v>
      </c>
      <c r="I208" s="42">
        <v>0</v>
      </c>
      <c r="J208" s="42">
        <v>0</v>
      </c>
      <c r="K208" s="42">
        <v>0</v>
      </c>
      <c r="L208" s="43"/>
      <c r="M208" s="43">
        <f>F208+L208</f>
        <v>0</v>
      </c>
      <c r="N208"/>
      <c r="O208" s="12"/>
    </row>
    <row r="209" spans="1:19" ht="15.75" customHeight="1" x14ac:dyDescent="0.25">
      <c r="A209" s="44" t="s">
        <v>137</v>
      </c>
      <c r="B209" s="42">
        <v>0</v>
      </c>
      <c r="C209" s="42">
        <v>6639.7</v>
      </c>
      <c r="D209" s="42">
        <v>6639.7</v>
      </c>
      <c r="E209" s="42">
        <v>0</v>
      </c>
      <c r="F209" s="42">
        <f t="shared" ref="F209:F211" si="40">(B209+C209)-(D209+E209)</f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f t="shared" si="39"/>
        <v>0</v>
      </c>
      <c r="M209" s="43">
        <f t="shared" ref="M209" si="41">F209+L209</f>
        <v>0</v>
      </c>
      <c r="N209"/>
      <c r="O209" s="12"/>
    </row>
    <row r="210" spans="1:19" ht="15.75" customHeight="1" x14ac:dyDescent="0.25">
      <c r="A210" s="44" t="s">
        <v>138</v>
      </c>
      <c r="B210" s="42">
        <v>0</v>
      </c>
      <c r="C210" s="42">
        <v>4835.45</v>
      </c>
      <c r="D210" s="42">
        <v>4835.45</v>
      </c>
      <c r="E210" s="42">
        <v>0</v>
      </c>
      <c r="F210" s="42">
        <f t="shared" si="40"/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f t="shared" ref="L210" si="42">(G210+H210)-(J210+K210)</f>
        <v>0</v>
      </c>
      <c r="M210" s="43">
        <f t="shared" ref="M210" si="43">F210+L210</f>
        <v>0</v>
      </c>
      <c r="N210"/>
      <c r="O210" s="12"/>
    </row>
    <row r="211" spans="1:19" ht="15.75" customHeight="1" x14ac:dyDescent="0.25">
      <c r="A211" s="55" t="s">
        <v>31</v>
      </c>
      <c r="B211" s="36">
        <f>SUM(B212:B213)</f>
        <v>14759.47</v>
      </c>
      <c r="C211" s="36">
        <f>SUM(C212:C213)</f>
        <v>9587209.1400000006</v>
      </c>
      <c r="D211" s="36">
        <f>SUM(D212:D213)</f>
        <v>9587209.1400000006</v>
      </c>
      <c r="E211" s="36">
        <f>SUM(E212:E213)</f>
        <v>0</v>
      </c>
      <c r="F211" s="39">
        <f t="shared" si="40"/>
        <v>14759.470000000671</v>
      </c>
      <c r="G211" s="39">
        <f>SUM(G212:G213)</f>
        <v>1486924.59</v>
      </c>
      <c r="H211" s="39">
        <f>SUM(H212:H213)</f>
        <v>8374639.6500000004</v>
      </c>
      <c r="I211" s="39">
        <f>SUM(I212:I213)</f>
        <v>4403084.22</v>
      </c>
      <c r="J211" s="39">
        <f>SUM(J212:J213)</f>
        <v>4349168.34</v>
      </c>
      <c r="K211" s="39">
        <f>SUM(K212:K213)</f>
        <v>1410.24</v>
      </c>
      <c r="L211" s="39">
        <f>(G211+H211)-(J211+K211)</f>
        <v>5510985.6600000001</v>
      </c>
      <c r="M211" s="40">
        <f t="shared" ref="M211:M221" si="44">F211+L211</f>
        <v>5525745.1300000008</v>
      </c>
      <c r="N211"/>
      <c r="O211" s="12"/>
    </row>
    <row r="212" spans="1:19" ht="17.25" x14ac:dyDescent="0.25">
      <c r="A212" s="44" t="s">
        <v>151</v>
      </c>
      <c r="B212" s="42">
        <v>0</v>
      </c>
      <c r="C212" s="42">
        <v>3129629.55</v>
      </c>
      <c r="D212" s="42">
        <v>3129629.55</v>
      </c>
      <c r="E212" s="76">
        <v>0</v>
      </c>
      <c r="F212" s="42">
        <f t="shared" ref="F212:F221" si="45">(B212+C212)-(D212+E212)</f>
        <v>0</v>
      </c>
      <c r="G212" s="42">
        <v>0</v>
      </c>
      <c r="H212" s="42">
        <v>128968.23</v>
      </c>
      <c r="I212" s="42">
        <v>90028.72</v>
      </c>
      <c r="J212" s="42">
        <v>90028.72</v>
      </c>
      <c r="K212" s="42">
        <v>1410.24</v>
      </c>
      <c r="L212" s="43">
        <f>(G212+H212)-(J212+K212)</f>
        <v>37529.26999999999</v>
      </c>
      <c r="M212" s="43">
        <f t="shared" si="44"/>
        <v>37529.26999999999</v>
      </c>
      <c r="N212"/>
      <c r="O212" s="12"/>
    </row>
    <row r="213" spans="1:19" ht="17.25" x14ac:dyDescent="0.25">
      <c r="A213" s="44" t="s">
        <v>152</v>
      </c>
      <c r="B213" s="42">
        <v>14759.47</v>
      </c>
      <c r="C213" s="42">
        <v>6457579.5899999999</v>
      </c>
      <c r="D213" s="42">
        <v>6457579.5899999999</v>
      </c>
      <c r="E213" s="76">
        <v>0</v>
      </c>
      <c r="F213" s="42">
        <f>(B213+C213)-(D213+E213)</f>
        <v>14759.469999999739</v>
      </c>
      <c r="G213" s="42">
        <v>1486924.59</v>
      </c>
      <c r="H213" s="42">
        <v>8245671.4199999999</v>
      </c>
      <c r="I213" s="42">
        <v>4313055.5</v>
      </c>
      <c r="J213" s="42">
        <v>4259139.62</v>
      </c>
      <c r="K213" s="42">
        <v>0</v>
      </c>
      <c r="L213" s="43">
        <f>(G213+H213)-(J213+K213)</f>
        <v>5473456.3899999997</v>
      </c>
      <c r="M213" s="43">
        <f t="shared" si="44"/>
        <v>5488215.8599999994</v>
      </c>
      <c r="N213"/>
      <c r="O213" s="12"/>
    </row>
    <row r="214" spans="1:19" ht="17.25" x14ac:dyDescent="0.25">
      <c r="A214" s="77" t="s">
        <v>32</v>
      </c>
      <c r="B214" s="39">
        <f>SUM(B215:B216)</f>
        <v>0</v>
      </c>
      <c r="C214" s="39">
        <f>SUM(C215:C216)</f>
        <v>70667819.599999994</v>
      </c>
      <c r="D214" s="39">
        <f>SUM(D215:D216)</f>
        <v>70667819.599999994</v>
      </c>
      <c r="E214" s="39">
        <f>SUM(E215:E216)</f>
        <v>0</v>
      </c>
      <c r="F214" s="39">
        <f t="shared" si="45"/>
        <v>0</v>
      </c>
      <c r="G214" s="39">
        <f>SUM(G215:G216)</f>
        <v>0</v>
      </c>
      <c r="H214" s="39">
        <f>SUM(H215:H216)</f>
        <v>73442.210000000006</v>
      </c>
      <c r="I214" s="39">
        <f>SUM(I215:I216)</f>
        <v>50589.87</v>
      </c>
      <c r="J214" s="39">
        <f>SUM(J215:J216)</f>
        <v>50589.87</v>
      </c>
      <c r="K214" s="39">
        <f>SUM(K215:K216)</f>
        <v>22852.34</v>
      </c>
      <c r="L214" s="39">
        <f t="shared" ref="L214:L221" si="46">(G214+H214)-(J214+K214)</f>
        <v>0</v>
      </c>
      <c r="M214" s="40">
        <f t="shared" si="44"/>
        <v>0</v>
      </c>
      <c r="N214"/>
      <c r="O214" s="12"/>
    </row>
    <row r="215" spans="1:19" ht="17.25" x14ac:dyDescent="0.25">
      <c r="A215" s="58" t="s">
        <v>153</v>
      </c>
      <c r="B215" s="59">
        <v>0</v>
      </c>
      <c r="C215" s="59">
        <v>70667819.599999994</v>
      </c>
      <c r="D215" s="60">
        <v>70667819.599999994</v>
      </c>
      <c r="E215" s="78">
        <v>0</v>
      </c>
      <c r="F215" s="60">
        <f t="shared" si="45"/>
        <v>0</v>
      </c>
      <c r="G215" s="60">
        <v>0</v>
      </c>
      <c r="H215" s="42">
        <v>0</v>
      </c>
      <c r="I215" s="42">
        <v>0</v>
      </c>
      <c r="J215" s="42">
        <v>0</v>
      </c>
      <c r="K215" s="42">
        <v>0</v>
      </c>
      <c r="L215" s="43">
        <f t="shared" si="46"/>
        <v>0</v>
      </c>
      <c r="M215" s="43">
        <f t="shared" si="44"/>
        <v>0</v>
      </c>
      <c r="N215"/>
      <c r="O215" s="12"/>
    </row>
    <row r="216" spans="1:19" ht="17.25" x14ac:dyDescent="0.25">
      <c r="A216" s="44" t="s">
        <v>154</v>
      </c>
      <c r="B216" s="42">
        <v>0</v>
      </c>
      <c r="C216" s="42">
        <v>0</v>
      </c>
      <c r="D216" s="42">
        <v>0</v>
      </c>
      <c r="E216" s="42">
        <v>0</v>
      </c>
      <c r="F216" s="60">
        <f t="shared" si="45"/>
        <v>0</v>
      </c>
      <c r="G216" s="60">
        <v>0</v>
      </c>
      <c r="H216" s="42">
        <v>73442.210000000006</v>
      </c>
      <c r="I216" s="42">
        <v>50589.87</v>
      </c>
      <c r="J216" s="42">
        <v>50589.87</v>
      </c>
      <c r="K216" s="42">
        <v>22852.34</v>
      </c>
      <c r="L216" s="43">
        <f t="shared" si="46"/>
        <v>0</v>
      </c>
      <c r="M216" s="43">
        <f t="shared" si="44"/>
        <v>0</v>
      </c>
      <c r="N216"/>
      <c r="O216" s="12"/>
    </row>
    <row r="217" spans="1:19" ht="15.75" customHeight="1" x14ac:dyDescent="0.25">
      <c r="A217" s="55" t="s">
        <v>33</v>
      </c>
      <c r="B217" s="39">
        <f>SUM(B218:B218)</f>
        <v>0</v>
      </c>
      <c r="C217" s="39">
        <f>SUM(C218:C218)</f>
        <v>20485869.309999999</v>
      </c>
      <c r="D217" s="39">
        <f>SUM(D218:D218)</f>
        <v>20485869.309999999</v>
      </c>
      <c r="E217" s="39">
        <f>SUM(E218:E218)</f>
        <v>0</v>
      </c>
      <c r="F217" s="39">
        <f t="shared" si="45"/>
        <v>0</v>
      </c>
      <c r="G217" s="39">
        <f t="shared" ref="G217:K217" si="47">SUM(G218:G218)</f>
        <v>0</v>
      </c>
      <c r="H217" s="39">
        <f t="shared" si="47"/>
        <v>10598619.720000001</v>
      </c>
      <c r="I217" s="39">
        <f t="shared" si="47"/>
        <v>9881184.3300000001</v>
      </c>
      <c r="J217" s="39">
        <f t="shared" si="47"/>
        <v>9881184.3300000001</v>
      </c>
      <c r="K217" s="39">
        <f t="shared" si="47"/>
        <v>0</v>
      </c>
      <c r="L217" s="39">
        <f t="shared" si="46"/>
        <v>717435.3900000006</v>
      </c>
      <c r="M217" s="91">
        <f t="shared" si="44"/>
        <v>717435.3900000006</v>
      </c>
      <c r="N217"/>
      <c r="O217" s="12"/>
    </row>
    <row r="218" spans="1:19" ht="17.25" x14ac:dyDescent="0.25">
      <c r="A218" s="44" t="s">
        <v>155</v>
      </c>
      <c r="B218" s="42">
        <v>0</v>
      </c>
      <c r="C218" s="42">
        <v>20485869.309999999</v>
      </c>
      <c r="D218" s="42">
        <v>20485869.309999999</v>
      </c>
      <c r="E218" s="42">
        <v>0</v>
      </c>
      <c r="F218" s="60">
        <f t="shared" si="45"/>
        <v>0</v>
      </c>
      <c r="G218" s="42">
        <v>0</v>
      </c>
      <c r="H218" s="42">
        <v>10598619.720000001</v>
      </c>
      <c r="I218" s="93">
        <v>9881184.3300000001</v>
      </c>
      <c r="J218" s="42">
        <v>9881184.3300000001</v>
      </c>
      <c r="K218" s="42">
        <v>0</v>
      </c>
      <c r="L218" s="43">
        <f t="shared" si="46"/>
        <v>717435.3900000006</v>
      </c>
      <c r="M218" s="43">
        <f t="shared" si="44"/>
        <v>717435.3900000006</v>
      </c>
      <c r="N218"/>
      <c r="O218" s="12"/>
    </row>
    <row r="219" spans="1:19" ht="17.25" x14ac:dyDescent="0.25">
      <c r="A219" s="55" t="s">
        <v>34</v>
      </c>
      <c r="B219" s="39">
        <f>B220+B221</f>
        <v>0</v>
      </c>
      <c r="C219" s="39">
        <f t="shared" ref="C219:K219" si="48">C220+C221</f>
        <v>10498955.720000001</v>
      </c>
      <c r="D219" s="39">
        <f t="shared" si="48"/>
        <v>10498955.720000001</v>
      </c>
      <c r="E219" s="79">
        <f t="shared" si="48"/>
        <v>0</v>
      </c>
      <c r="F219" s="39">
        <f t="shared" si="45"/>
        <v>0</v>
      </c>
      <c r="G219" s="39">
        <f t="shared" si="48"/>
        <v>35464.080000000002</v>
      </c>
      <c r="H219" s="39">
        <f t="shared" si="48"/>
        <v>1041800.17</v>
      </c>
      <c r="I219" s="39">
        <f t="shared" si="48"/>
        <v>954338.35000000009</v>
      </c>
      <c r="J219" s="39">
        <f t="shared" si="48"/>
        <v>954338.35000000009</v>
      </c>
      <c r="K219" s="39">
        <f t="shared" si="48"/>
        <v>56567.519999999997</v>
      </c>
      <c r="L219" s="39">
        <f t="shared" si="46"/>
        <v>66358.379999999888</v>
      </c>
      <c r="M219" s="75">
        <f t="shared" si="44"/>
        <v>66358.379999999888</v>
      </c>
      <c r="N219"/>
      <c r="O219" s="12"/>
    </row>
    <row r="220" spans="1:19" s="2" customFormat="1" ht="17.25" x14ac:dyDescent="0.25">
      <c r="A220" s="62" t="s">
        <v>156</v>
      </c>
      <c r="B220" s="42">
        <v>0</v>
      </c>
      <c r="C220" s="42">
        <v>10498955.720000001</v>
      </c>
      <c r="D220" s="42">
        <v>10498955.720000001</v>
      </c>
      <c r="E220" s="42">
        <v>0</v>
      </c>
      <c r="F220" s="42">
        <f t="shared" si="45"/>
        <v>0</v>
      </c>
      <c r="G220" s="42">
        <v>35464.080000000002</v>
      </c>
      <c r="H220" s="42">
        <v>971800.17</v>
      </c>
      <c r="I220" s="42">
        <v>893882.42</v>
      </c>
      <c r="J220" s="42">
        <v>893882.42</v>
      </c>
      <c r="K220" s="42">
        <v>56567.519999999997</v>
      </c>
      <c r="L220" s="42">
        <f t="shared" si="46"/>
        <v>56814.309999999939</v>
      </c>
      <c r="M220" s="43">
        <f t="shared" si="44"/>
        <v>56814.309999999939</v>
      </c>
      <c r="N220"/>
      <c r="O220" s="12"/>
      <c r="P220" s="5"/>
      <c r="Q220" s="5"/>
      <c r="R220" s="5"/>
      <c r="S220" s="5"/>
    </row>
    <row r="221" spans="1:19" ht="34.5" x14ac:dyDescent="0.25">
      <c r="A221" s="62" t="s">
        <v>157</v>
      </c>
      <c r="B221" s="42">
        <v>0</v>
      </c>
      <c r="C221" s="42">
        <v>0</v>
      </c>
      <c r="D221" s="42">
        <v>0</v>
      </c>
      <c r="E221" s="42">
        <v>0</v>
      </c>
      <c r="F221" s="42">
        <f t="shared" si="45"/>
        <v>0</v>
      </c>
      <c r="G221" s="42">
        <v>0</v>
      </c>
      <c r="H221" s="42">
        <v>70000</v>
      </c>
      <c r="I221" s="42">
        <v>60455.93</v>
      </c>
      <c r="J221" s="42">
        <v>60455.93</v>
      </c>
      <c r="K221" s="42">
        <v>0</v>
      </c>
      <c r="L221" s="42">
        <f t="shared" si="46"/>
        <v>9544.07</v>
      </c>
      <c r="M221" s="43">
        <f t="shared" si="44"/>
        <v>9544.07</v>
      </c>
      <c r="N221"/>
      <c r="O221" s="12"/>
    </row>
    <row r="222" spans="1:19" ht="17.25" x14ac:dyDescent="0.25">
      <c r="A222" s="50" t="s">
        <v>38</v>
      </c>
      <c r="B222" s="80"/>
      <c r="C222" s="81"/>
      <c r="D222" s="81"/>
      <c r="E222" s="81"/>
      <c r="F222" s="81"/>
      <c r="G222" s="81"/>
      <c r="H222" s="82"/>
      <c r="I222" s="50"/>
      <c r="J222" s="81"/>
      <c r="K222" s="50"/>
      <c r="L222" s="81"/>
      <c r="M222" s="83" t="s">
        <v>39</v>
      </c>
      <c r="N222"/>
      <c r="O222" s="12"/>
    </row>
    <row r="223" spans="1:19" ht="17.25" x14ac:dyDescent="0.25">
      <c r="A223" s="50" t="s">
        <v>40</v>
      </c>
      <c r="B223" s="84"/>
      <c r="C223" s="85"/>
      <c r="D223" s="85"/>
      <c r="E223" s="50"/>
      <c r="F223" s="81"/>
      <c r="G223" s="81"/>
      <c r="H223" s="81"/>
      <c r="I223" s="50"/>
      <c r="J223" s="81"/>
      <c r="K223" s="81"/>
      <c r="L223" s="81"/>
      <c r="M223" s="81"/>
      <c r="N223"/>
      <c r="O223" s="12"/>
    </row>
    <row r="224" spans="1:19" ht="17.25" x14ac:dyDescent="0.25">
      <c r="A224" s="72" t="s">
        <v>51</v>
      </c>
      <c r="B224" s="72"/>
      <c r="C224" s="72"/>
      <c r="D224" s="72"/>
      <c r="E224" s="72"/>
      <c r="F224" s="81"/>
      <c r="G224" s="81"/>
      <c r="H224" s="50"/>
      <c r="I224" s="50"/>
      <c r="J224" s="50"/>
      <c r="K224" s="50"/>
      <c r="L224" s="81"/>
      <c r="M224" s="81"/>
      <c r="N224"/>
      <c r="O224" s="12"/>
    </row>
    <row r="225" spans="1:19" ht="31.5" customHeight="1" x14ac:dyDescent="0.25">
      <c r="A225" s="111" t="s">
        <v>41</v>
      </c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/>
      <c r="O225" s="12"/>
    </row>
    <row r="226" spans="1:19" ht="17.25" x14ac:dyDescent="0.25">
      <c r="A226" s="72"/>
      <c r="B226" s="86"/>
      <c r="C226" s="86"/>
      <c r="D226" s="72"/>
      <c r="E226" s="72"/>
      <c r="F226" s="81"/>
      <c r="G226" s="81"/>
      <c r="H226" s="50"/>
      <c r="I226" s="50"/>
      <c r="J226" s="50"/>
      <c r="K226" s="50"/>
      <c r="L226" s="80"/>
      <c r="M226" s="50"/>
      <c r="N226"/>
      <c r="O226" s="12"/>
    </row>
    <row r="227" spans="1:19" ht="17.25" x14ac:dyDescent="0.25">
      <c r="A227" s="87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71"/>
      <c r="N227"/>
      <c r="O227" s="12"/>
    </row>
    <row r="228" spans="1:19" ht="17.25" x14ac:dyDescent="0.25">
      <c r="A228" s="72"/>
      <c r="B228" s="86"/>
      <c r="C228" s="86"/>
      <c r="D228" s="86"/>
      <c r="E228" s="86"/>
      <c r="F228" s="86"/>
      <c r="G228" s="89"/>
      <c r="H228" s="89"/>
      <c r="I228" s="89"/>
      <c r="J228" s="89"/>
      <c r="K228" s="89"/>
      <c r="L228" s="89"/>
      <c r="M228" s="89"/>
      <c r="N228"/>
      <c r="O228" s="12"/>
    </row>
    <row r="229" spans="1:19" ht="17.25" x14ac:dyDescent="0.25">
      <c r="A229" s="72"/>
      <c r="B229" s="90"/>
      <c r="C229" s="90"/>
      <c r="D229" s="80"/>
      <c r="E229" s="80"/>
      <c r="F229" s="80"/>
      <c r="G229" s="80"/>
      <c r="H229" s="80"/>
      <c r="I229" s="80"/>
      <c r="J229" s="80"/>
      <c r="K229" s="80"/>
      <c r="L229" s="80"/>
      <c r="M229" s="50"/>
      <c r="N229"/>
      <c r="O229" s="12"/>
    </row>
    <row r="230" spans="1:19" ht="17.25" x14ac:dyDescent="0.25">
      <c r="A230" s="72"/>
      <c r="B230" s="86"/>
      <c r="C230" s="86"/>
      <c r="D230" s="72"/>
      <c r="E230" s="72"/>
      <c r="F230" s="86"/>
      <c r="G230" s="72"/>
      <c r="H230" s="72"/>
      <c r="I230" s="72"/>
      <c r="J230" s="72"/>
      <c r="K230" s="72"/>
      <c r="L230" s="72"/>
      <c r="M230" s="50"/>
      <c r="N230"/>
      <c r="O230" s="12"/>
    </row>
    <row r="231" spans="1:19" ht="17.25" x14ac:dyDescent="0.25">
      <c r="A231" s="70" t="s">
        <v>42</v>
      </c>
      <c r="B231" s="70"/>
      <c r="C231" s="72"/>
      <c r="D231" s="50"/>
      <c r="E231" s="110" t="s">
        <v>43</v>
      </c>
      <c r="F231" s="110"/>
      <c r="G231" s="110"/>
      <c r="H231" s="72"/>
      <c r="I231" s="50"/>
      <c r="J231" s="50"/>
      <c r="K231" s="110" t="s">
        <v>44</v>
      </c>
      <c r="L231" s="110"/>
      <c r="M231" s="110"/>
      <c r="N231"/>
      <c r="O231" s="12"/>
    </row>
    <row r="232" spans="1:19" ht="17.25" x14ac:dyDescent="0.25">
      <c r="A232" s="70" t="s">
        <v>45</v>
      </c>
      <c r="B232" s="70"/>
      <c r="C232" s="72"/>
      <c r="D232" s="50"/>
      <c r="E232" s="110" t="s">
        <v>46</v>
      </c>
      <c r="F232" s="110"/>
      <c r="G232" s="110"/>
      <c r="H232" s="72"/>
      <c r="I232" s="50"/>
      <c r="J232" s="50"/>
      <c r="K232" s="110" t="s">
        <v>47</v>
      </c>
      <c r="L232" s="110"/>
      <c r="M232" s="110"/>
      <c r="N232"/>
      <c r="O232" s="12"/>
    </row>
    <row r="233" spans="1:19" ht="15.75" customHeight="1" x14ac:dyDescent="0.25">
      <c r="A233" s="70" t="s">
        <v>48</v>
      </c>
      <c r="B233" s="70"/>
      <c r="C233" s="72"/>
      <c r="D233" s="50"/>
      <c r="E233" s="110" t="s">
        <v>49</v>
      </c>
      <c r="F233" s="110"/>
      <c r="G233" s="110"/>
      <c r="H233" s="72"/>
      <c r="I233" s="50"/>
      <c r="J233" s="50"/>
      <c r="K233" s="110" t="s">
        <v>50</v>
      </c>
      <c r="L233" s="110"/>
      <c r="M233" s="110"/>
      <c r="N233"/>
      <c r="O233" s="12"/>
    </row>
    <row r="234" spans="1:19" ht="15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8"/>
      <c r="N234"/>
      <c r="O234" s="12"/>
    </row>
    <row r="235" spans="1:19" s="2" customFormat="1" ht="18.75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8"/>
      <c r="N235"/>
      <c r="O235" s="12"/>
      <c r="P235" s="5"/>
      <c r="Q235" s="5"/>
      <c r="R235" s="5"/>
      <c r="S235" s="5"/>
    </row>
    <row r="236" spans="1:19" ht="18.75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8"/>
      <c r="N236"/>
      <c r="O236" s="11"/>
      <c r="P236" s="2"/>
      <c r="Q236" s="2"/>
      <c r="R236" s="2"/>
      <c r="S236" s="2"/>
    </row>
    <row r="237" spans="1:19" ht="15.75" customHeight="1" x14ac:dyDescent="0.3">
      <c r="A237" s="19"/>
      <c r="B237" s="20"/>
      <c r="C237" s="20"/>
      <c r="D237" s="19"/>
      <c r="E237" s="19"/>
      <c r="F237" s="20"/>
      <c r="G237" s="19"/>
      <c r="H237" s="19"/>
      <c r="I237" s="19"/>
      <c r="J237" s="19"/>
      <c r="K237" s="19"/>
      <c r="L237" s="19"/>
      <c r="M237" s="18"/>
      <c r="N237"/>
      <c r="O237" s="12"/>
    </row>
    <row r="238" spans="1:19" ht="18.75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8"/>
      <c r="N238"/>
      <c r="O238" s="12"/>
    </row>
    <row r="239" spans="1:19" ht="15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8"/>
      <c r="N239"/>
      <c r="O239" s="12"/>
    </row>
    <row r="240" spans="1:19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N240"/>
      <c r="O240" s="12"/>
    </row>
    <row r="241" spans="1:19" s="2" customForma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N241"/>
      <c r="O241" s="12"/>
      <c r="P241" s="5"/>
      <c r="Q241" s="5"/>
      <c r="R241" s="5"/>
      <c r="S241" s="5"/>
    </row>
    <row r="242" spans="1:19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N242"/>
      <c r="O242" s="11"/>
      <c r="P242" s="2"/>
      <c r="Q242" s="2"/>
      <c r="R242" s="2"/>
      <c r="S242" s="2"/>
    </row>
    <row r="243" spans="1:19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N243"/>
      <c r="O243" s="12"/>
    </row>
    <row r="244" spans="1:19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N244"/>
      <c r="O244" s="12"/>
    </row>
    <row r="245" spans="1:19" x14ac:dyDescent="0.25">
      <c r="A245" s="15"/>
      <c r="B245" s="14"/>
      <c r="C245" s="14"/>
      <c r="D245" s="14"/>
      <c r="E245" s="14"/>
      <c r="F245" s="11"/>
      <c r="G245" s="11"/>
      <c r="N245"/>
      <c r="O245" s="12"/>
    </row>
    <row r="246" spans="1:19" x14ac:dyDescent="0.25">
      <c r="A246" s="14"/>
      <c r="B246" s="14"/>
      <c r="C246" s="14"/>
      <c r="D246" s="14"/>
      <c r="E246" s="14"/>
      <c r="F246" s="11"/>
      <c r="G246" s="11"/>
      <c r="N246"/>
      <c r="O246" s="12"/>
    </row>
    <row r="247" spans="1:19" x14ac:dyDescent="0.25">
      <c r="A247" s="14"/>
      <c r="B247" s="14"/>
      <c r="C247" s="14"/>
      <c r="D247" s="14"/>
      <c r="E247" s="14"/>
      <c r="F247" s="11"/>
      <c r="G247" s="11"/>
      <c r="N247"/>
      <c r="O247" s="12"/>
    </row>
    <row r="248" spans="1:19" x14ac:dyDescent="0.25">
      <c r="A248" s="14"/>
      <c r="B248" s="14"/>
      <c r="C248" s="14"/>
      <c r="D248" s="14"/>
      <c r="E248" s="14"/>
      <c r="F248" s="11"/>
      <c r="G248" s="11"/>
      <c r="N248"/>
      <c r="O248" s="12"/>
    </row>
    <row r="249" spans="1:19" s="2" customFormat="1" x14ac:dyDescent="0.25">
      <c r="A249" s="14"/>
      <c r="B249" s="14"/>
      <c r="C249" s="14"/>
      <c r="D249" s="14"/>
      <c r="E249" s="14"/>
      <c r="F249" s="11"/>
      <c r="G249" s="11"/>
      <c r="N249"/>
      <c r="O249" s="12"/>
      <c r="P249" s="5"/>
      <c r="Q249" s="5"/>
      <c r="R249" s="5"/>
      <c r="S249" s="5"/>
    </row>
    <row r="250" spans="1:19" x14ac:dyDescent="0.25">
      <c r="A250" s="14"/>
      <c r="B250" s="14"/>
      <c r="C250" s="14"/>
      <c r="D250" s="14"/>
      <c r="E250" s="14"/>
      <c r="F250" s="11"/>
      <c r="G250" s="11"/>
      <c r="N250"/>
      <c r="O250" s="11"/>
      <c r="P250" s="2"/>
      <c r="Q250" s="2"/>
      <c r="R250" s="2"/>
      <c r="S250" s="2"/>
    </row>
    <row r="251" spans="1:19" x14ac:dyDescent="0.25">
      <c r="A251" s="14"/>
      <c r="B251" s="14"/>
      <c r="C251" s="14"/>
      <c r="D251" s="14"/>
      <c r="E251" s="14"/>
      <c r="F251" s="11"/>
      <c r="G251" s="11"/>
      <c r="N251"/>
    </row>
    <row r="252" spans="1:19" x14ac:dyDescent="0.25">
      <c r="A252" s="14"/>
      <c r="B252" s="13"/>
      <c r="F252" s="13"/>
      <c r="N252"/>
    </row>
    <row r="253" spans="1:19" x14ac:dyDescent="0.25">
      <c r="A253" s="14"/>
      <c r="B253" s="13"/>
      <c r="E253" s="108"/>
      <c r="F253" s="108"/>
      <c r="G253" s="108"/>
      <c r="N253"/>
    </row>
    <row r="254" spans="1:19" x14ac:dyDescent="0.25">
      <c r="A254" s="14"/>
      <c r="B254" s="13"/>
      <c r="E254" s="4"/>
      <c r="F254" s="4"/>
      <c r="G254" s="4"/>
      <c r="N254"/>
    </row>
    <row r="255" spans="1:19" x14ac:dyDescent="0.25">
      <c r="A255" s="14"/>
      <c r="B255" s="13"/>
      <c r="E255" s="4"/>
      <c r="F255" s="4"/>
      <c r="G255" s="4"/>
      <c r="N255"/>
    </row>
    <row r="256" spans="1:19" x14ac:dyDescent="0.25">
      <c r="B256" s="11"/>
      <c r="E256" s="108"/>
      <c r="F256" s="108"/>
      <c r="G256" s="108"/>
      <c r="N256"/>
    </row>
    <row r="257" spans="1:14" x14ac:dyDescent="0.25">
      <c r="B257" s="11"/>
      <c r="E257" s="108"/>
      <c r="F257" s="108"/>
      <c r="G257" s="108"/>
      <c r="N257"/>
    </row>
    <row r="258" spans="1:14" x14ac:dyDescent="0.25">
      <c r="A258" s="4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N258"/>
    </row>
    <row r="259" spans="1:14" x14ac:dyDescent="0.25">
      <c r="A259" s="4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N259"/>
    </row>
    <row r="260" spans="1:14" x14ac:dyDescent="0.25">
      <c r="A260" s="4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N260"/>
    </row>
    <row r="261" spans="1:14" x14ac:dyDescent="0.25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N261"/>
    </row>
    <row r="262" spans="1:14" x14ac:dyDescent="0.25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N262"/>
    </row>
    <row r="263" spans="1:1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N263"/>
    </row>
    <row r="264" spans="1:14" x14ac:dyDescent="0.25">
      <c r="A264" s="4"/>
      <c r="E264" s="4"/>
      <c r="H264" s="4"/>
      <c r="I264" s="4"/>
      <c r="J264" s="4"/>
      <c r="K264" s="4"/>
      <c r="N264"/>
    </row>
    <row r="265" spans="1:14" x14ac:dyDescent="0.25">
      <c r="A265" s="4"/>
      <c r="E265" s="4"/>
      <c r="K265" s="4"/>
      <c r="N265"/>
    </row>
    <row r="266" spans="1:14" x14ac:dyDescent="0.25">
      <c r="A266" s="4"/>
      <c r="E266" s="4"/>
      <c r="K266" s="4"/>
      <c r="N266"/>
    </row>
    <row r="267" spans="1:14" x14ac:dyDescent="0.25">
      <c r="G267" s="107"/>
      <c r="H267" s="107"/>
      <c r="I267" s="107"/>
      <c r="J267" s="107"/>
      <c r="K267" s="107"/>
      <c r="N267"/>
    </row>
    <row r="268" spans="1:14" x14ac:dyDescent="0.25">
      <c r="N268"/>
    </row>
    <row r="269" spans="1:14" x14ac:dyDescent="0.25">
      <c r="N269"/>
    </row>
    <row r="270" spans="1:14" x14ac:dyDescent="0.25">
      <c r="N270"/>
    </row>
    <row r="271" spans="1:14" x14ac:dyDescent="0.25">
      <c r="C271" s="8"/>
      <c r="D271" s="8"/>
      <c r="N271"/>
    </row>
    <row r="272" spans="1:14" x14ac:dyDescent="0.25">
      <c r="N272"/>
    </row>
    <row r="273" spans="14:14" x14ac:dyDescent="0.25">
      <c r="N273"/>
    </row>
    <row r="274" spans="14:14" x14ac:dyDescent="0.25">
      <c r="N274"/>
    </row>
    <row r="275" spans="14:14" x14ac:dyDescent="0.25">
      <c r="N275"/>
    </row>
    <row r="276" spans="14:14" x14ac:dyDescent="0.25">
      <c r="N276"/>
    </row>
    <row r="277" spans="14:14" x14ac:dyDescent="0.25">
      <c r="N277"/>
    </row>
    <row r="278" spans="14:14" x14ac:dyDescent="0.25">
      <c r="N278"/>
    </row>
    <row r="279" spans="14:14" x14ac:dyDescent="0.25">
      <c r="N279"/>
    </row>
    <row r="280" spans="14:14" x14ac:dyDescent="0.25">
      <c r="N280"/>
    </row>
    <row r="281" spans="14:14" x14ac:dyDescent="0.25">
      <c r="N281"/>
    </row>
    <row r="282" spans="14:14" x14ac:dyDescent="0.25">
      <c r="N282"/>
    </row>
    <row r="283" spans="14:14" x14ac:dyDescent="0.25">
      <c r="N283"/>
    </row>
    <row r="284" spans="14:14" x14ac:dyDescent="0.25">
      <c r="N284"/>
    </row>
    <row r="285" spans="14:14" x14ac:dyDescent="0.25">
      <c r="N285"/>
    </row>
    <row r="286" spans="14:14" x14ac:dyDescent="0.25">
      <c r="N286"/>
    </row>
    <row r="287" spans="14:14" x14ac:dyDescent="0.25">
      <c r="N287"/>
    </row>
    <row r="288" spans="14:14" x14ac:dyDescent="0.25">
      <c r="N288"/>
    </row>
    <row r="289" spans="1:14" x14ac:dyDescent="0.25">
      <c r="N289"/>
    </row>
    <row r="290" spans="1:14" x14ac:dyDescent="0.25">
      <c r="N290"/>
    </row>
    <row r="291" spans="1:14" x14ac:dyDescent="0.25">
      <c r="N291"/>
    </row>
    <row r="292" spans="1:14" x14ac:dyDescent="0.25">
      <c r="N292"/>
    </row>
    <row r="293" spans="1:14" x14ac:dyDescent="0.25">
      <c r="N293"/>
    </row>
    <row r="294" spans="1:14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N294"/>
    </row>
    <row r="295" spans="1:14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N295"/>
    </row>
    <row r="296" spans="1:14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/>
    </row>
    <row r="297" spans="1:14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N297"/>
    </row>
    <row r="298" spans="1:14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N298"/>
    </row>
    <row r="299" spans="1:14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N299"/>
    </row>
    <row r="316" spans="3:4" s="5" customFormat="1" x14ac:dyDescent="0.25">
      <c r="C316" s="8"/>
      <c r="D316" s="8"/>
    </row>
  </sheetData>
  <mergeCells count="72">
    <mergeCell ref="A137:A142"/>
    <mergeCell ref="K139:K141"/>
    <mergeCell ref="N86:P86"/>
    <mergeCell ref="B137:F138"/>
    <mergeCell ref="C140:C141"/>
    <mergeCell ref="K135:M135"/>
    <mergeCell ref="G137:L138"/>
    <mergeCell ref="A133:M133"/>
    <mergeCell ref="A132:M132"/>
    <mergeCell ref="I139:I141"/>
    <mergeCell ref="J139:J141"/>
    <mergeCell ref="M137:M141"/>
    <mergeCell ref="B139:C139"/>
    <mergeCell ref="D139:D141"/>
    <mergeCell ref="B140:B141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O19:S19"/>
    <mergeCell ref="B15:C15"/>
    <mergeCell ref="H16:H17"/>
    <mergeCell ref="M13:M17"/>
    <mergeCell ref="N103:R103"/>
    <mergeCell ref="N69:P69"/>
    <mergeCell ref="O20:O21"/>
    <mergeCell ref="O27:O28"/>
    <mergeCell ref="A5:M5"/>
    <mergeCell ref="A6:M6"/>
    <mergeCell ref="A7:M7"/>
    <mergeCell ref="A8:M8"/>
    <mergeCell ref="A9:M9"/>
    <mergeCell ref="K11:M11"/>
    <mergeCell ref="E256:G256"/>
    <mergeCell ref="E231:G231"/>
    <mergeCell ref="G258:K258"/>
    <mergeCell ref="B258:F258"/>
    <mergeCell ref="E233:G233"/>
    <mergeCell ref="E253:G253"/>
    <mergeCell ref="E232:G232"/>
    <mergeCell ref="K233:M233"/>
    <mergeCell ref="K232:M232"/>
    <mergeCell ref="A225:M225"/>
    <mergeCell ref="K231:M231"/>
    <mergeCell ref="E257:G257"/>
    <mergeCell ref="A129:M129"/>
    <mergeCell ref="A130:M130"/>
    <mergeCell ref="A131:M131"/>
    <mergeCell ref="G267:K267"/>
    <mergeCell ref="A261:K261"/>
    <mergeCell ref="A262:K262"/>
    <mergeCell ref="G259:K259"/>
    <mergeCell ref="G260:K260"/>
    <mergeCell ref="B260:F260"/>
    <mergeCell ref="B259:F259"/>
    <mergeCell ref="N184:P184"/>
    <mergeCell ref="G139:H139"/>
    <mergeCell ref="G140:G141"/>
    <mergeCell ref="H140:H141"/>
    <mergeCell ref="E139:E141"/>
    <mergeCell ref="L139:L141"/>
    <mergeCell ref="F139:F140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4" max="12" man="1"/>
    <brk id="233" max="12" man="1"/>
  </rowBreaks>
  <ignoredErrors>
    <ignoredError sqref="F94:F95 B107:E107 G107:K107 B112:E112 B116:D116 B119:C119 G112:K112 G116:K116 G119:K119 E219 F220:F221 L94:L95 L106 F106 L205 L207 L107:L115 F107:F115 L215 L212:L213 F89:F92 L89:L92 F98:F101 L98:L101 L218 F102 L102 L116:L121 F116:F121 F215 F218 F212 F211 F213 F219 F216 F214 F217 F20" formula="1"/>
    <ignoredError sqref="E116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B6A48D-AFE5-418D-8C18-919FF5F92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EA80C-501C-4CDF-8A17-CD1801515853}">
  <ds:schemaRefs>
    <ds:schemaRef ds:uri="http://schemas.openxmlformats.org/package/2006/metadata/core-properties"/>
    <ds:schemaRef ds:uri="http://purl.org/dc/terms/"/>
    <ds:schemaRef ds:uri="ebfcc7d6-e1dc-4701-b230-8bbb8f498e6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2025-09-17T21:22:16Z</cp:lastPrinted>
  <dcterms:created xsi:type="dcterms:W3CDTF">2000-09-28T14:08:42Z</dcterms:created>
  <dcterms:modified xsi:type="dcterms:W3CDTF">2025-09-29T18:23:07Z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