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641" documentId="13_ncr:1_{EA5D71BF-DDC0-4C65-9EDD-5BDBC60EBABF}" xr6:coauthVersionLast="47" xr6:coauthVersionMax="47" xr10:uidLastSave="{3160BF7A-3E09-434A-B9A0-C5243790D022}"/>
  <bookViews>
    <workbookView xWindow="-120" yWindow="-120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9" i="4" l="1"/>
  <c r="J219" i="4"/>
  <c r="I219" i="4"/>
  <c r="H219" i="4"/>
  <c r="G219" i="4"/>
  <c r="D219" i="4"/>
  <c r="H216" i="4" l="1"/>
  <c r="I216" i="4"/>
  <c r="J216" i="4"/>
  <c r="K216" i="4"/>
  <c r="G216" i="4"/>
  <c r="E216" i="4"/>
  <c r="D216" i="4"/>
  <c r="C216" i="4"/>
  <c r="B216" i="4"/>
  <c r="H213" i="4"/>
  <c r="I213" i="4"/>
  <c r="J213" i="4"/>
  <c r="K213" i="4"/>
  <c r="G213" i="4"/>
  <c r="C213" i="4"/>
  <c r="D213" i="4"/>
  <c r="E213" i="4"/>
  <c r="B213" i="4"/>
  <c r="K145" i="4"/>
  <c r="J145" i="4"/>
  <c r="I145" i="4"/>
  <c r="H145" i="4"/>
  <c r="G145" i="4"/>
  <c r="C145" i="4"/>
  <c r="D145" i="4"/>
  <c r="E145" i="4"/>
  <c r="B145" i="4"/>
  <c r="H20" i="4"/>
  <c r="I20" i="4"/>
  <c r="J20" i="4"/>
  <c r="K20" i="4"/>
  <c r="G20" i="4"/>
  <c r="C20" i="4"/>
  <c r="D20" i="4"/>
  <c r="E20" i="4"/>
  <c r="B20" i="4"/>
  <c r="C219" i="4"/>
  <c r="E219" i="4"/>
  <c r="B219" i="4"/>
  <c r="L212" i="4"/>
  <c r="F212" i="4"/>
  <c r="F209" i="4"/>
  <c r="F210" i="4"/>
  <c r="M210" i="4" s="1"/>
  <c r="L196" i="4"/>
  <c r="F196" i="4"/>
  <c r="L190" i="4"/>
  <c r="F190" i="4"/>
  <c r="L184" i="4"/>
  <c r="F184" i="4"/>
  <c r="L182" i="4"/>
  <c r="F182" i="4"/>
  <c r="L181" i="4"/>
  <c r="F181" i="4"/>
  <c r="L178" i="4"/>
  <c r="L173" i="4"/>
  <c r="L174" i="4"/>
  <c r="L175" i="4"/>
  <c r="L176" i="4"/>
  <c r="L177" i="4"/>
  <c r="F177" i="4"/>
  <c r="F176" i="4"/>
  <c r="F175" i="4"/>
  <c r="F174" i="4"/>
  <c r="F173" i="4"/>
  <c r="F146" i="4"/>
  <c r="L146" i="4"/>
  <c r="L97" i="4"/>
  <c r="F97" i="4"/>
  <c r="L65" i="4"/>
  <c r="F65" i="4"/>
  <c r="F53" i="4"/>
  <c r="M53" i="4" s="1"/>
  <c r="L36" i="4"/>
  <c r="F36" i="4"/>
  <c r="F219" i="4" l="1"/>
  <c r="F213" i="4"/>
  <c r="L219" i="4"/>
  <c r="F216" i="4"/>
  <c r="L213" i="4"/>
  <c r="L216" i="4"/>
  <c r="L145" i="4"/>
  <c r="F145" i="4"/>
  <c r="L20" i="4"/>
  <c r="F20" i="4"/>
  <c r="M212" i="4"/>
  <c r="M196" i="4"/>
  <c r="M190" i="4"/>
  <c r="M181" i="4"/>
  <c r="M182" i="4"/>
  <c r="M184" i="4"/>
  <c r="M175" i="4"/>
  <c r="M174" i="4"/>
  <c r="M176" i="4"/>
  <c r="M178" i="4"/>
  <c r="M177" i="4"/>
  <c r="M173" i="4"/>
  <c r="M146" i="4"/>
  <c r="M65" i="4"/>
  <c r="M97" i="4"/>
  <c r="M36" i="4"/>
  <c r="F215" i="4"/>
  <c r="L74" i="4"/>
  <c r="L73" i="4"/>
  <c r="L72" i="4"/>
  <c r="L71" i="4"/>
  <c r="L70" i="4"/>
  <c r="L69" i="4"/>
  <c r="L68" i="4"/>
  <c r="L67" i="4"/>
  <c r="L66" i="4"/>
  <c r="L64" i="4"/>
  <c r="L63" i="4"/>
  <c r="L62" i="4"/>
  <c r="L61" i="4"/>
  <c r="L60" i="4"/>
  <c r="L59" i="4"/>
  <c r="L58" i="4"/>
  <c r="L57" i="4"/>
  <c r="L56" i="4"/>
  <c r="L55" i="4"/>
  <c r="L54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F63" i="4"/>
  <c r="M63" i="4" s="1"/>
  <c r="F62" i="4"/>
  <c r="F82" i="4"/>
  <c r="F81" i="4"/>
  <c r="F80" i="4"/>
  <c r="F79" i="4"/>
  <c r="F78" i="4"/>
  <c r="F77" i="4"/>
  <c r="F76" i="4"/>
  <c r="L77" i="4"/>
  <c r="L82" i="4"/>
  <c r="L81" i="4"/>
  <c r="L80" i="4"/>
  <c r="L79" i="4"/>
  <c r="M79" i="4" s="1"/>
  <c r="L78" i="4"/>
  <c r="L76" i="4"/>
  <c r="F85" i="4"/>
  <c r="L171" i="4"/>
  <c r="F171" i="4"/>
  <c r="L105" i="4"/>
  <c r="F105" i="4"/>
  <c r="L85" i="4"/>
  <c r="F54" i="4"/>
  <c r="F55" i="4"/>
  <c r="F56" i="4"/>
  <c r="F50" i="4"/>
  <c r="L172" i="4"/>
  <c r="F172" i="4"/>
  <c r="F51" i="4"/>
  <c r="F52" i="4"/>
  <c r="D120" i="4"/>
  <c r="L153" i="4"/>
  <c r="L192" i="4"/>
  <c r="F192" i="4"/>
  <c r="F153" i="4"/>
  <c r="F49" i="4"/>
  <c r="L179" i="4"/>
  <c r="F179" i="4"/>
  <c r="F58" i="4"/>
  <c r="F70" i="4"/>
  <c r="L211" i="4"/>
  <c r="L157" i="4"/>
  <c r="L98" i="4"/>
  <c r="L94" i="4"/>
  <c r="L21" i="4"/>
  <c r="L170" i="4"/>
  <c r="L169" i="4"/>
  <c r="L164" i="4"/>
  <c r="F218" i="4"/>
  <c r="L218" i="4"/>
  <c r="F211" i="4"/>
  <c r="L208" i="4"/>
  <c r="F208" i="4"/>
  <c r="L206" i="4"/>
  <c r="L205" i="4"/>
  <c r="L204" i="4"/>
  <c r="F206" i="4"/>
  <c r="F204" i="4"/>
  <c r="L180" i="4"/>
  <c r="L185" i="4"/>
  <c r="L191" i="4"/>
  <c r="F191" i="4"/>
  <c r="F185" i="4"/>
  <c r="F180" i="4"/>
  <c r="F170" i="4"/>
  <c r="F69" i="4"/>
  <c r="F67" i="4"/>
  <c r="L106" i="4"/>
  <c r="L104" i="4"/>
  <c r="F106" i="4"/>
  <c r="F104" i="4"/>
  <c r="F98" i="4"/>
  <c r="F94" i="4"/>
  <c r="F21" i="4"/>
  <c r="F48" i="4"/>
  <c r="L198" i="4"/>
  <c r="F198" i="4"/>
  <c r="L186" i="4"/>
  <c r="F186" i="4"/>
  <c r="L87" i="4"/>
  <c r="F87" i="4"/>
  <c r="F147" i="4"/>
  <c r="F164" i="4"/>
  <c r="F157" i="4"/>
  <c r="F33" i="4"/>
  <c r="F47" i="4"/>
  <c r="F169" i="4"/>
  <c r="G138" i="4"/>
  <c r="B138" i="4"/>
  <c r="A137" i="4"/>
  <c r="A134" i="4"/>
  <c r="K136" i="4"/>
  <c r="L220" i="4"/>
  <c r="F74" i="4"/>
  <c r="F73" i="4"/>
  <c r="F72" i="4"/>
  <c r="F71" i="4"/>
  <c r="F68" i="4"/>
  <c r="F64" i="4"/>
  <c r="F61" i="4"/>
  <c r="F60" i="4"/>
  <c r="F66" i="4"/>
  <c r="F59" i="4"/>
  <c r="F57" i="4"/>
  <c r="F46" i="4"/>
  <c r="F45" i="4"/>
  <c r="F44" i="4"/>
  <c r="F43" i="4"/>
  <c r="F42" i="4"/>
  <c r="F41" i="4"/>
  <c r="F40" i="4"/>
  <c r="F39" i="4"/>
  <c r="F38" i="4"/>
  <c r="F37" i="4"/>
  <c r="F35" i="4"/>
  <c r="F34" i="4"/>
  <c r="F32" i="4"/>
  <c r="F31" i="4"/>
  <c r="F30" i="4"/>
  <c r="F29" i="4"/>
  <c r="F28" i="4"/>
  <c r="F27" i="4"/>
  <c r="F26" i="4"/>
  <c r="F25" i="4"/>
  <c r="F24" i="4"/>
  <c r="F23" i="4"/>
  <c r="F22" i="4"/>
  <c r="F122" i="4"/>
  <c r="F121" i="4"/>
  <c r="F119" i="4"/>
  <c r="F118" i="4"/>
  <c r="F116" i="4"/>
  <c r="F115" i="4"/>
  <c r="F114" i="4"/>
  <c r="F112" i="4"/>
  <c r="F111" i="4"/>
  <c r="F110" i="4"/>
  <c r="F109" i="4"/>
  <c r="F102" i="4"/>
  <c r="F101" i="4"/>
  <c r="F100" i="4"/>
  <c r="F99" i="4"/>
  <c r="F96" i="4"/>
  <c r="F95" i="4"/>
  <c r="F93" i="4"/>
  <c r="F92" i="4"/>
  <c r="F91" i="4"/>
  <c r="F90" i="4"/>
  <c r="F205" i="4"/>
  <c r="F203" i="4"/>
  <c r="F202" i="4"/>
  <c r="F201" i="4"/>
  <c r="F200" i="4"/>
  <c r="F199" i="4"/>
  <c r="F197" i="4"/>
  <c r="F195" i="4"/>
  <c r="F194" i="4"/>
  <c r="F193" i="4"/>
  <c r="F207" i="4"/>
  <c r="F189" i="4"/>
  <c r="F188" i="4"/>
  <c r="F187" i="4"/>
  <c r="F183" i="4"/>
  <c r="F223" i="4"/>
  <c r="F222" i="4"/>
  <c r="F220" i="4"/>
  <c r="F217" i="4"/>
  <c r="F214" i="4"/>
  <c r="F168" i="4"/>
  <c r="F167" i="4"/>
  <c r="F166" i="4"/>
  <c r="F165" i="4"/>
  <c r="F163" i="4"/>
  <c r="F162" i="4"/>
  <c r="F161" i="4"/>
  <c r="F160" i="4"/>
  <c r="F159" i="4"/>
  <c r="F158" i="4"/>
  <c r="F156" i="4"/>
  <c r="F155" i="4"/>
  <c r="F154" i="4"/>
  <c r="F152" i="4"/>
  <c r="F151" i="4"/>
  <c r="F150" i="4"/>
  <c r="F149" i="4"/>
  <c r="F148" i="4"/>
  <c r="L168" i="4"/>
  <c r="L209" i="4"/>
  <c r="L207" i="4"/>
  <c r="L203" i="4"/>
  <c r="L202" i="4"/>
  <c r="L201" i="4"/>
  <c r="L200" i="4"/>
  <c r="L199" i="4"/>
  <c r="L197" i="4"/>
  <c r="L195" i="4"/>
  <c r="L194" i="4"/>
  <c r="L193" i="4"/>
  <c r="L189" i="4"/>
  <c r="L188" i="4"/>
  <c r="L187" i="4"/>
  <c r="L183" i="4"/>
  <c r="L167" i="4"/>
  <c r="L166" i="4"/>
  <c r="L165" i="4"/>
  <c r="L163" i="4"/>
  <c r="L162" i="4"/>
  <c r="L161" i="4"/>
  <c r="L160" i="4"/>
  <c r="L159" i="4"/>
  <c r="L158" i="4"/>
  <c r="L156" i="4"/>
  <c r="L155" i="4"/>
  <c r="L154" i="4"/>
  <c r="L152" i="4"/>
  <c r="L151" i="4"/>
  <c r="L150" i="4"/>
  <c r="L149" i="4"/>
  <c r="L148" i="4"/>
  <c r="L147" i="4"/>
  <c r="L223" i="4"/>
  <c r="L222" i="4"/>
  <c r="L217" i="4"/>
  <c r="L215" i="4"/>
  <c r="L214" i="4"/>
  <c r="L107" i="4"/>
  <c r="L103" i="4"/>
  <c r="L102" i="4"/>
  <c r="L101" i="4"/>
  <c r="L100" i="4"/>
  <c r="L99" i="4"/>
  <c r="L96" i="4"/>
  <c r="L95" i="4"/>
  <c r="L93" i="4"/>
  <c r="L92" i="4"/>
  <c r="L91" i="4"/>
  <c r="L90" i="4"/>
  <c r="L89" i="4"/>
  <c r="L88" i="4"/>
  <c r="L86" i="4"/>
  <c r="L84" i="4"/>
  <c r="L83" i="4"/>
  <c r="L75" i="4"/>
  <c r="L122" i="4"/>
  <c r="L121" i="4"/>
  <c r="L119" i="4"/>
  <c r="L118" i="4"/>
  <c r="L116" i="4"/>
  <c r="L115" i="4"/>
  <c r="L114" i="4"/>
  <c r="L112" i="4"/>
  <c r="L111" i="4"/>
  <c r="L110" i="4"/>
  <c r="L109" i="4"/>
  <c r="F107" i="4"/>
  <c r="F103" i="4"/>
  <c r="F89" i="4"/>
  <c r="F88" i="4"/>
  <c r="F86" i="4"/>
  <c r="F84" i="4"/>
  <c r="F83" i="4"/>
  <c r="F75" i="4"/>
  <c r="K120" i="4"/>
  <c r="J120" i="4"/>
  <c r="I120" i="4"/>
  <c r="H120" i="4"/>
  <c r="G120" i="4"/>
  <c r="C120" i="4"/>
  <c r="B120" i="4"/>
  <c r="K221" i="4"/>
  <c r="J221" i="4"/>
  <c r="I221" i="4"/>
  <c r="H221" i="4"/>
  <c r="G221" i="4"/>
  <c r="E221" i="4"/>
  <c r="D221" i="4"/>
  <c r="D144" i="4" s="1"/>
  <c r="C221" i="4"/>
  <c r="C144" i="4" s="1"/>
  <c r="B221" i="4"/>
  <c r="B144" i="4" s="1"/>
  <c r="B117" i="4"/>
  <c r="C117" i="4"/>
  <c r="D117" i="4"/>
  <c r="E117" i="4"/>
  <c r="G117" i="4"/>
  <c r="H117" i="4"/>
  <c r="I117" i="4"/>
  <c r="J117" i="4"/>
  <c r="K117" i="4"/>
  <c r="D113" i="4"/>
  <c r="E113" i="4"/>
  <c r="E108" i="4"/>
  <c r="C113" i="4"/>
  <c r="C108" i="4"/>
  <c r="B113" i="4"/>
  <c r="G113" i="4"/>
  <c r="H113" i="4"/>
  <c r="I113" i="4"/>
  <c r="J113" i="4"/>
  <c r="K113" i="4"/>
  <c r="K108" i="4"/>
  <c r="J108" i="4"/>
  <c r="I108" i="4"/>
  <c r="H108" i="4"/>
  <c r="G108" i="4"/>
  <c r="D108" i="4"/>
  <c r="B108" i="4"/>
  <c r="E144" i="4" l="1"/>
  <c r="F221" i="4"/>
  <c r="L221" i="4"/>
  <c r="M81" i="4"/>
  <c r="M50" i="4"/>
  <c r="M41" i="4"/>
  <c r="M72" i="4"/>
  <c r="M147" i="4"/>
  <c r="M152" i="4"/>
  <c r="M162" i="4"/>
  <c r="M148" i="4"/>
  <c r="M158" i="4"/>
  <c r="M167" i="4"/>
  <c r="M170" i="4"/>
  <c r="M98" i="4"/>
  <c r="M52" i="4"/>
  <c r="M211" i="4"/>
  <c r="M93" i="4"/>
  <c r="M164" i="4"/>
  <c r="L120" i="4"/>
  <c r="M217" i="4"/>
  <c r="M156" i="4"/>
  <c r="M166" i="4"/>
  <c r="C123" i="4"/>
  <c r="M150" i="4"/>
  <c r="M160" i="4"/>
  <c r="M193" i="4"/>
  <c r="M203" i="4"/>
  <c r="M218" i="4"/>
  <c r="M62" i="4"/>
  <c r="M154" i="4"/>
  <c r="M163" i="4"/>
  <c r="M157" i="4"/>
  <c r="M186" i="4"/>
  <c r="M172" i="4"/>
  <c r="M171" i="4"/>
  <c r="M76" i="4"/>
  <c r="M47" i="4"/>
  <c r="G19" i="4"/>
  <c r="M200" i="4"/>
  <c r="M155" i="4"/>
  <c r="M165" i="4"/>
  <c r="M199" i="4"/>
  <c r="M201" i="4"/>
  <c r="M94" i="4"/>
  <c r="M68" i="4"/>
  <c r="M149" i="4"/>
  <c r="M159" i="4"/>
  <c r="M168" i="4"/>
  <c r="M202" i="4"/>
  <c r="F120" i="4"/>
  <c r="M39" i="4"/>
  <c r="M169" i="4"/>
  <c r="M206" i="4"/>
  <c r="M151" i="4"/>
  <c r="M161" i="4"/>
  <c r="M153" i="4"/>
  <c r="M45" i="4"/>
  <c r="G144" i="4"/>
  <c r="G123" i="4" s="1"/>
  <c r="M32" i="4"/>
  <c r="M33" i="4"/>
  <c r="C19" i="4"/>
  <c r="M214" i="4"/>
  <c r="M91" i="4"/>
  <c r="M92" i="4"/>
  <c r="M61" i="4"/>
  <c r="M34" i="4"/>
  <c r="M43" i="4"/>
  <c r="M55" i="4"/>
  <c r="M54" i="4"/>
  <c r="M38" i="4"/>
  <c r="M49" i="4"/>
  <c r="H144" i="4"/>
  <c r="H123" i="4" s="1"/>
  <c r="I144" i="4"/>
  <c r="I123" i="4" s="1"/>
  <c r="M110" i="4"/>
  <c r="H19" i="4"/>
  <c r="M59" i="4"/>
  <c r="M56" i="4"/>
  <c r="M111" i="4"/>
  <c r="M35" i="4"/>
  <c r="B123" i="4"/>
  <c r="F117" i="4"/>
  <c r="B19" i="4"/>
  <c r="M87" i="4"/>
  <c r="M69" i="4"/>
  <c r="M42" i="4"/>
  <c r="M22" i="4"/>
  <c r="J144" i="4"/>
  <c r="J123" i="4" s="1"/>
  <c r="M208" i="4"/>
  <c r="M209" i="4"/>
  <c r="M194" i="4"/>
  <c r="M205" i="4"/>
  <c r="M204" i="4"/>
  <c r="M195" i="4"/>
  <c r="M198" i="4"/>
  <c r="M188" i="4"/>
  <c r="M189" i="4"/>
  <c r="L117" i="4"/>
  <c r="F113" i="4"/>
  <c r="M112" i="4"/>
  <c r="M109" i="4"/>
  <c r="M104" i="4"/>
  <c r="M99" i="4"/>
  <c r="M95" i="4"/>
  <c r="M101" i="4"/>
  <c r="M102" i="4"/>
  <c r="M89" i="4"/>
  <c r="M78" i="4"/>
  <c r="M84" i="4"/>
  <c r="M88" i="4"/>
  <c r="M73" i="4"/>
  <c r="M70" i="4"/>
  <c r="M64" i="4"/>
  <c r="M60" i="4"/>
  <c r="M71" i="4"/>
  <c r="M51" i="4"/>
  <c r="M26" i="4"/>
  <c r="M23" i="4"/>
  <c r="M219" i="4"/>
  <c r="M223" i="4"/>
  <c r="M220" i="4"/>
  <c r="M215" i="4"/>
  <c r="K144" i="4"/>
  <c r="K123" i="4" s="1"/>
  <c r="M191" i="4"/>
  <c r="M185" i="4"/>
  <c r="M122" i="4"/>
  <c r="M119" i="4"/>
  <c r="M115" i="4"/>
  <c r="L113" i="4"/>
  <c r="M106" i="4"/>
  <c r="M103" i="4"/>
  <c r="M100" i="4"/>
  <c r="M90" i="4"/>
  <c r="M80" i="4"/>
  <c r="M86" i="4"/>
  <c r="M82" i="4"/>
  <c r="M77" i="4"/>
  <c r="M75" i="4"/>
  <c r="M58" i="4"/>
  <c r="M57" i="4"/>
  <c r="M46" i="4"/>
  <c r="M48" i="4"/>
  <c r="M44" i="4"/>
  <c r="M222" i="4"/>
  <c r="M207" i="4"/>
  <c r="E123" i="4"/>
  <c r="D123" i="4"/>
  <c r="M197" i="4"/>
  <c r="M180" i="4"/>
  <c r="M187" i="4"/>
  <c r="M192" i="4"/>
  <c r="M179" i="4"/>
  <c r="M183" i="4"/>
  <c r="M121" i="4"/>
  <c r="M118" i="4"/>
  <c r="M114" i="4"/>
  <c r="M116" i="4"/>
  <c r="L108" i="4"/>
  <c r="F108" i="4"/>
  <c r="M105" i="4"/>
  <c r="M107" i="4"/>
  <c r="I19" i="4"/>
  <c r="M96" i="4"/>
  <c r="D19" i="4"/>
  <c r="M85" i="4"/>
  <c r="M83" i="4"/>
  <c r="E19" i="4"/>
  <c r="K19" i="4"/>
  <c r="M66" i="4"/>
  <c r="M67" i="4"/>
  <c r="M74" i="4"/>
  <c r="M37" i="4"/>
  <c r="M21" i="4"/>
  <c r="M40" i="4"/>
  <c r="M31" i="4"/>
  <c r="M27" i="4"/>
  <c r="M29" i="4"/>
  <c r="M28" i="4"/>
  <c r="M30" i="4"/>
  <c r="M25" i="4"/>
  <c r="M24" i="4"/>
  <c r="K124" i="4" l="1"/>
  <c r="C124" i="4"/>
  <c r="D124" i="4"/>
  <c r="E124" i="4"/>
  <c r="B124" i="4"/>
  <c r="I124" i="4"/>
  <c r="G124" i="4"/>
  <c r="H124" i="4"/>
  <c r="M221" i="4"/>
  <c r="M216" i="4"/>
  <c r="M120" i="4"/>
  <c r="M117" i="4"/>
  <c r="L144" i="4"/>
  <c r="L123" i="4" s="1"/>
  <c r="M213" i="4"/>
  <c r="M113" i="4"/>
  <c r="M108" i="4"/>
  <c r="J19" i="4"/>
  <c r="F19" i="4"/>
  <c r="J124" i="4" l="1"/>
  <c r="L19" i="4"/>
  <c r="M145" i="4"/>
  <c r="F144" i="4"/>
  <c r="M20" i="4"/>
  <c r="L124" i="4" l="1"/>
  <c r="M144" i="4"/>
  <c r="M123" i="4" s="1"/>
  <c r="F123" i="4"/>
  <c r="F124" i="4" s="1"/>
  <c r="M19" i="4"/>
  <c r="M124" i="4" l="1"/>
</calcChain>
</file>

<file path=xl/sharedStrings.xml><?xml version="1.0" encoding="utf-8"?>
<sst xmlns="http://schemas.openxmlformats.org/spreadsheetml/2006/main" count="270" uniqueCount="163">
  <si>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</si>
  <si>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</si>
  <si>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</si>
  <si>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</si>
  <si>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</si>
  <si>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</si>
  <si>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</si>
  <si>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</si>
  <si>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</si>
  <si>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</si>
  <si>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</si>
  <si>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</si>
  <si>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</si>
  <si>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</si>
  <si>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</si>
  <si>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</si>
  <si>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</si>
  <si>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</si>
  <si>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</si>
  <si>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</si>
  <si>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</si>
  <si>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</si>
  <si>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</si>
  <si>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</si>
  <si>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</si>
  <si>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</si>
  <si>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</si>
  <si>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</si>
  <si>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</si>
  <si>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</si>
  <si>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No relatório trouxe essa secretaria aqui em FUNDOS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</si>
  <si>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</si>
  <si>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</si>
  <si>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</si>
  <si>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</si>
  <si>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</si>
  <si>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</si>
  <si>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</si>
  <si>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</si>
  <si>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</si>
  <si>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</si>
  <si>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</si>
  <si>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</si>
  <si>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</si>
  <si>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</si>
  <si>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</si>
  <si>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</si>
  <si>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</si>
  <si>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</si>
  <si>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</si>
  <si>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</si>
  <si>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JANEIRO A FEVEREIRO 2025/BIMESTRE JANEIRO - FEVEREIRO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</si>
  <si>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</si>
  <si>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</si>
  <si>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</si>
  <si>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</si>
  <si>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</si>
  <si>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</si>
  <si>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</si>
  <si>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</si>
  <si>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</si>
  <si>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</si>
  <si>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</si>
  <si>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13410 - FUNDACAO INSTITUTO DE PESCA DO ESTADO DO RIO DE JANEIRO</t>
  </si>
  <si>
    <t xml:space="preserve">      13530 - EMPRESA ASSIST. TEC. EXT. RURAL DO ESTADO RJ.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</si>
  <si>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</si>
  <si>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</si>
  <si>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</si>
  <si>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</si>
  <si>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</si>
  <si>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</si>
  <si>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</si>
  <si>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</si>
  <si>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</si>
  <si>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</si>
  <si>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</si>
  <si>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</si>
  <si>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</si>
  <si>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</si>
  <si>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</si>
  <si>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</si>
  <si>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</si>
  <si>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</si>
  <si>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</si>
  <si>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</si>
  <si>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</si>
  <si>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</si>
  <si>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</si>
  <si>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</si>
  <si>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</si>
  <si>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</si>
  <si>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</si>
  <si>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</si>
  <si>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</si>
  <si>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</si>
  <si>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</si>
  <si>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</si>
  <si>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</si>
  <si>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</si>
  <si>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</si>
  <si>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</si>
  <si>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</si>
  <si>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</si>
  <si>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</si>
  <si>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</si>
  <si>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</si>
  <si>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</si>
  <si>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</si>
  <si>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</si>
  <si>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</si>
  <si>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</si>
  <si>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</si>
  <si>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</si>
  <si>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</si>
  <si>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</si>
  <si>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</si>
  <si>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</si>
  <si>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</si>
  <si>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</si>
  <si>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</si>
  <si>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</si>
  <si>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</si>
  <si>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</si>
  <si>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</si>
  <si>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</si>
  <si>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</si>
  <si>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</si>
  <si>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</si>
  <si>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</si>
  <si>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</si>
  <si>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</si>
  <si>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</si>
  <si>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</si>
  <si>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</si>
  <si>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</si>
  <si>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</si>
  <si>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</si>
  <si>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</si>
  <si>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</si>
  <si>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</si>
  <si>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</si>
  <si>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</si>
  <si>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</si>
  <si>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</si>
  <si>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</si>
  <si>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</si>
  <si>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</si>
  <si>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</si>
  <si>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</si>
  <si>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</si>
  <si>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</si>
  <si>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</si>
  <si>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</si>
  <si>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</si>
  <si>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</si>
  <si>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</si>
  <si>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</si>
  <si>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</si>
  <si>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</si>
  <si>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</si>
  <si>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</si>
  <si>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</si>
  <si>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>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</si>
</sst>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4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1217281</xdr:colOff>
      <xdr:row>0</xdr:row>
      <xdr:rowOff>110859</xdr:rowOff>
    </xdr:from>
    <xdr:to>
      <xdr:col>5</xdr:col>
      <xdr:colOff>764402</xdr:colOff>
      <xdr:row>3</xdr:row>
      <xdr:rowOff>172092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6399" y="110859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1199031</xdr:colOff>
      <xdr:row>125</xdr:row>
      <xdr:rowOff>138205</xdr:rowOff>
    </xdr:from>
    <xdr:to>
      <xdr:col>5</xdr:col>
      <xdr:colOff>746791</xdr:colOff>
      <xdr:row>128</xdr:row>
      <xdr:rowOff>154974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7BE052-6570-A700-0F38-8ACACF7B1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1745" y="33189955"/>
          <a:ext cx="799617" cy="669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N318"/>
  <sheetViews>
    <sheetView showGridLines="0" tabSelected="1" topLeftCell="A214" zoomScale="85" zoomScaleNormal="85" workbookViewId="0">
      <selection activeCell="A157" sqref="A157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6384" width="9.140625" style="5"/>
  </cols>
  <sheetData>
    <row r="1" spans="1:14" ht="17.25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7.2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7.2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7.2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17.25" x14ac:dyDescent="0.25">
      <c r="A5" s="120" t="s">
        <v>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4"/>
    </row>
    <row r="6" spans="1:14" ht="17.25" x14ac:dyDescent="0.25">
      <c r="A6" s="120" t="s">
        <v>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4"/>
    </row>
    <row r="7" spans="1:14" ht="17.25" x14ac:dyDescent="0.25">
      <c r="A7" s="121" t="s">
        <v>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4"/>
    </row>
    <row r="8" spans="1:14" ht="17.25" x14ac:dyDescent="0.25">
      <c r="A8" s="120" t="s">
        <v>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4"/>
    </row>
    <row r="9" spans="1:14" ht="17.25" x14ac:dyDescent="0.25">
      <c r="A9" s="120" t="s">
        <v>51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4"/>
    </row>
    <row r="10" spans="1:14" ht="17.25" x14ac:dyDescent="0.25">
      <c r="A10" s="21"/>
      <c r="B10" s="22"/>
      <c r="C10" s="21"/>
      <c r="D10" s="21"/>
      <c r="E10" s="21"/>
      <c r="F10" s="22"/>
      <c r="G10" s="21"/>
      <c r="H10" s="21"/>
      <c r="I10" s="21"/>
      <c r="J10" s="21"/>
      <c r="K10" s="23"/>
      <c r="L10" s="20"/>
      <c r="M10" s="20"/>
    </row>
    <row r="11" spans="1:14" ht="17.25" x14ac:dyDescent="0.25">
      <c r="A11" s="20"/>
      <c r="B11" s="24"/>
      <c r="C11" s="24"/>
      <c r="D11" s="24"/>
      <c r="E11" s="25"/>
      <c r="F11" s="24"/>
      <c r="G11" s="24"/>
      <c r="H11" s="25"/>
      <c r="I11" s="25"/>
      <c r="J11" s="26"/>
      <c r="K11" s="105" t="s">
        <v>162</v>
      </c>
      <c r="L11" s="105"/>
      <c r="M11" s="105"/>
      <c r="N11" s="1"/>
    </row>
    <row r="12" spans="1:14" ht="17.25" x14ac:dyDescent="0.25">
      <c r="A12" s="20" t="s">
        <v>4</v>
      </c>
      <c r="B12" s="25"/>
      <c r="C12" s="25"/>
      <c r="D12" s="25"/>
      <c r="E12" s="25"/>
      <c r="F12" s="25"/>
      <c r="G12" s="25"/>
      <c r="H12" s="25"/>
      <c r="I12" s="26"/>
      <c r="J12" s="26"/>
      <c r="K12" s="27"/>
      <c r="L12" s="27"/>
      <c r="M12" s="27">
        <v>1</v>
      </c>
      <c r="N12" s="3"/>
    </row>
    <row r="13" spans="1:14" x14ac:dyDescent="0.25">
      <c r="A13" s="91" t="s">
        <v>5</v>
      </c>
      <c r="B13" s="97" t="s">
        <v>6</v>
      </c>
      <c r="C13" s="98"/>
      <c r="D13" s="98"/>
      <c r="E13" s="98"/>
      <c r="F13" s="99"/>
      <c r="G13" s="106" t="s">
        <v>7</v>
      </c>
      <c r="H13" s="107"/>
      <c r="I13" s="107"/>
      <c r="J13" s="107"/>
      <c r="K13" s="107"/>
      <c r="L13" s="107"/>
      <c r="M13" s="106" t="s">
        <v>8</v>
      </c>
      <c r="N13" s="4"/>
    </row>
    <row r="14" spans="1:14" x14ac:dyDescent="0.25">
      <c r="A14" s="92"/>
      <c r="B14" s="100"/>
      <c r="C14" s="101"/>
      <c r="D14" s="101"/>
      <c r="E14" s="101"/>
      <c r="F14" s="102"/>
      <c r="G14" s="108"/>
      <c r="H14" s="109"/>
      <c r="I14" s="109"/>
      <c r="J14" s="109"/>
      <c r="K14" s="109"/>
      <c r="L14" s="109"/>
      <c r="M14" s="111"/>
      <c r="N14" s="4"/>
    </row>
    <row r="15" spans="1:14" ht="17.25" x14ac:dyDescent="0.25">
      <c r="A15" s="92"/>
      <c r="B15" s="112" t="s">
        <v>9</v>
      </c>
      <c r="C15" s="113"/>
      <c r="D15" s="95" t="s">
        <v>10</v>
      </c>
      <c r="E15" s="95" t="s">
        <v>11</v>
      </c>
      <c r="F15" s="118" t="s">
        <v>12</v>
      </c>
      <c r="G15" s="116" t="s">
        <v>9</v>
      </c>
      <c r="H15" s="117"/>
      <c r="I15" s="95" t="s">
        <v>13</v>
      </c>
      <c r="J15" s="95" t="s">
        <v>10</v>
      </c>
      <c r="K15" s="95" t="s">
        <v>11</v>
      </c>
      <c r="L15" s="106" t="s">
        <v>12</v>
      </c>
      <c r="M15" s="111"/>
      <c r="N15" s="4"/>
    </row>
    <row r="16" spans="1:14" ht="16.5" customHeight="1" x14ac:dyDescent="0.25">
      <c r="A16" s="93"/>
      <c r="B16" s="114" t="s">
        <v>14</v>
      </c>
      <c r="C16" s="103" t="s">
        <v>53</v>
      </c>
      <c r="D16" s="96"/>
      <c r="E16" s="96"/>
      <c r="F16" s="119"/>
      <c r="G16" s="114" t="s">
        <v>15</v>
      </c>
      <c r="H16" s="103" t="s">
        <v>54</v>
      </c>
      <c r="I16" s="96"/>
      <c r="J16" s="96"/>
      <c r="K16" s="96"/>
      <c r="L16" s="111"/>
      <c r="M16" s="111"/>
      <c r="N16" s="4"/>
    </row>
    <row r="17" spans="1:14" ht="36.75" customHeight="1" x14ac:dyDescent="0.25">
      <c r="A17" s="93"/>
      <c r="B17" s="115"/>
      <c r="C17" s="104"/>
      <c r="D17" s="96"/>
      <c r="E17" s="96"/>
      <c r="F17" s="30"/>
      <c r="G17" s="115"/>
      <c r="H17" s="104"/>
      <c r="I17" s="96"/>
      <c r="J17" s="96"/>
      <c r="K17" s="96"/>
      <c r="L17" s="111"/>
      <c r="M17" s="111"/>
      <c r="N17" s="4"/>
    </row>
    <row r="18" spans="1:14" ht="21.75" customHeight="1" x14ac:dyDescent="0.25">
      <c r="A18" s="94"/>
      <c r="B18" s="31" t="s">
        <v>16</v>
      </c>
      <c r="C18" s="28" t="s">
        <v>17</v>
      </c>
      <c r="D18" s="32" t="s">
        <v>18</v>
      </c>
      <c r="E18" s="32" t="s">
        <v>19</v>
      </c>
      <c r="F18" s="32" t="s">
        <v>20</v>
      </c>
      <c r="G18" s="32" t="s">
        <v>21</v>
      </c>
      <c r="H18" s="31" t="s">
        <v>22</v>
      </c>
      <c r="I18" s="32" t="s">
        <v>23</v>
      </c>
      <c r="J18" s="32" t="s">
        <v>24</v>
      </c>
      <c r="K18" s="32" t="s">
        <v>25</v>
      </c>
      <c r="L18" s="29" t="s">
        <v>26</v>
      </c>
      <c r="M18" s="29" t="s">
        <v>27</v>
      </c>
      <c r="N18" s="4"/>
    </row>
    <row r="19" spans="1:14" s="2" customFormat="1" ht="17.25" x14ac:dyDescent="0.25">
      <c r="A19" s="33" t="s">
        <v>28</v>
      </c>
      <c r="B19" s="34">
        <f t="shared" ref="B19:L19" si="0">B108+B113+B117+B120+B20</f>
        <v>572771070.74000037</v>
      </c>
      <c r="C19" s="34">
        <f t="shared" si="0"/>
        <v>2067464741.5100002</v>
      </c>
      <c r="D19" s="34">
        <f t="shared" si="0"/>
        <v>1738043172.1300001</v>
      </c>
      <c r="E19" s="34">
        <f t="shared" si="0"/>
        <v>3916391.33</v>
      </c>
      <c r="F19" s="34">
        <f t="shared" si="0"/>
        <v>898276248.7900002</v>
      </c>
      <c r="G19" s="34">
        <f t="shared" si="0"/>
        <v>5692837.1000000006</v>
      </c>
      <c r="H19" s="34">
        <f t="shared" si="0"/>
        <v>1240313366.8099999</v>
      </c>
      <c r="I19" s="34">
        <f t="shared" si="0"/>
        <v>588608891.45000005</v>
      </c>
      <c r="J19" s="34">
        <f t="shared" si="0"/>
        <v>576045265.17999995</v>
      </c>
      <c r="K19" s="34">
        <f t="shared" si="0"/>
        <v>18007635.870000001</v>
      </c>
      <c r="L19" s="34">
        <f t="shared" si="0"/>
        <v>651953302.8599999</v>
      </c>
      <c r="M19" s="35">
        <f>F19+L19</f>
        <v>1550229551.6500001</v>
      </c>
      <c r="N19" s="6"/>
    </row>
    <row r="20" spans="1:14" s="2" customFormat="1" ht="17.25" x14ac:dyDescent="0.25">
      <c r="A20" s="36" t="s">
        <v>29</v>
      </c>
      <c r="B20" s="37">
        <f>SUM(B21:B107)</f>
        <v>568100434.30000031</v>
      </c>
      <c r="C20" s="37">
        <f t="shared" ref="C20:E20" si="1">SUM(C21:C107)</f>
        <v>1967609774.8400002</v>
      </c>
      <c r="D20" s="37">
        <f t="shared" si="1"/>
        <v>1642676528.0100002</v>
      </c>
      <c r="E20" s="37">
        <f t="shared" si="1"/>
        <v>3916391.33</v>
      </c>
      <c r="F20" s="37">
        <f t="shared" ref="F20:F56" si="2">(B20+C20)-(D20+E20)</f>
        <v>889117289.80000019</v>
      </c>
      <c r="G20" s="37">
        <f>SUM(G21:G107)</f>
        <v>435614.66</v>
      </c>
      <c r="H20" s="37">
        <f t="shared" ref="H20:K20" si="3">SUM(H21:H107)</f>
        <v>869278470.77999997</v>
      </c>
      <c r="I20" s="37">
        <f t="shared" si="3"/>
        <v>373022767.69000006</v>
      </c>
      <c r="J20" s="37">
        <f t="shared" si="3"/>
        <v>366257190.45999998</v>
      </c>
      <c r="K20" s="37">
        <f t="shared" si="3"/>
        <v>9151950.4000000004</v>
      </c>
      <c r="L20" s="37">
        <f>(G20+H20)-(J20+K20)</f>
        <v>494304944.57999998</v>
      </c>
      <c r="M20" s="38">
        <f>F20+L20</f>
        <v>1383422234.3800001</v>
      </c>
      <c r="N20" s="7"/>
    </row>
    <row r="21" spans="1:14" ht="17.25" x14ac:dyDescent="0.25">
      <c r="A21" s="39" t="s">
        <v>55</v>
      </c>
      <c r="B21" s="40">
        <v>0</v>
      </c>
      <c r="C21" s="40">
        <v>103817.2</v>
      </c>
      <c r="D21" s="40">
        <v>80797.710000000006</v>
      </c>
      <c r="E21" s="40">
        <v>0</v>
      </c>
      <c r="F21" s="40">
        <f t="shared" si="2"/>
        <v>23019.489999999991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>(G21+H21)-(J21+K21)</f>
        <v>0</v>
      </c>
      <c r="M21" s="41">
        <f>F21+L21</f>
        <v>23019.489999999991</v>
      </c>
      <c r="N21" s="9"/>
    </row>
    <row r="22" spans="1:14" ht="15.75" customHeight="1" x14ac:dyDescent="0.25">
      <c r="A22" s="42" t="s">
        <v>56</v>
      </c>
      <c r="B22" s="40">
        <v>921442.21</v>
      </c>
      <c r="C22" s="40">
        <v>1965371.87</v>
      </c>
      <c r="D22" s="40">
        <v>1652317.64</v>
      </c>
      <c r="E22" s="40">
        <v>0</v>
      </c>
      <c r="F22" s="40">
        <f t="shared" si="2"/>
        <v>1234496.4400000002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ref="L22:L56" si="4">(G22+H22)-(J22+K22)</f>
        <v>0</v>
      </c>
      <c r="M22" s="41">
        <f t="shared" ref="M22:M56" si="5">F22+L22</f>
        <v>1234496.4400000002</v>
      </c>
      <c r="N22" s="9"/>
    </row>
    <row r="23" spans="1:14" ht="34.5" x14ac:dyDescent="0.25">
      <c r="A23" s="42" t="s">
        <v>57</v>
      </c>
      <c r="B23" s="40">
        <v>5126458.99</v>
      </c>
      <c r="C23" s="40">
        <v>81643.38</v>
      </c>
      <c r="D23" s="40">
        <v>80045.02</v>
      </c>
      <c r="E23" s="40">
        <v>0</v>
      </c>
      <c r="F23" s="40">
        <f t="shared" si="2"/>
        <v>5128057.3500000006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4"/>
        <v>0</v>
      </c>
      <c r="M23" s="41">
        <f t="shared" si="5"/>
        <v>5128057.3500000006</v>
      </c>
      <c r="N23" s="9"/>
    </row>
    <row r="24" spans="1:14" ht="34.5" x14ac:dyDescent="0.25">
      <c r="A24" s="42" t="s">
        <v>58</v>
      </c>
      <c r="B24" s="40">
        <v>546470.84</v>
      </c>
      <c r="C24" s="40">
        <v>4436373.16</v>
      </c>
      <c r="D24" s="40">
        <v>2626971.8199999998</v>
      </c>
      <c r="E24" s="40">
        <v>2226.6999999999998</v>
      </c>
      <c r="F24" s="40">
        <f t="shared" si="2"/>
        <v>2353645.48</v>
      </c>
      <c r="G24" s="40">
        <v>0</v>
      </c>
      <c r="H24" s="40">
        <v>16451866.390000001</v>
      </c>
      <c r="I24" s="40">
        <v>9754246.7799999993</v>
      </c>
      <c r="J24" s="40">
        <v>9754246.7799999993</v>
      </c>
      <c r="K24" s="40">
        <v>0</v>
      </c>
      <c r="L24" s="41">
        <f t="shared" si="4"/>
        <v>6697619.6100000013</v>
      </c>
      <c r="M24" s="41">
        <f t="shared" si="5"/>
        <v>9051265.0900000017</v>
      </c>
      <c r="N24" s="9"/>
    </row>
    <row r="25" spans="1:14" s="2" customFormat="1" ht="17.25" x14ac:dyDescent="0.25">
      <c r="A25" s="43" t="s">
        <v>59</v>
      </c>
      <c r="B25" s="40">
        <v>65792.05</v>
      </c>
      <c r="C25" s="40">
        <v>93448.54</v>
      </c>
      <c r="D25" s="40">
        <v>92860.53</v>
      </c>
      <c r="E25" s="40">
        <v>0</v>
      </c>
      <c r="F25" s="40">
        <f t="shared" si="2"/>
        <v>66380.06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f t="shared" si="4"/>
        <v>0</v>
      </c>
      <c r="M25" s="41">
        <f t="shared" si="5"/>
        <v>66380.06</v>
      </c>
      <c r="N25" s="9"/>
    </row>
    <row r="26" spans="1:14" ht="17.25" x14ac:dyDescent="0.25">
      <c r="A26" s="42" t="s">
        <v>60</v>
      </c>
      <c r="B26" s="40">
        <v>0</v>
      </c>
      <c r="C26" s="40">
        <v>2522836.85</v>
      </c>
      <c r="D26" s="40">
        <v>2516022.4900000002</v>
      </c>
      <c r="E26" s="40">
        <v>0</v>
      </c>
      <c r="F26" s="40">
        <f t="shared" si="2"/>
        <v>6814.3599999998696</v>
      </c>
      <c r="G26" s="40">
        <v>0</v>
      </c>
      <c r="H26" s="40">
        <v>267804.78999999998</v>
      </c>
      <c r="I26" s="40">
        <v>2938.16</v>
      </c>
      <c r="J26" s="40">
        <v>2313.6799999999998</v>
      </c>
      <c r="K26" s="40">
        <v>0</v>
      </c>
      <c r="L26" s="41">
        <f t="shared" si="4"/>
        <v>265491.11</v>
      </c>
      <c r="M26" s="41">
        <f t="shared" si="5"/>
        <v>272305.46999999986</v>
      </c>
      <c r="N26" s="9"/>
    </row>
    <row r="27" spans="1:14" ht="34.5" x14ac:dyDescent="0.25">
      <c r="A27" s="42" t="s">
        <v>61</v>
      </c>
      <c r="B27" s="40">
        <v>2116.42</v>
      </c>
      <c r="C27" s="40">
        <v>4744009.55</v>
      </c>
      <c r="D27" s="40">
        <v>4389902.38</v>
      </c>
      <c r="E27" s="40">
        <v>0</v>
      </c>
      <c r="F27" s="40">
        <f t="shared" si="2"/>
        <v>356223.58999999985</v>
      </c>
      <c r="G27" s="40">
        <v>60206.57</v>
      </c>
      <c r="H27" s="40">
        <v>1596732.48</v>
      </c>
      <c r="I27" s="40">
        <v>1187204.25</v>
      </c>
      <c r="J27" s="40">
        <v>718787.25</v>
      </c>
      <c r="K27" s="40">
        <v>0</v>
      </c>
      <c r="L27" s="41">
        <f t="shared" si="4"/>
        <v>938151.8</v>
      </c>
      <c r="M27" s="41">
        <f t="shared" si="5"/>
        <v>1294375.3899999999</v>
      </c>
      <c r="N27" s="9"/>
    </row>
    <row r="28" spans="1:14" ht="17.25" customHeight="1" x14ac:dyDescent="0.25">
      <c r="A28" s="44" t="s">
        <v>62</v>
      </c>
      <c r="B28" s="40">
        <v>867984.27</v>
      </c>
      <c r="C28" s="40">
        <v>716606.61</v>
      </c>
      <c r="D28" s="40">
        <v>714488.25</v>
      </c>
      <c r="E28" s="40">
        <v>0</v>
      </c>
      <c r="F28" s="40">
        <f t="shared" si="2"/>
        <v>870102.62999999989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4"/>
        <v>0</v>
      </c>
      <c r="M28" s="41">
        <f t="shared" si="5"/>
        <v>870102.62999999989</v>
      </c>
      <c r="N28" s="9"/>
    </row>
    <row r="29" spans="1:14" ht="34.5" x14ac:dyDescent="0.25">
      <c r="A29" s="42" t="s">
        <v>63</v>
      </c>
      <c r="B29" s="40">
        <v>59280.55</v>
      </c>
      <c r="C29" s="40">
        <v>164343.14000000001</v>
      </c>
      <c r="D29" s="40">
        <v>15257.37</v>
      </c>
      <c r="E29" s="40">
        <v>0</v>
      </c>
      <c r="F29" s="40">
        <f t="shared" si="2"/>
        <v>208366.32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4"/>
        <v>0</v>
      </c>
      <c r="M29" s="41">
        <f t="shared" si="5"/>
        <v>208366.32</v>
      </c>
      <c r="N29" s="9"/>
    </row>
    <row r="30" spans="1:14" s="2" customFormat="1" ht="34.5" x14ac:dyDescent="0.25">
      <c r="A30" s="42" t="s">
        <v>64</v>
      </c>
      <c r="B30" s="40">
        <v>36774.57</v>
      </c>
      <c r="C30" s="40">
        <v>4181983.94</v>
      </c>
      <c r="D30" s="40">
        <v>3904628.25</v>
      </c>
      <c r="E30" s="40">
        <v>0</v>
      </c>
      <c r="F30" s="40">
        <f t="shared" si="2"/>
        <v>314130.25999999978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1">
        <f t="shared" si="4"/>
        <v>0</v>
      </c>
      <c r="M30" s="41">
        <f t="shared" si="5"/>
        <v>314130.25999999978</v>
      </c>
      <c r="N30" s="9"/>
    </row>
    <row r="31" spans="1:14" ht="34.5" x14ac:dyDescent="0.25">
      <c r="A31" s="42" t="s">
        <v>65</v>
      </c>
      <c r="B31" s="40">
        <v>38799.33</v>
      </c>
      <c r="C31" s="40">
        <v>3970675.06</v>
      </c>
      <c r="D31" s="40">
        <v>3946769.39</v>
      </c>
      <c r="E31" s="40">
        <v>0</v>
      </c>
      <c r="F31" s="40">
        <f t="shared" si="2"/>
        <v>62705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f t="shared" si="4"/>
        <v>0</v>
      </c>
      <c r="M31" s="41">
        <f t="shared" si="5"/>
        <v>62705</v>
      </c>
      <c r="N31" s="9"/>
    </row>
    <row r="32" spans="1:14" ht="15.75" customHeight="1" x14ac:dyDescent="0.25">
      <c r="A32" s="45" t="s">
        <v>66</v>
      </c>
      <c r="B32" s="40">
        <v>230</v>
      </c>
      <c r="C32" s="40">
        <v>85659.51</v>
      </c>
      <c r="D32" s="40">
        <v>85659.51</v>
      </c>
      <c r="E32" s="40">
        <v>0</v>
      </c>
      <c r="F32" s="40">
        <f t="shared" si="2"/>
        <v>230</v>
      </c>
      <c r="G32" s="40">
        <v>17880.07</v>
      </c>
      <c r="H32" s="40">
        <v>0</v>
      </c>
      <c r="I32" s="40">
        <v>17880.07</v>
      </c>
      <c r="J32" s="40">
        <v>0</v>
      </c>
      <c r="K32" s="40">
        <v>0</v>
      </c>
      <c r="L32" s="41">
        <f t="shared" si="4"/>
        <v>17880.07</v>
      </c>
      <c r="M32" s="41">
        <f t="shared" si="5"/>
        <v>18110.07</v>
      </c>
      <c r="N32" s="9"/>
    </row>
    <row r="33" spans="1:14" ht="31.5" customHeight="1" x14ac:dyDescent="0.25">
      <c r="A33" s="45" t="s">
        <v>67</v>
      </c>
      <c r="B33" s="40">
        <v>530549.49</v>
      </c>
      <c r="C33" s="40">
        <v>3987841.37</v>
      </c>
      <c r="D33" s="40">
        <v>2915997.14</v>
      </c>
      <c r="E33" s="40">
        <v>0</v>
      </c>
      <c r="F33" s="40">
        <f t="shared" si="2"/>
        <v>1602393.7200000002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f t="shared" si="4"/>
        <v>0</v>
      </c>
      <c r="M33" s="41">
        <f t="shared" si="5"/>
        <v>1602393.7200000002</v>
      </c>
      <c r="N33" s="9"/>
    </row>
    <row r="34" spans="1:14" ht="17.25" x14ac:dyDescent="0.25">
      <c r="A34" s="42" t="s">
        <v>68</v>
      </c>
      <c r="B34" s="40">
        <v>312437.21000000002</v>
      </c>
      <c r="C34" s="40">
        <v>51299715.729999997</v>
      </c>
      <c r="D34" s="40">
        <v>51176541.68</v>
      </c>
      <c r="E34" s="40">
        <v>0</v>
      </c>
      <c r="F34" s="40">
        <f t="shared" si="2"/>
        <v>435611.25999999791</v>
      </c>
      <c r="G34" s="40">
        <v>4693.09</v>
      </c>
      <c r="H34" s="40">
        <v>8523921.1199999992</v>
      </c>
      <c r="I34" s="40">
        <v>536752.06000000006</v>
      </c>
      <c r="J34" s="40">
        <v>532058.97</v>
      </c>
      <c r="K34" s="40">
        <v>0</v>
      </c>
      <c r="L34" s="41">
        <f t="shared" si="4"/>
        <v>7996555.2399999993</v>
      </c>
      <c r="M34" s="41">
        <f t="shared" si="5"/>
        <v>8432166.4999999963</v>
      </c>
      <c r="N34" s="9"/>
    </row>
    <row r="35" spans="1:14" ht="17.25" x14ac:dyDescent="0.25">
      <c r="A35" s="42" t="s">
        <v>69</v>
      </c>
      <c r="B35" s="40">
        <v>1069569.1299999999</v>
      </c>
      <c r="C35" s="40">
        <v>110732369.75</v>
      </c>
      <c r="D35" s="40">
        <v>110629900.56999999</v>
      </c>
      <c r="E35" s="40">
        <v>10541.48</v>
      </c>
      <c r="F35" s="40">
        <f t="shared" si="2"/>
        <v>1161496.8299999982</v>
      </c>
      <c r="G35" s="40">
        <v>0</v>
      </c>
      <c r="H35" s="40">
        <v>45616625.899999999</v>
      </c>
      <c r="I35" s="40">
        <v>25451490.920000002</v>
      </c>
      <c r="J35" s="40">
        <v>25383278.23</v>
      </c>
      <c r="K35" s="40">
        <v>16607.07</v>
      </c>
      <c r="L35" s="41">
        <f t="shared" si="4"/>
        <v>20216740.599999998</v>
      </c>
      <c r="M35" s="41">
        <f t="shared" si="5"/>
        <v>21378237.429999996</v>
      </c>
      <c r="N35" s="9"/>
    </row>
    <row r="36" spans="1:14" ht="34.5" x14ac:dyDescent="0.25">
      <c r="A36" s="42" t="s">
        <v>70</v>
      </c>
      <c r="B36" s="40">
        <v>717578.32</v>
      </c>
      <c r="C36" s="40">
        <v>13969726.710000001</v>
      </c>
      <c r="D36" s="40">
        <v>12951846.85</v>
      </c>
      <c r="E36" s="40">
        <v>0</v>
      </c>
      <c r="F36" s="40">
        <f t="shared" si="2"/>
        <v>1735458.1800000016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1">
        <f t="shared" si="4"/>
        <v>0</v>
      </c>
      <c r="M36" s="41">
        <f t="shared" si="5"/>
        <v>1735458.1800000016</v>
      </c>
      <c r="N36" s="9"/>
    </row>
    <row r="37" spans="1:14" s="2" customFormat="1" ht="17.25" x14ac:dyDescent="0.25">
      <c r="A37" s="42" t="s">
        <v>71</v>
      </c>
      <c r="B37" s="40">
        <v>56373.23</v>
      </c>
      <c r="C37" s="40">
        <v>497243.62</v>
      </c>
      <c r="D37" s="40">
        <v>443966.35</v>
      </c>
      <c r="E37" s="40">
        <v>0</v>
      </c>
      <c r="F37" s="40">
        <f t="shared" si="2"/>
        <v>109650.5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4"/>
        <v>0</v>
      </c>
      <c r="M37" s="41">
        <f t="shared" si="5"/>
        <v>109650.5</v>
      </c>
      <c r="N37" s="9"/>
    </row>
    <row r="38" spans="1:14" s="2" customFormat="1" ht="34.5" x14ac:dyDescent="0.25">
      <c r="A38" s="42" t="s">
        <v>72</v>
      </c>
      <c r="B38" s="40">
        <v>752407.1</v>
      </c>
      <c r="C38" s="40">
        <v>679590.06</v>
      </c>
      <c r="D38" s="40">
        <v>679590.06</v>
      </c>
      <c r="E38" s="46">
        <v>0</v>
      </c>
      <c r="F38" s="40">
        <f t="shared" si="2"/>
        <v>752407.10000000009</v>
      </c>
      <c r="G38" s="40">
        <v>0</v>
      </c>
      <c r="H38" s="40">
        <v>200000</v>
      </c>
      <c r="I38" s="40">
        <v>200000</v>
      </c>
      <c r="J38" s="40">
        <v>200000</v>
      </c>
      <c r="K38" s="40">
        <v>0</v>
      </c>
      <c r="L38" s="41">
        <f t="shared" si="4"/>
        <v>0</v>
      </c>
      <c r="M38" s="41">
        <f t="shared" si="5"/>
        <v>752407.10000000009</v>
      </c>
      <c r="N38" s="9"/>
    </row>
    <row r="39" spans="1:14" ht="15.75" customHeight="1" x14ac:dyDescent="0.25">
      <c r="A39" s="42" t="s">
        <v>73</v>
      </c>
      <c r="B39" s="40">
        <v>0</v>
      </c>
      <c r="C39" s="40">
        <v>294502.92</v>
      </c>
      <c r="D39" s="40">
        <v>269924.05</v>
      </c>
      <c r="E39" s="40">
        <v>0</v>
      </c>
      <c r="F39" s="40">
        <f t="shared" si="2"/>
        <v>24578.869999999995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1">
        <f t="shared" si="4"/>
        <v>0</v>
      </c>
      <c r="M39" s="41">
        <f t="shared" si="5"/>
        <v>24578.869999999995</v>
      </c>
      <c r="N39" s="9"/>
    </row>
    <row r="40" spans="1:14" ht="17.25" x14ac:dyDescent="0.25">
      <c r="A40" s="42" t="s">
        <v>74</v>
      </c>
      <c r="B40" s="40">
        <v>546.91999999999996</v>
      </c>
      <c r="C40" s="40">
        <v>66480.820000000007</v>
      </c>
      <c r="D40" s="40">
        <v>66480.820000000007</v>
      </c>
      <c r="E40" s="40">
        <v>0</v>
      </c>
      <c r="F40" s="40">
        <f t="shared" si="2"/>
        <v>546.91999999999825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1">
        <f t="shared" si="4"/>
        <v>0</v>
      </c>
      <c r="M40" s="41">
        <f t="shared" si="5"/>
        <v>546.91999999999825</v>
      </c>
      <c r="N40" s="9"/>
    </row>
    <row r="41" spans="1:14" ht="15.75" customHeight="1" x14ac:dyDescent="0.25">
      <c r="A41" s="42" t="s">
        <v>75</v>
      </c>
      <c r="B41" s="40">
        <v>8723748.4800000004</v>
      </c>
      <c r="C41" s="40">
        <v>68529756.700000003</v>
      </c>
      <c r="D41" s="40">
        <v>11804756.699999999</v>
      </c>
      <c r="E41" s="40">
        <v>0</v>
      </c>
      <c r="F41" s="40">
        <f t="shared" si="2"/>
        <v>65448748.480000004</v>
      </c>
      <c r="G41" s="40">
        <v>0</v>
      </c>
      <c r="H41" s="40">
        <v>7138606.6699999999</v>
      </c>
      <c r="I41" s="40">
        <v>0</v>
      </c>
      <c r="J41" s="40">
        <v>0</v>
      </c>
      <c r="K41" s="40">
        <v>0</v>
      </c>
      <c r="L41" s="41">
        <f t="shared" si="4"/>
        <v>7138606.6699999999</v>
      </c>
      <c r="M41" s="41">
        <f t="shared" si="5"/>
        <v>72587355.150000006</v>
      </c>
      <c r="N41" s="9"/>
    </row>
    <row r="42" spans="1:14" s="2" customFormat="1" ht="34.5" x14ac:dyDescent="0.25">
      <c r="A42" s="42" t="s">
        <v>76</v>
      </c>
      <c r="B42" s="40">
        <v>84052.75</v>
      </c>
      <c r="C42" s="40">
        <v>23906618.530000001</v>
      </c>
      <c r="D42" s="40">
        <v>20145187</v>
      </c>
      <c r="E42" s="40">
        <v>0</v>
      </c>
      <c r="F42" s="40">
        <f t="shared" si="2"/>
        <v>3845484.2800000012</v>
      </c>
      <c r="G42" s="40">
        <v>0</v>
      </c>
      <c r="H42" s="40">
        <v>1130429.51</v>
      </c>
      <c r="I42" s="40">
        <v>1130429.51</v>
      </c>
      <c r="J42" s="40">
        <v>13565.16</v>
      </c>
      <c r="K42" s="40">
        <v>0</v>
      </c>
      <c r="L42" s="41">
        <f t="shared" si="4"/>
        <v>1116864.3500000001</v>
      </c>
      <c r="M42" s="41">
        <f t="shared" si="5"/>
        <v>4962348.6300000008</v>
      </c>
      <c r="N42" s="9"/>
    </row>
    <row r="43" spans="1:14" s="2" customFormat="1" ht="17.25" x14ac:dyDescent="0.25">
      <c r="A43" s="42" t="s">
        <v>77</v>
      </c>
      <c r="B43" s="40">
        <v>184601.46</v>
      </c>
      <c r="C43" s="40">
        <v>12904300.619999999</v>
      </c>
      <c r="D43" s="40">
        <v>12617084.35</v>
      </c>
      <c r="E43" s="40">
        <v>0</v>
      </c>
      <c r="F43" s="40">
        <f t="shared" si="2"/>
        <v>471817.73000000045</v>
      </c>
      <c r="G43" s="40">
        <v>0</v>
      </c>
      <c r="H43" s="40">
        <v>52904184.229999997</v>
      </c>
      <c r="I43" s="40">
        <v>21892487.879999999</v>
      </c>
      <c r="J43" s="40">
        <v>21788371.09</v>
      </c>
      <c r="K43" s="40">
        <v>63930.27</v>
      </c>
      <c r="L43" s="41">
        <f t="shared" si="4"/>
        <v>31051882.869999997</v>
      </c>
      <c r="M43" s="41">
        <f t="shared" si="5"/>
        <v>31523700.599999998</v>
      </c>
      <c r="N43" s="9"/>
    </row>
    <row r="44" spans="1:14" s="2" customFormat="1" ht="17.25" x14ac:dyDescent="0.25">
      <c r="A44" s="42" t="s">
        <v>78</v>
      </c>
      <c r="B44" s="40">
        <v>43838.87</v>
      </c>
      <c r="C44" s="40">
        <v>585965.18000000005</v>
      </c>
      <c r="D44" s="40">
        <v>572381.09</v>
      </c>
      <c r="E44" s="40">
        <v>0</v>
      </c>
      <c r="F44" s="40">
        <f t="shared" si="2"/>
        <v>57422.960000000079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1">
        <f t="shared" si="4"/>
        <v>0</v>
      </c>
      <c r="M44" s="41">
        <f t="shared" si="5"/>
        <v>57422.960000000079</v>
      </c>
      <c r="N44" s="9"/>
    </row>
    <row r="45" spans="1:14" s="2" customFormat="1" ht="34.5" x14ac:dyDescent="0.25">
      <c r="A45" s="42" t="s">
        <v>79</v>
      </c>
      <c r="B45" s="40">
        <v>577826.56000000006</v>
      </c>
      <c r="C45" s="40">
        <v>1164766.44</v>
      </c>
      <c r="D45" s="40">
        <v>1164766.44</v>
      </c>
      <c r="E45" s="40">
        <v>0</v>
      </c>
      <c r="F45" s="40">
        <f t="shared" si="2"/>
        <v>577826.56000000006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1">
        <f t="shared" si="4"/>
        <v>0</v>
      </c>
      <c r="M45" s="41">
        <f t="shared" si="5"/>
        <v>577826.56000000006</v>
      </c>
      <c r="N45" s="9"/>
    </row>
    <row r="46" spans="1:14" s="2" customFormat="1" ht="17.25" x14ac:dyDescent="0.25">
      <c r="A46" s="42" t="s">
        <v>80</v>
      </c>
      <c r="B46" s="40">
        <v>49920221.479999997</v>
      </c>
      <c r="C46" s="40">
        <v>192054129.31</v>
      </c>
      <c r="D46" s="40">
        <v>192450938.72</v>
      </c>
      <c r="E46" s="40">
        <v>0</v>
      </c>
      <c r="F46" s="40">
        <f t="shared" si="2"/>
        <v>49523412.069999993</v>
      </c>
      <c r="G46" s="40">
        <v>0</v>
      </c>
      <c r="H46" s="40">
        <v>265080951.97999999</v>
      </c>
      <c r="I46" s="40">
        <v>187166165.5</v>
      </c>
      <c r="J46" s="40">
        <v>187166165.5</v>
      </c>
      <c r="K46" s="40">
        <v>187114.07</v>
      </c>
      <c r="L46" s="41">
        <f t="shared" si="4"/>
        <v>77727672.409999996</v>
      </c>
      <c r="M46" s="41">
        <f t="shared" si="5"/>
        <v>127251084.47999999</v>
      </c>
      <c r="N46" s="9"/>
    </row>
    <row r="47" spans="1:14" s="2" customFormat="1" ht="17.25" x14ac:dyDescent="0.25">
      <c r="A47" s="42" t="s">
        <v>81</v>
      </c>
      <c r="B47" s="40">
        <v>155683875.62</v>
      </c>
      <c r="C47" s="40">
        <v>839647.03</v>
      </c>
      <c r="D47" s="40">
        <v>828197.3</v>
      </c>
      <c r="E47" s="40">
        <v>0</v>
      </c>
      <c r="F47" s="40">
        <f t="shared" si="2"/>
        <v>155695325.34999999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1">
        <f t="shared" si="4"/>
        <v>0</v>
      </c>
      <c r="M47" s="41">
        <f t="shared" si="5"/>
        <v>155695325.34999999</v>
      </c>
      <c r="N47" s="9"/>
    </row>
    <row r="48" spans="1:14" s="2" customFormat="1" ht="34.5" x14ac:dyDescent="0.25">
      <c r="A48" s="42" t="s">
        <v>82</v>
      </c>
      <c r="B48" s="40">
        <v>96252890.799999997</v>
      </c>
      <c r="C48" s="40">
        <v>144389432.03999999</v>
      </c>
      <c r="D48" s="40">
        <v>8588237.9100000001</v>
      </c>
      <c r="E48" s="40">
        <v>0</v>
      </c>
      <c r="F48" s="40">
        <f t="shared" si="2"/>
        <v>232054084.92999998</v>
      </c>
      <c r="G48" s="40">
        <v>0</v>
      </c>
      <c r="H48" s="40">
        <v>49274754.539999999</v>
      </c>
      <c r="I48" s="40">
        <v>0</v>
      </c>
      <c r="J48" s="40">
        <v>0</v>
      </c>
      <c r="K48" s="40">
        <v>0</v>
      </c>
      <c r="L48" s="41">
        <f t="shared" si="4"/>
        <v>49274754.539999999</v>
      </c>
      <c r="M48" s="41">
        <f t="shared" si="5"/>
        <v>281328839.46999997</v>
      </c>
      <c r="N48" s="9"/>
    </row>
    <row r="49" spans="1:14" s="2" customFormat="1" ht="17.25" x14ac:dyDescent="0.25">
      <c r="A49" s="42" t="s">
        <v>83</v>
      </c>
      <c r="B49" s="40">
        <v>428628.04</v>
      </c>
      <c r="C49" s="40">
        <v>170738.24</v>
      </c>
      <c r="D49" s="40">
        <v>0</v>
      </c>
      <c r="E49" s="40">
        <v>0</v>
      </c>
      <c r="F49" s="40">
        <f t="shared" si="2"/>
        <v>599366.28</v>
      </c>
      <c r="G49" s="40">
        <v>0</v>
      </c>
      <c r="H49" s="40">
        <v>8917530.1099999994</v>
      </c>
      <c r="I49" s="40">
        <v>388078.84</v>
      </c>
      <c r="J49" s="40">
        <v>388078.84</v>
      </c>
      <c r="K49" s="40">
        <v>0</v>
      </c>
      <c r="L49" s="41">
        <f t="shared" si="4"/>
        <v>8529451.2699999996</v>
      </c>
      <c r="M49" s="41">
        <f t="shared" si="5"/>
        <v>9128817.5499999989</v>
      </c>
      <c r="N49" s="9"/>
    </row>
    <row r="50" spans="1:14" s="2" customFormat="1" ht="34.5" x14ac:dyDescent="0.25">
      <c r="A50" s="42" t="s">
        <v>84</v>
      </c>
      <c r="B50" s="40">
        <v>8440430.2300000004</v>
      </c>
      <c r="C50" s="40">
        <v>5021177.5</v>
      </c>
      <c r="D50" s="40">
        <v>459616.98</v>
      </c>
      <c r="E50" s="40">
        <v>0</v>
      </c>
      <c r="F50" s="40">
        <f t="shared" si="2"/>
        <v>13001990.75</v>
      </c>
      <c r="G50" s="40">
        <v>0</v>
      </c>
      <c r="H50" s="40">
        <v>30488820.800000001</v>
      </c>
      <c r="I50" s="40">
        <v>2184287.2200000002</v>
      </c>
      <c r="J50" s="40">
        <v>2184287.2200000002</v>
      </c>
      <c r="K50" s="40">
        <v>0</v>
      </c>
      <c r="L50" s="41">
        <f t="shared" si="4"/>
        <v>28304533.580000002</v>
      </c>
      <c r="M50" s="41">
        <f t="shared" si="5"/>
        <v>41306524.329999998</v>
      </c>
      <c r="N50" s="9"/>
    </row>
    <row r="51" spans="1:14" s="2" customFormat="1" ht="34.5" x14ac:dyDescent="0.25">
      <c r="A51" s="42" t="s">
        <v>85</v>
      </c>
      <c r="B51" s="40">
        <v>0</v>
      </c>
      <c r="C51" s="40">
        <v>1955411.27</v>
      </c>
      <c r="D51" s="40">
        <v>1429748.4</v>
      </c>
      <c r="E51" s="40">
        <v>0</v>
      </c>
      <c r="F51" s="40">
        <f t="shared" si="2"/>
        <v>525662.87000000011</v>
      </c>
      <c r="G51" s="40">
        <v>0</v>
      </c>
      <c r="H51" s="40">
        <v>33268439.670000002</v>
      </c>
      <c r="I51" s="40">
        <v>5682639.29</v>
      </c>
      <c r="J51" s="40">
        <v>5682639.29</v>
      </c>
      <c r="K51" s="40">
        <v>0</v>
      </c>
      <c r="L51" s="41">
        <f t="shared" si="4"/>
        <v>27585800.380000003</v>
      </c>
      <c r="M51" s="41">
        <f t="shared" si="5"/>
        <v>28111463.250000004</v>
      </c>
      <c r="N51" s="9"/>
    </row>
    <row r="52" spans="1:14" s="2" customFormat="1" ht="34.5" x14ac:dyDescent="0.25">
      <c r="A52" s="42" t="s">
        <v>86</v>
      </c>
      <c r="B52" s="40">
        <v>0</v>
      </c>
      <c r="C52" s="40">
        <v>176112483.59</v>
      </c>
      <c r="D52" s="40">
        <v>175813547.62</v>
      </c>
      <c r="E52" s="40">
        <v>0</v>
      </c>
      <c r="F52" s="40">
        <f t="shared" si="2"/>
        <v>298935.96999999881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4"/>
        <v>0</v>
      </c>
      <c r="M52" s="41">
        <f t="shared" si="5"/>
        <v>298935.96999999881</v>
      </c>
      <c r="N52" s="9"/>
    </row>
    <row r="53" spans="1:14" s="2" customFormat="1" ht="17.25" x14ac:dyDescent="0.25">
      <c r="A53" s="42" t="s">
        <v>87</v>
      </c>
      <c r="B53" s="40">
        <v>89690.13</v>
      </c>
      <c r="C53" s="40">
        <v>459139.09</v>
      </c>
      <c r="D53" s="40">
        <v>339144.36</v>
      </c>
      <c r="E53" s="40">
        <v>0</v>
      </c>
      <c r="F53" s="40">
        <f t="shared" si="2"/>
        <v>209684.86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/>
      <c r="M53" s="41">
        <f t="shared" si="5"/>
        <v>209684.86</v>
      </c>
      <c r="N53" s="9"/>
    </row>
    <row r="54" spans="1:14" s="2" customFormat="1" ht="17.25" x14ac:dyDescent="0.25">
      <c r="A54" s="42" t="s">
        <v>88</v>
      </c>
      <c r="B54" s="40">
        <v>0</v>
      </c>
      <c r="C54" s="40">
        <v>88395.24</v>
      </c>
      <c r="D54" s="40">
        <v>88395.24</v>
      </c>
      <c r="E54" s="40">
        <v>0</v>
      </c>
      <c r="F54" s="40">
        <f t="shared" si="2"/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1">
        <f t="shared" si="4"/>
        <v>0</v>
      </c>
      <c r="M54" s="41">
        <f t="shared" si="5"/>
        <v>0</v>
      </c>
      <c r="N54" s="9"/>
    </row>
    <row r="55" spans="1:14" s="2" customFormat="1" ht="34.5" x14ac:dyDescent="0.25">
      <c r="A55" s="42" t="s">
        <v>89</v>
      </c>
      <c r="B55" s="40">
        <v>0</v>
      </c>
      <c r="C55" s="40">
        <v>9632.42</v>
      </c>
      <c r="D55" s="40">
        <v>9389.14</v>
      </c>
      <c r="E55" s="40">
        <v>0</v>
      </c>
      <c r="F55" s="40">
        <f t="shared" si="2"/>
        <v>243.28000000000065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1">
        <f t="shared" si="4"/>
        <v>0</v>
      </c>
      <c r="M55" s="41">
        <f t="shared" si="5"/>
        <v>243.28000000000065</v>
      </c>
      <c r="N55" s="9"/>
    </row>
    <row r="56" spans="1:14" s="2" customFormat="1" ht="34.5" x14ac:dyDescent="0.25">
      <c r="A56" s="42" t="s">
        <v>90</v>
      </c>
      <c r="B56" s="40">
        <v>74822.91</v>
      </c>
      <c r="C56" s="40">
        <v>6502261.1900000004</v>
      </c>
      <c r="D56" s="40">
        <v>2732450.79</v>
      </c>
      <c r="E56" s="40">
        <v>0</v>
      </c>
      <c r="F56" s="40">
        <f t="shared" si="2"/>
        <v>3844633.3100000005</v>
      </c>
      <c r="G56" s="40">
        <v>0</v>
      </c>
      <c r="H56" s="40">
        <v>7752399.0999999996</v>
      </c>
      <c r="I56" s="40">
        <v>2289497.64</v>
      </c>
      <c r="J56" s="40">
        <v>2286997.64</v>
      </c>
      <c r="K56" s="40">
        <v>0</v>
      </c>
      <c r="L56" s="41">
        <f t="shared" si="4"/>
        <v>5465401.459999999</v>
      </c>
      <c r="M56" s="41">
        <f t="shared" si="5"/>
        <v>9310034.7699999996</v>
      </c>
      <c r="N56" s="9"/>
    </row>
    <row r="57" spans="1:14" s="2" customFormat="1" ht="34.5" x14ac:dyDescent="0.25">
      <c r="A57" s="42" t="s">
        <v>91</v>
      </c>
      <c r="B57" s="40">
        <v>8050.11</v>
      </c>
      <c r="C57" s="40">
        <v>7981141.8700000001</v>
      </c>
      <c r="D57" s="40">
        <v>3604320.09</v>
      </c>
      <c r="E57" s="40">
        <v>0</v>
      </c>
      <c r="F57" s="40">
        <f t="shared" ref="F57:F74" si="6">(B57+C57)-(D57+E57)</f>
        <v>4384871.8900000006</v>
      </c>
      <c r="G57" s="40">
        <v>4083.85</v>
      </c>
      <c r="H57" s="40">
        <v>7626082.5199999996</v>
      </c>
      <c r="I57" s="40">
        <v>3525547.08</v>
      </c>
      <c r="J57" s="40">
        <v>2025266.1</v>
      </c>
      <c r="K57" s="40">
        <v>0</v>
      </c>
      <c r="L57" s="41">
        <f t="shared" ref="L57:L74" si="7">(G57+H57)-(J57+K57)</f>
        <v>5604900.2699999996</v>
      </c>
      <c r="M57" s="41">
        <f t="shared" ref="M57:M74" si="8">F57+L57</f>
        <v>9989772.1600000001</v>
      </c>
      <c r="N57"/>
    </row>
    <row r="58" spans="1:14" s="2" customFormat="1" ht="34.5" x14ac:dyDescent="0.25">
      <c r="A58" s="42" t="s">
        <v>92</v>
      </c>
      <c r="B58" s="40">
        <v>5597.69</v>
      </c>
      <c r="C58" s="40">
        <v>469475.78</v>
      </c>
      <c r="D58" s="40">
        <v>438784.38</v>
      </c>
      <c r="E58" s="40">
        <v>0</v>
      </c>
      <c r="F58" s="40">
        <f t="shared" si="6"/>
        <v>36289.090000000026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f t="shared" si="7"/>
        <v>0</v>
      </c>
      <c r="M58" s="41">
        <f t="shared" si="8"/>
        <v>36289.090000000026</v>
      </c>
      <c r="N58"/>
    </row>
    <row r="59" spans="1:14" s="2" customFormat="1" ht="17.25" x14ac:dyDescent="0.25">
      <c r="A59" s="42" t="s">
        <v>93</v>
      </c>
      <c r="B59" s="40">
        <v>584572.57999999996</v>
      </c>
      <c r="C59" s="40">
        <v>427000.78</v>
      </c>
      <c r="D59" s="40">
        <v>310897.74</v>
      </c>
      <c r="E59" s="40">
        <v>0</v>
      </c>
      <c r="F59" s="40">
        <f t="shared" si="6"/>
        <v>700675.62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1">
        <f t="shared" si="7"/>
        <v>0</v>
      </c>
      <c r="M59" s="41">
        <f t="shared" si="8"/>
        <v>700675.62</v>
      </c>
      <c r="N59"/>
    </row>
    <row r="60" spans="1:14" s="2" customFormat="1" ht="20.100000000000001" customHeight="1" x14ac:dyDescent="0.25">
      <c r="A60" s="47" t="s">
        <v>94</v>
      </c>
      <c r="B60" s="40">
        <v>59069.01</v>
      </c>
      <c r="C60" s="40">
        <v>14546639.439999999</v>
      </c>
      <c r="D60" s="40">
        <v>14529675.800000001</v>
      </c>
      <c r="E60" s="40">
        <v>0</v>
      </c>
      <c r="F60" s="40">
        <f t="shared" si="6"/>
        <v>76032.64999999851</v>
      </c>
      <c r="G60" s="40">
        <v>0</v>
      </c>
      <c r="H60" s="40">
        <v>11700385.1</v>
      </c>
      <c r="I60" s="40">
        <v>4657641.71</v>
      </c>
      <c r="J60" s="40">
        <v>4647820.71</v>
      </c>
      <c r="K60" s="40">
        <v>0</v>
      </c>
      <c r="L60" s="41">
        <f t="shared" si="7"/>
        <v>7052564.3899999997</v>
      </c>
      <c r="M60" s="41">
        <f t="shared" si="8"/>
        <v>7128597.0399999982</v>
      </c>
      <c r="N60"/>
    </row>
    <row r="61" spans="1:14" s="2" customFormat="1" ht="15.75" customHeight="1" x14ac:dyDescent="0.25">
      <c r="A61" s="42" t="s">
        <v>95</v>
      </c>
      <c r="B61" s="40">
        <v>10</v>
      </c>
      <c r="C61" s="40">
        <v>19626995.43</v>
      </c>
      <c r="D61" s="40">
        <v>16810650.690000001</v>
      </c>
      <c r="E61" s="40">
        <v>2816344.74</v>
      </c>
      <c r="F61" s="40">
        <f t="shared" si="6"/>
        <v>10</v>
      </c>
      <c r="G61" s="40">
        <v>0</v>
      </c>
      <c r="H61" s="40">
        <v>890669.52</v>
      </c>
      <c r="I61" s="40">
        <v>179738.64</v>
      </c>
      <c r="J61" s="40">
        <v>179738.64</v>
      </c>
      <c r="K61" s="40">
        <v>0</v>
      </c>
      <c r="L61" s="41">
        <f t="shared" si="7"/>
        <v>710930.88</v>
      </c>
      <c r="M61" s="41">
        <f t="shared" si="8"/>
        <v>710940.88</v>
      </c>
      <c r="N61"/>
    </row>
    <row r="62" spans="1:14" s="2" customFormat="1" ht="15.75" customHeight="1" x14ac:dyDescent="0.25">
      <c r="A62" s="42" t="s">
        <v>96</v>
      </c>
      <c r="B62" s="40">
        <v>26156286.879999999</v>
      </c>
      <c r="C62" s="40">
        <v>23135827.780000001</v>
      </c>
      <c r="D62" s="40">
        <v>21650472.899999999</v>
      </c>
      <c r="E62" s="40">
        <v>27215</v>
      </c>
      <c r="F62" s="40">
        <f t="shared" si="6"/>
        <v>27614426.759999998</v>
      </c>
      <c r="G62" s="40">
        <v>0</v>
      </c>
      <c r="H62" s="40">
        <v>14032519.869999999</v>
      </c>
      <c r="I62" s="40">
        <v>9996328.1899999995</v>
      </c>
      <c r="J62" s="40">
        <v>9996328.1899999995</v>
      </c>
      <c r="K62" s="40">
        <v>357465.59</v>
      </c>
      <c r="L62" s="41">
        <f t="shared" si="7"/>
        <v>3678726.09</v>
      </c>
      <c r="M62" s="41">
        <f t="shared" si="8"/>
        <v>31293152.849999998</v>
      </c>
      <c r="N62"/>
    </row>
    <row r="63" spans="1:14" s="2" customFormat="1" ht="15.75" customHeight="1" x14ac:dyDescent="0.25">
      <c r="A63" s="42" t="s">
        <v>97</v>
      </c>
      <c r="B63" s="40">
        <v>0</v>
      </c>
      <c r="C63" s="40">
        <v>0</v>
      </c>
      <c r="D63" s="40">
        <v>0</v>
      </c>
      <c r="E63" s="40">
        <v>0</v>
      </c>
      <c r="F63" s="40">
        <f t="shared" si="6"/>
        <v>0</v>
      </c>
      <c r="G63" s="40">
        <v>0</v>
      </c>
      <c r="H63" s="40">
        <v>1480841.57</v>
      </c>
      <c r="I63" s="40">
        <v>186591.57</v>
      </c>
      <c r="J63" s="40">
        <v>186591.57</v>
      </c>
      <c r="K63" s="40">
        <v>0</v>
      </c>
      <c r="L63" s="41">
        <f t="shared" si="7"/>
        <v>1294250</v>
      </c>
      <c r="M63" s="41">
        <f t="shared" si="8"/>
        <v>1294250</v>
      </c>
      <c r="N63"/>
    </row>
    <row r="64" spans="1:14" s="2" customFormat="1" ht="17.25" x14ac:dyDescent="0.25">
      <c r="A64" s="42" t="s">
        <v>98</v>
      </c>
      <c r="B64" s="40">
        <v>0</v>
      </c>
      <c r="C64" s="40">
        <v>273712.15999999997</v>
      </c>
      <c r="D64" s="40">
        <v>273712.15999999997</v>
      </c>
      <c r="E64" s="40">
        <v>0</v>
      </c>
      <c r="F64" s="40">
        <f t="shared" si="6"/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7"/>
        <v>0</v>
      </c>
      <c r="M64" s="41">
        <f t="shared" si="8"/>
        <v>0</v>
      </c>
      <c r="N64"/>
    </row>
    <row r="65" spans="1:14" s="2" customFormat="1" ht="17.25" x14ac:dyDescent="0.25">
      <c r="A65" s="42" t="s">
        <v>99</v>
      </c>
      <c r="B65" s="40">
        <v>0</v>
      </c>
      <c r="C65" s="40">
        <v>4447246.03</v>
      </c>
      <c r="D65" s="40">
        <v>3932094.46</v>
      </c>
      <c r="E65" s="40">
        <v>515151.57</v>
      </c>
      <c r="F65" s="40">
        <f t="shared" si="6"/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7"/>
        <v>0</v>
      </c>
      <c r="M65" s="41">
        <f t="shared" si="8"/>
        <v>0</v>
      </c>
      <c r="N65"/>
    </row>
    <row r="66" spans="1:14" s="2" customFormat="1" ht="34.5" x14ac:dyDescent="0.25">
      <c r="A66" s="42" t="s">
        <v>100</v>
      </c>
      <c r="B66" s="40">
        <v>755138.04</v>
      </c>
      <c r="C66" s="40">
        <v>127504.38</v>
      </c>
      <c r="D66" s="40">
        <v>127504.37</v>
      </c>
      <c r="E66" s="40">
        <v>0</v>
      </c>
      <c r="F66" s="40">
        <f>(B66+C66)-(D66+E66)</f>
        <v>755138.05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1">
        <f t="shared" si="7"/>
        <v>0</v>
      </c>
      <c r="M66" s="41">
        <f t="shared" si="8"/>
        <v>755138.05</v>
      </c>
      <c r="N66"/>
    </row>
    <row r="67" spans="1:14" s="2" customFormat="1" ht="34.5" x14ac:dyDescent="0.25">
      <c r="A67" s="42" t="s">
        <v>101</v>
      </c>
      <c r="B67" s="40">
        <v>4099344.81</v>
      </c>
      <c r="C67" s="40">
        <v>100699089.29000001</v>
      </c>
      <c r="D67" s="40">
        <v>103495129.29000001</v>
      </c>
      <c r="E67" s="40">
        <v>0</v>
      </c>
      <c r="F67" s="40">
        <f>(B67+C67)-(D67+E67)</f>
        <v>1303304.8100000024</v>
      </c>
      <c r="G67" s="40">
        <v>0</v>
      </c>
      <c r="H67" s="40">
        <v>114510234.88</v>
      </c>
      <c r="I67" s="40">
        <v>65388279.399999999</v>
      </c>
      <c r="J67" s="40">
        <v>64816565.93</v>
      </c>
      <c r="K67" s="40">
        <v>0</v>
      </c>
      <c r="L67" s="41">
        <f t="shared" si="7"/>
        <v>49693668.949999996</v>
      </c>
      <c r="M67" s="41">
        <f t="shared" si="8"/>
        <v>50996973.759999998</v>
      </c>
      <c r="N67"/>
    </row>
    <row r="68" spans="1:14" ht="17.25" x14ac:dyDescent="0.25">
      <c r="A68" s="42" t="s">
        <v>102</v>
      </c>
      <c r="B68" s="40">
        <v>31820209.699999999</v>
      </c>
      <c r="C68" s="40">
        <v>508806421.97000003</v>
      </c>
      <c r="D68" s="40">
        <v>507735687.10000002</v>
      </c>
      <c r="E68" s="40">
        <v>373237.74</v>
      </c>
      <c r="F68" s="40">
        <f t="shared" si="6"/>
        <v>32517706.830000043</v>
      </c>
      <c r="G68" s="40">
        <v>0</v>
      </c>
      <c r="H68" s="40">
        <v>10326341.560000001</v>
      </c>
      <c r="I68" s="40">
        <v>1998127</v>
      </c>
      <c r="J68" s="40">
        <v>1994195.8</v>
      </c>
      <c r="K68" s="40">
        <v>0</v>
      </c>
      <c r="L68" s="41">
        <f t="shared" si="7"/>
        <v>8332145.7600000007</v>
      </c>
      <c r="M68" s="41">
        <f t="shared" si="8"/>
        <v>40849852.590000041</v>
      </c>
      <c r="N68"/>
    </row>
    <row r="69" spans="1:14" ht="17.25" x14ac:dyDescent="0.25">
      <c r="A69" s="42" t="s">
        <v>103</v>
      </c>
      <c r="B69" s="40">
        <v>25156.05</v>
      </c>
      <c r="C69" s="40">
        <v>2151660.0299999998</v>
      </c>
      <c r="D69" s="40">
        <v>2094542.83</v>
      </c>
      <c r="E69" s="40">
        <v>0.01</v>
      </c>
      <c r="F69" s="40">
        <f t="shared" si="6"/>
        <v>82273.239999999525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1">
        <f t="shared" si="7"/>
        <v>0</v>
      </c>
      <c r="M69" s="41">
        <f t="shared" si="8"/>
        <v>82273.239999999525</v>
      </c>
      <c r="N69"/>
    </row>
    <row r="70" spans="1:14" ht="17.25" x14ac:dyDescent="0.25">
      <c r="A70" s="42" t="s">
        <v>104</v>
      </c>
      <c r="B70" s="40">
        <v>283956.3</v>
      </c>
      <c r="C70" s="40">
        <v>636128.74</v>
      </c>
      <c r="D70" s="40">
        <v>569190.09</v>
      </c>
      <c r="E70" s="40">
        <v>0</v>
      </c>
      <c r="F70" s="40">
        <f t="shared" si="6"/>
        <v>350894.95000000007</v>
      </c>
      <c r="G70" s="40">
        <v>0</v>
      </c>
      <c r="H70" s="40">
        <v>914385.4</v>
      </c>
      <c r="I70" s="40">
        <v>0</v>
      </c>
      <c r="J70" s="40">
        <v>0</v>
      </c>
      <c r="K70" s="40">
        <v>0</v>
      </c>
      <c r="L70" s="41">
        <f t="shared" si="7"/>
        <v>914385.4</v>
      </c>
      <c r="M70" s="41">
        <f t="shared" si="8"/>
        <v>1265280.3500000001</v>
      </c>
      <c r="N70" s="90"/>
    </row>
    <row r="71" spans="1:14" ht="17.25" x14ac:dyDescent="0.25">
      <c r="A71" s="42" t="s">
        <v>105</v>
      </c>
      <c r="B71" s="40">
        <v>35655.230000000003</v>
      </c>
      <c r="C71" s="40">
        <v>1711925.96</v>
      </c>
      <c r="D71" s="40">
        <v>1710418.46</v>
      </c>
      <c r="E71" s="40">
        <v>0</v>
      </c>
      <c r="F71" s="40">
        <f t="shared" si="6"/>
        <v>37162.729999999981</v>
      </c>
      <c r="G71" s="40">
        <v>0</v>
      </c>
      <c r="H71" s="40">
        <v>36817.93</v>
      </c>
      <c r="I71" s="40">
        <v>34657.620000000003</v>
      </c>
      <c r="J71" s="40">
        <v>34620.720000000001</v>
      </c>
      <c r="K71" s="40">
        <v>0</v>
      </c>
      <c r="L71" s="41">
        <f t="shared" si="7"/>
        <v>2197.2099999999991</v>
      </c>
      <c r="M71" s="41">
        <f t="shared" si="8"/>
        <v>39359.939999999981</v>
      </c>
      <c r="N71"/>
    </row>
    <row r="72" spans="1:14" ht="17.25" x14ac:dyDescent="0.25">
      <c r="A72" s="42" t="s">
        <v>106</v>
      </c>
      <c r="B72" s="40">
        <v>89148.56</v>
      </c>
      <c r="C72" s="40">
        <v>906348.07</v>
      </c>
      <c r="D72" s="40">
        <v>243731.89</v>
      </c>
      <c r="E72" s="40">
        <v>0</v>
      </c>
      <c r="F72" s="40">
        <f t="shared" si="6"/>
        <v>751764.73999999987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1">
        <f t="shared" si="7"/>
        <v>0</v>
      </c>
      <c r="M72" s="41">
        <f t="shared" si="8"/>
        <v>751764.73999999987</v>
      </c>
      <c r="N72"/>
    </row>
    <row r="73" spans="1:14" s="2" customFormat="1" ht="17.25" x14ac:dyDescent="0.25">
      <c r="A73" s="48" t="s">
        <v>107</v>
      </c>
      <c r="B73" s="40">
        <v>51357.3</v>
      </c>
      <c r="C73" s="40">
        <v>46962.48</v>
      </c>
      <c r="D73" s="40">
        <v>44156.33</v>
      </c>
      <c r="E73" s="40">
        <v>0</v>
      </c>
      <c r="F73" s="40">
        <f t="shared" si="6"/>
        <v>54163.45</v>
      </c>
      <c r="G73" s="40">
        <v>10964.85</v>
      </c>
      <c r="H73" s="40">
        <v>879484.71</v>
      </c>
      <c r="I73" s="40">
        <v>323787.55</v>
      </c>
      <c r="J73" s="40">
        <v>312822.7</v>
      </c>
      <c r="K73" s="40">
        <v>0</v>
      </c>
      <c r="L73" s="41">
        <f t="shared" si="7"/>
        <v>577626.85999999987</v>
      </c>
      <c r="M73" s="41">
        <f t="shared" si="8"/>
        <v>631790.30999999982</v>
      </c>
      <c r="N73"/>
    </row>
    <row r="74" spans="1:14" s="2" customFormat="1" ht="15" customHeight="1" x14ac:dyDescent="0.25">
      <c r="A74" s="42" t="s">
        <v>108</v>
      </c>
      <c r="B74" s="40">
        <v>37234.620000000003</v>
      </c>
      <c r="C74" s="40">
        <v>1343641.99</v>
      </c>
      <c r="D74" s="40">
        <v>1343369.89</v>
      </c>
      <c r="E74" s="40">
        <v>0</v>
      </c>
      <c r="F74" s="40">
        <f t="shared" si="6"/>
        <v>37506.720000000205</v>
      </c>
      <c r="G74" s="40">
        <v>337697.73</v>
      </c>
      <c r="H74" s="40">
        <v>555.82000000000005</v>
      </c>
      <c r="I74" s="40">
        <v>337697.73</v>
      </c>
      <c r="J74" s="40">
        <v>0</v>
      </c>
      <c r="K74" s="40">
        <v>0</v>
      </c>
      <c r="L74" s="41">
        <f t="shared" si="7"/>
        <v>338253.55</v>
      </c>
      <c r="M74" s="41">
        <f t="shared" si="8"/>
        <v>375760.27000000019</v>
      </c>
      <c r="N74"/>
    </row>
    <row r="75" spans="1:14" s="2" customFormat="1" ht="33.75" customHeight="1" x14ac:dyDescent="0.25">
      <c r="A75" s="43" t="s">
        <v>109</v>
      </c>
      <c r="B75" s="40">
        <v>3350.45</v>
      </c>
      <c r="C75" s="40">
        <v>495552.8</v>
      </c>
      <c r="D75" s="40">
        <v>491443.98</v>
      </c>
      <c r="E75" s="40">
        <v>0</v>
      </c>
      <c r="F75" s="40">
        <f t="shared" ref="F75:F89" si="9">(B75+C75)-(D75+E75)</f>
        <v>7459.2700000000186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ref="L75:L89" si="10">(G75+H75)-(J75+K75)</f>
        <v>0</v>
      </c>
      <c r="M75" s="41">
        <f t="shared" ref="M75:M93" si="11">F75+L75</f>
        <v>7459.2700000000186</v>
      </c>
      <c r="N75"/>
    </row>
    <row r="76" spans="1:14" s="2" customFormat="1" ht="15.75" customHeight="1" x14ac:dyDescent="0.25">
      <c r="A76" s="43" t="s">
        <v>110</v>
      </c>
      <c r="B76" s="40">
        <v>34144.620000000003</v>
      </c>
      <c r="C76" s="40">
        <v>3602757.94</v>
      </c>
      <c r="D76" s="40">
        <v>2562689.98</v>
      </c>
      <c r="E76" s="40">
        <v>0</v>
      </c>
      <c r="F76" s="40">
        <f t="shared" si="9"/>
        <v>1074212.58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1">
        <f t="shared" si="10"/>
        <v>0</v>
      </c>
      <c r="M76" s="41">
        <f t="shared" si="11"/>
        <v>1074212.58</v>
      </c>
      <c r="N76"/>
    </row>
    <row r="77" spans="1:14" s="2" customFormat="1" ht="15.75" customHeight="1" x14ac:dyDescent="0.25">
      <c r="A77" s="43" t="s">
        <v>111</v>
      </c>
      <c r="B77" s="40">
        <v>135700803.59999999</v>
      </c>
      <c r="C77" s="40">
        <v>66933050.170000002</v>
      </c>
      <c r="D77" s="40">
        <v>86909078.019999996</v>
      </c>
      <c r="E77" s="40">
        <v>0</v>
      </c>
      <c r="F77" s="40">
        <f t="shared" si="9"/>
        <v>115724775.74999999</v>
      </c>
      <c r="G77" s="40">
        <v>0</v>
      </c>
      <c r="H77" s="40">
        <v>687.67</v>
      </c>
      <c r="I77" s="40">
        <v>0</v>
      </c>
      <c r="J77" s="40">
        <v>0</v>
      </c>
      <c r="K77" s="40">
        <v>0</v>
      </c>
      <c r="L77" s="41">
        <f>(G77+H77)-(J77+K77)</f>
        <v>687.67</v>
      </c>
      <c r="M77" s="41">
        <f t="shared" si="11"/>
        <v>115725463.41999999</v>
      </c>
      <c r="N77"/>
    </row>
    <row r="78" spans="1:14" s="2" customFormat="1" ht="15.75" customHeight="1" x14ac:dyDescent="0.25">
      <c r="A78" s="43" t="s">
        <v>112</v>
      </c>
      <c r="B78" s="40">
        <v>200725.39</v>
      </c>
      <c r="C78" s="40">
        <v>210866.78</v>
      </c>
      <c r="D78" s="40">
        <v>210866.78</v>
      </c>
      <c r="E78" s="40">
        <v>0</v>
      </c>
      <c r="F78" s="40">
        <f t="shared" si="9"/>
        <v>200725.39000000004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10"/>
        <v>0</v>
      </c>
      <c r="M78" s="41">
        <f t="shared" si="11"/>
        <v>200725.39000000004</v>
      </c>
      <c r="N78"/>
    </row>
    <row r="79" spans="1:14" s="2" customFormat="1" ht="15.75" customHeight="1" x14ac:dyDescent="0.25">
      <c r="A79" s="43" t="s">
        <v>113</v>
      </c>
      <c r="B79" s="40">
        <v>1726729.17</v>
      </c>
      <c r="C79" s="40">
        <v>1181777.74</v>
      </c>
      <c r="D79" s="40">
        <v>1181777.74</v>
      </c>
      <c r="E79" s="40">
        <v>0</v>
      </c>
      <c r="F79" s="40">
        <f t="shared" si="9"/>
        <v>1726729.1700000002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10"/>
        <v>0</v>
      </c>
      <c r="M79" s="41">
        <f t="shared" si="11"/>
        <v>1726729.1700000002</v>
      </c>
      <c r="N79"/>
    </row>
    <row r="80" spans="1:14" s="2" customFormat="1" ht="15.75" customHeight="1" x14ac:dyDescent="0.25">
      <c r="A80" s="43" t="s">
        <v>114</v>
      </c>
      <c r="B80" s="40">
        <v>191.38</v>
      </c>
      <c r="C80" s="40">
        <v>66244.27</v>
      </c>
      <c r="D80" s="40">
        <v>37999</v>
      </c>
      <c r="E80" s="40">
        <v>0</v>
      </c>
      <c r="F80" s="40">
        <f t="shared" si="9"/>
        <v>28436.650000000009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1">
        <f t="shared" si="10"/>
        <v>0</v>
      </c>
      <c r="M80" s="41">
        <f t="shared" si="11"/>
        <v>28436.650000000009</v>
      </c>
      <c r="N80"/>
    </row>
    <row r="81" spans="1:14" s="2" customFormat="1" ht="15.75" customHeight="1" x14ac:dyDescent="0.25">
      <c r="A81" s="43" t="s">
        <v>115</v>
      </c>
      <c r="B81" s="40">
        <v>3513507.79</v>
      </c>
      <c r="C81" s="40">
        <v>55634464.630000003</v>
      </c>
      <c r="D81" s="40">
        <v>51666871.259999998</v>
      </c>
      <c r="E81" s="40">
        <v>74194.45</v>
      </c>
      <c r="F81" s="40">
        <f t="shared" si="9"/>
        <v>7406906.7100000009</v>
      </c>
      <c r="G81" s="40">
        <v>0</v>
      </c>
      <c r="H81" s="40">
        <v>3889261.25</v>
      </c>
      <c r="I81" s="40">
        <v>631147.93999999994</v>
      </c>
      <c r="J81" s="40">
        <v>338674.49</v>
      </c>
      <c r="K81" s="40">
        <v>238240.9</v>
      </c>
      <c r="L81" s="41">
        <f t="shared" si="10"/>
        <v>3312345.86</v>
      </c>
      <c r="M81" s="41">
        <f t="shared" si="11"/>
        <v>10719252.57</v>
      </c>
      <c r="N81"/>
    </row>
    <row r="82" spans="1:14" s="2" customFormat="1" ht="15.75" customHeight="1" x14ac:dyDescent="0.25">
      <c r="A82" s="42" t="s">
        <v>116</v>
      </c>
      <c r="B82" s="40">
        <v>7804883.3700000001</v>
      </c>
      <c r="C82" s="40">
        <v>3926194.58</v>
      </c>
      <c r="D82" s="40">
        <v>3243589.49</v>
      </c>
      <c r="E82" s="40">
        <v>0</v>
      </c>
      <c r="F82" s="40">
        <f t="shared" si="9"/>
        <v>8487488.459999999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10"/>
        <v>0</v>
      </c>
      <c r="M82" s="41">
        <f t="shared" si="11"/>
        <v>8487488.459999999</v>
      </c>
      <c r="N82"/>
    </row>
    <row r="83" spans="1:14" s="2" customFormat="1" ht="34.5" x14ac:dyDescent="0.25">
      <c r="A83" s="42" t="s">
        <v>117</v>
      </c>
      <c r="B83" s="40">
        <v>0</v>
      </c>
      <c r="C83" s="40">
        <v>26695.93</v>
      </c>
      <c r="D83" s="40">
        <v>13795.93</v>
      </c>
      <c r="E83" s="40">
        <v>0</v>
      </c>
      <c r="F83" s="40">
        <f t="shared" si="9"/>
        <v>12900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1">
        <f t="shared" si="10"/>
        <v>0</v>
      </c>
      <c r="M83" s="41">
        <f t="shared" si="11"/>
        <v>12900</v>
      </c>
      <c r="N83"/>
    </row>
    <row r="84" spans="1:14" s="2" customFormat="1" ht="15.75" customHeight="1" x14ac:dyDescent="0.25">
      <c r="A84" s="42" t="s">
        <v>118</v>
      </c>
      <c r="B84" s="40">
        <v>88823.41</v>
      </c>
      <c r="C84" s="40">
        <v>1238464.31</v>
      </c>
      <c r="D84" s="40">
        <v>210403.92</v>
      </c>
      <c r="E84" s="40">
        <v>0</v>
      </c>
      <c r="F84" s="40">
        <f t="shared" si="9"/>
        <v>1116883.8</v>
      </c>
      <c r="G84" s="40">
        <v>88.5</v>
      </c>
      <c r="H84" s="40">
        <v>9508681.2599999998</v>
      </c>
      <c r="I84" s="40">
        <v>1712812.97</v>
      </c>
      <c r="J84" s="40">
        <v>600458.68999999994</v>
      </c>
      <c r="K84" s="40">
        <v>88.5</v>
      </c>
      <c r="L84" s="41">
        <f t="shared" si="10"/>
        <v>8908222.5700000003</v>
      </c>
      <c r="M84" s="41">
        <f t="shared" si="11"/>
        <v>10025106.370000001</v>
      </c>
      <c r="N84"/>
    </row>
    <row r="85" spans="1:14" s="2" customFormat="1" ht="15.75" customHeight="1" x14ac:dyDescent="0.25">
      <c r="A85" s="42" t="s">
        <v>119</v>
      </c>
      <c r="B85" s="40">
        <v>388933.46</v>
      </c>
      <c r="C85" s="40">
        <v>52392.74</v>
      </c>
      <c r="D85" s="40">
        <v>52392.73</v>
      </c>
      <c r="E85" s="40">
        <v>0</v>
      </c>
      <c r="F85" s="40">
        <f t="shared" si="9"/>
        <v>388933.47000000003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1">
        <f t="shared" si="10"/>
        <v>0</v>
      </c>
      <c r="M85" s="41">
        <f t="shared" si="11"/>
        <v>388933.47000000003</v>
      </c>
      <c r="N85"/>
    </row>
    <row r="86" spans="1:14" s="2" customFormat="1" ht="17.25" x14ac:dyDescent="0.25">
      <c r="A86" s="45" t="s">
        <v>120</v>
      </c>
      <c r="B86" s="40">
        <v>690891.78</v>
      </c>
      <c r="C86" s="40">
        <v>85852.89</v>
      </c>
      <c r="D86" s="40">
        <v>14234.73</v>
      </c>
      <c r="E86" s="40">
        <v>0</v>
      </c>
      <c r="F86" s="40">
        <f t="shared" si="9"/>
        <v>762509.94000000006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10"/>
        <v>0</v>
      </c>
      <c r="M86" s="41">
        <f t="shared" si="11"/>
        <v>762509.94000000006</v>
      </c>
      <c r="N86"/>
    </row>
    <row r="87" spans="1:14" s="2" customFormat="1" ht="34.5" x14ac:dyDescent="0.25">
      <c r="A87" s="45" t="s">
        <v>121</v>
      </c>
      <c r="B87" s="40">
        <v>1983019.77</v>
      </c>
      <c r="C87" s="40">
        <v>8428484.0199999996</v>
      </c>
      <c r="D87" s="40">
        <v>7958634.7199999997</v>
      </c>
      <c r="E87" s="40">
        <v>0</v>
      </c>
      <c r="F87" s="40">
        <f t="shared" si="9"/>
        <v>2452869.0699999994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10"/>
        <v>0</v>
      </c>
      <c r="M87" s="41">
        <f t="shared" si="11"/>
        <v>2452869.0699999994</v>
      </c>
      <c r="N87" s="90"/>
    </row>
    <row r="88" spans="1:14" s="2" customFormat="1" ht="17.25" x14ac:dyDescent="0.25">
      <c r="A88" s="42" t="s">
        <v>122</v>
      </c>
      <c r="B88" s="40">
        <v>29593.19</v>
      </c>
      <c r="C88" s="40">
        <v>2097307.4</v>
      </c>
      <c r="D88" s="40">
        <v>2093639.7</v>
      </c>
      <c r="E88" s="40">
        <v>0</v>
      </c>
      <c r="F88" s="40">
        <f t="shared" si="9"/>
        <v>33260.889999999898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1">
        <f t="shared" si="10"/>
        <v>0</v>
      </c>
      <c r="M88" s="41">
        <f t="shared" si="11"/>
        <v>33260.889999999898</v>
      </c>
      <c r="N88"/>
    </row>
    <row r="89" spans="1:14" s="2" customFormat="1" ht="17.25" x14ac:dyDescent="0.25">
      <c r="A89" s="42" t="s">
        <v>123</v>
      </c>
      <c r="B89" s="40">
        <v>1948203.14</v>
      </c>
      <c r="C89" s="40">
        <v>10520272.880000001</v>
      </c>
      <c r="D89" s="40">
        <v>7414749.1200000001</v>
      </c>
      <c r="E89" s="40">
        <v>72962.880000000005</v>
      </c>
      <c r="F89" s="40">
        <f t="shared" si="9"/>
        <v>4980764.0200000014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 t="shared" si="10"/>
        <v>0</v>
      </c>
      <c r="M89" s="41">
        <f t="shared" si="11"/>
        <v>4980764.0200000014</v>
      </c>
      <c r="N89"/>
    </row>
    <row r="90" spans="1:14" s="2" customFormat="1" ht="17.25" x14ac:dyDescent="0.25">
      <c r="A90" s="49" t="s">
        <v>124</v>
      </c>
      <c r="B90" s="40">
        <v>60318</v>
      </c>
      <c r="C90" s="40">
        <v>1603797.91</v>
      </c>
      <c r="D90" s="40">
        <v>78635.58</v>
      </c>
      <c r="E90" s="40">
        <v>0</v>
      </c>
      <c r="F90" s="40">
        <f>(B90+C90)-(D90+E90)</f>
        <v>1585480.3299999998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>(G90+H90)-(J90+K90)</f>
        <v>0</v>
      </c>
      <c r="M90" s="41">
        <f t="shared" si="11"/>
        <v>1585480.3299999998</v>
      </c>
      <c r="N90"/>
    </row>
    <row r="91" spans="1:14" s="2" customFormat="1" ht="17.25" x14ac:dyDescent="0.25">
      <c r="A91" s="42" t="s">
        <v>125</v>
      </c>
      <c r="B91" s="50">
        <v>9574.2000000000007</v>
      </c>
      <c r="C91" s="40">
        <v>228821.02</v>
      </c>
      <c r="D91" s="40">
        <v>228821.02</v>
      </c>
      <c r="E91" s="40">
        <v>0</v>
      </c>
      <c r="F91" s="40">
        <f>(B91+C91)-(D91+E91)</f>
        <v>9574.2000000000116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1">
        <f>(G91+H91)-(J91+K91)</f>
        <v>0</v>
      </c>
      <c r="M91" s="41">
        <f t="shared" si="11"/>
        <v>9574.2000000000116</v>
      </c>
      <c r="N91"/>
    </row>
    <row r="92" spans="1:14" s="2" customFormat="1" ht="17.25" x14ac:dyDescent="0.25">
      <c r="A92" s="42" t="s">
        <v>126</v>
      </c>
      <c r="B92" s="50">
        <v>0</v>
      </c>
      <c r="C92" s="40">
        <v>318830.77</v>
      </c>
      <c r="D92" s="40">
        <v>138830.76999999999</v>
      </c>
      <c r="E92" s="40">
        <v>0</v>
      </c>
      <c r="F92" s="40">
        <f>(B92+C92)-(D92+E92)</f>
        <v>180000.00000000003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1">
        <f>(G92+H92)-(J92+K92)</f>
        <v>0</v>
      </c>
      <c r="M92" s="41">
        <f t="shared" si="11"/>
        <v>180000.00000000003</v>
      </c>
      <c r="N92"/>
    </row>
    <row r="93" spans="1:14" s="2" customFormat="1" ht="17.25" x14ac:dyDescent="0.25">
      <c r="A93" s="51" t="s">
        <v>127</v>
      </c>
      <c r="B93" s="50">
        <v>1834723.69</v>
      </c>
      <c r="C93" s="40">
        <v>77763457.319999993</v>
      </c>
      <c r="D93" s="40">
        <v>70892095.25</v>
      </c>
      <c r="E93" s="40">
        <v>0</v>
      </c>
      <c r="F93" s="40">
        <f>(B93+C93)-(D93+E93)</f>
        <v>8706085.7599999905</v>
      </c>
      <c r="G93" s="40">
        <v>0</v>
      </c>
      <c r="H93" s="40">
        <v>65756866.960000001</v>
      </c>
      <c r="I93" s="40">
        <v>2202186.6800000002</v>
      </c>
      <c r="J93" s="40">
        <v>2115110.84</v>
      </c>
      <c r="K93" s="40">
        <v>546900</v>
      </c>
      <c r="L93" s="41">
        <f>(G93+H93)-(J93+K93)</f>
        <v>63094856.120000005</v>
      </c>
      <c r="M93" s="41">
        <f t="shared" si="11"/>
        <v>71800941.879999995</v>
      </c>
      <c r="N93"/>
    </row>
    <row r="94" spans="1:14" s="2" customFormat="1" ht="17.25" x14ac:dyDescent="0.25">
      <c r="A94" s="52" t="s">
        <v>128</v>
      </c>
      <c r="B94" s="40">
        <v>779747.23</v>
      </c>
      <c r="C94" s="40">
        <v>8120026.6200000001</v>
      </c>
      <c r="D94" s="40">
        <v>7954872.8300000001</v>
      </c>
      <c r="E94" s="40">
        <v>0</v>
      </c>
      <c r="F94" s="40">
        <f t="shared" ref="F94:F102" si="12">(B94+C94)-(D94+E94)</f>
        <v>944901.01999999955</v>
      </c>
      <c r="G94" s="37">
        <v>0</v>
      </c>
      <c r="H94" s="37">
        <v>58587513.670000002</v>
      </c>
      <c r="I94" s="37">
        <v>16859184.859999999</v>
      </c>
      <c r="J94" s="37">
        <v>16157456.6</v>
      </c>
      <c r="K94" s="37">
        <v>7741604</v>
      </c>
      <c r="L94" s="38">
        <f t="shared" ref="L94:L102" si="13">(G94+H94)-(J94+K94)</f>
        <v>34688453.07</v>
      </c>
      <c r="M94" s="41">
        <f t="shared" ref="M94:M107" si="14">F94+L94</f>
        <v>35633354.090000004</v>
      </c>
      <c r="N94"/>
    </row>
    <row r="95" spans="1:14" s="2" customFormat="1" ht="17.25" x14ac:dyDescent="0.25">
      <c r="A95" s="42" t="s">
        <v>129</v>
      </c>
      <c r="B95" s="40">
        <v>1598022.1</v>
      </c>
      <c r="C95" s="40">
        <v>17623018.329999998</v>
      </c>
      <c r="D95" s="40">
        <v>17420054.059999999</v>
      </c>
      <c r="E95" s="40">
        <v>0</v>
      </c>
      <c r="F95" s="40">
        <f t="shared" si="12"/>
        <v>1800986.370000001</v>
      </c>
      <c r="G95" s="40">
        <v>0</v>
      </c>
      <c r="H95" s="40">
        <v>40524073.799999997</v>
      </c>
      <c r="I95" s="40">
        <v>7104940.6299999999</v>
      </c>
      <c r="J95" s="40">
        <v>6750749.8300000001</v>
      </c>
      <c r="K95" s="40">
        <v>0</v>
      </c>
      <c r="L95" s="41">
        <f t="shared" si="13"/>
        <v>33773323.969999999</v>
      </c>
      <c r="M95" s="41">
        <f t="shared" si="14"/>
        <v>35574310.340000004</v>
      </c>
      <c r="N95"/>
    </row>
    <row r="96" spans="1:14" s="2" customFormat="1" ht="17.25" x14ac:dyDescent="0.25">
      <c r="A96" s="42" t="s">
        <v>130</v>
      </c>
      <c r="B96" s="40">
        <v>10358356.039999999</v>
      </c>
      <c r="C96" s="40">
        <v>126681928.04000001</v>
      </c>
      <c r="D96" s="40">
        <v>21580176.510000002</v>
      </c>
      <c r="E96" s="40">
        <v>24286.400000000001</v>
      </c>
      <c r="F96" s="40">
        <f t="shared" si="12"/>
        <v>115435821.17000002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1">
        <f t="shared" si="13"/>
        <v>0</v>
      </c>
      <c r="M96" s="41">
        <f t="shared" si="14"/>
        <v>115435821.17000002</v>
      </c>
      <c r="N96"/>
    </row>
    <row r="97" spans="1:14" s="2" customFormat="1" ht="17.25" x14ac:dyDescent="0.25">
      <c r="A97" s="42" t="s">
        <v>131</v>
      </c>
      <c r="B97" s="40">
        <v>3724909.21</v>
      </c>
      <c r="C97" s="40">
        <v>14269758.390000001</v>
      </c>
      <c r="D97" s="40">
        <v>13734430.02</v>
      </c>
      <c r="E97" s="40">
        <v>0</v>
      </c>
      <c r="F97" s="40">
        <f t="shared" si="12"/>
        <v>4260237.5800000019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1">
        <f t="shared" si="13"/>
        <v>0</v>
      </c>
      <c r="M97" s="41">
        <f t="shared" si="14"/>
        <v>4260237.5800000019</v>
      </c>
      <c r="N97"/>
    </row>
    <row r="98" spans="1:14" s="2" customFormat="1" ht="15.75" customHeight="1" x14ac:dyDescent="0.25">
      <c r="A98" s="42" t="s">
        <v>132</v>
      </c>
      <c r="B98" s="40">
        <v>0.01</v>
      </c>
      <c r="C98" s="40">
        <v>322510.01</v>
      </c>
      <c r="D98" s="40">
        <v>249554.96</v>
      </c>
      <c r="E98" s="40">
        <v>0</v>
      </c>
      <c r="F98" s="40">
        <f t="shared" si="12"/>
        <v>72955.060000000027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>
        <f t="shared" si="13"/>
        <v>0</v>
      </c>
      <c r="M98" s="41">
        <f t="shared" si="14"/>
        <v>72955.060000000027</v>
      </c>
      <c r="N98"/>
    </row>
    <row r="99" spans="1:14" s="2" customFormat="1" ht="17.25" x14ac:dyDescent="0.25">
      <c r="A99" s="42" t="s">
        <v>133</v>
      </c>
      <c r="B99" s="40">
        <v>0</v>
      </c>
      <c r="C99" s="40">
        <v>26435463.07</v>
      </c>
      <c r="D99" s="40">
        <v>26420401.23</v>
      </c>
      <c r="E99" s="40">
        <v>0</v>
      </c>
      <c r="F99" s="40">
        <f t="shared" si="12"/>
        <v>15061.839999999851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1">
        <f t="shared" si="13"/>
        <v>0</v>
      </c>
      <c r="M99" s="41">
        <f t="shared" si="14"/>
        <v>15061.839999999851</v>
      </c>
      <c r="N99"/>
    </row>
    <row r="100" spans="1:14" s="2" customFormat="1" ht="15" customHeight="1" x14ac:dyDescent="0.25">
      <c r="A100" s="42" t="s">
        <v>134</v>
      </c>
      <c r="B100" s="40">
        <v>0</v>
      </c>
      <c r="C100" s="40">
        <v>78901.2</v>
      </c>
      <c r="D100" s="40">
        <v>78901.2</v>
      </c>
      <c r="E100" s="40">
        <v>0</v>
      </c>
      <c r="F100" s="40">
        <f t="shared" si="12"/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3"/>
        <v>0</v>
      </c>
      <c r="M100" s="41">
        <f t="shared" si="14"/>
        <v>0</v>
      </c>
      <c r="N100"/>
    </row>
    <row r="101" spans="1:14" s="2" customFormat="1" ht="15.75" customHeight="1" x14ac:dyDescent="0.25">
      <c r="A101" s="42" t="s">
        <v>135</v>
      </c>
      <c r="B101" s="40">
        <v>0</v>
      </c>
      <c r="C101" s="40">
        <v>131245.65</v>
      </c>
      <c r="D101" s="40">
        <v>129105.65</v>
      </c>
      <c r="E101" s="40">
        <v>0</v>
      </c>
      <c r="F101" s="40">
        <f t="shared" si="12"/>
        <v>2140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3"/>
        <v>0</v>
      </c>
      <c r="M101" s="41">
        <f t="shared" si="14"/>
        <v>2140</v>
      </c>
      <c r="N101"/>
    </row>
    <row r="102" spans="1:14" s="2" customFormat="1" ht="15.75" customHeight="1" x14ac:dyDescent="0.25">
      <c r="A102" s="42" t="s">
        <v>136</v>
      </c>
      <c r="B102" s="40">
        <v>0</v>
      </c>
      <c r="C102" s="40">
        <v>6343756.7699999996</v>
      </c>
      <c r="D102" s="40">
        <v>6343756.7699999996</v>
      </c>
      <c r="E102" s="40">
        <v>0</v>
      </c>
      <c r="F102" s="40">
        <f t="shared" si="12"/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si="13"/>
        <v>0</v>
      </c>
      <c r="M102" s="41">
        <f t="shared" si="14"/>
        <v>0</v>
      </c>
      <c r="N102"/>
    </row>
    <row r="103" spans="1:14" s="2" customFormat="1" ht="15.75" customHeight="1" x14ac:dyDescent="0.25">
      <c r="A103" s="42" t="s">
        <v>137</v>
      </c>
      <c r="B103" s="40">
        <v>0</v>
      </c>
      <c r="C103" s="40">
        <v>148266.20000000001</v>
      </c>
      <c r="D103" s="40">
        <v>148266.20000000001</v>
      </c>
      <c r="E103" s="40">
        <v>0</v>
      </c>
      <c r="F103" s="40">
        <f t="shared" ref="F103:F107" si="15">(B103+C103)-(D103+E103)</f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ref="L103:L107" si="16">(G103+H103)-(J103+K103)</f>
        <v>0</v>
      </c>
      <c r="M103" s="41">
        <f t="shared" si="14"/>
        <v>0</v>
      </c>
      <c r="N103"/>
    </row>
    <row r="104" spans="1:14" s="2" customFormat="1" ht="15.75" customHeight="1" x14ac:dyDescent="0.25">
      <c r="A104" s="42" t="s">
        <v>138</v>
      </c>
      <c r="B104" s="40">
        <v>528.1</v>
      </c>
      <c r="C104" s="40">
        <v>131179.71</v>
      </c>
      <c r="D104" s="40">
        <v>131179.71</v>
      </c>
      <c r="E104" s="40">
        <v>0</v>
      </c>
      <c r="F104" s="40">
        <f t="shared" si="15"/>
        <v>528.10000000000582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6"/>
        <v>0</v>
      </c>
      <c r="M104" s="41">
        <f t="shared" si="14"/>
        <v>528.10000000000582</v>
      </c>
      <c r="N104" s="15" t="s">
        <v>30</v>
      </c>
    </row>
    <row r="105" spans="1:14" s="2" customFormat="1" ht="15.75" customHeight="1" x14ac:dyDescent="0.25">
      <c r="A105" s="42" t="s">
        <v>139</v>
      </c>
      <c r="B105" s="40">
        <v>0</v>
      </c>
      <c r="C105" s="40">
        <v>133277.37</v>
      </c>
      <c r="D105" s="40">
        <v>55874.21</v>
      </c>
      <c r="E105" s="40">
        <v>0</v>
      </c>
      <c r="F105" s="40">
        <f t="shared" si="15"/>
        <v>77403.16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6"/>
        <v>0</v>
      </c>
      <c r="M105" s="41">
        <f t="shared" si="14"/>
        <v>77403.16</v>
      </c>
      <c r="N105" s="15"/>
    </row>
    <row r="106" spans="1:14" s="2" customFormat="1" ht="15.75" customHeight="1" x14ac:dyDescent="0.25">
      <c r="A106" s="42" t="s">
        <v>140</v>
      </c>
      <c r="B106" s="40">
        <v>230.36</v>
      </c>
      <c r="C106" s="40">
        <v>5636117.2699999996</v>
      </c>
      <c r="D106" s="40">
        <v>5609844.0599999996</v>
      </c>
      <c r="E106" s="40">
        <v>230.36</v>
      </c>
      <c r="F106" s="40">
        <f t="shared" si="15"/>
        <v>26273.209999999963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6"/>
        <v>0</v>
      </c>
      <c r="M106" s="41">
        <f t="shared" si="14"/>
        <v>26273.209999999963</v>
      </c>
      <c r="N106"/>
    </row>
    <row r="107" spans="1:14" s="2" customFormat="1" ht="15.75" customHeight="1" x14ac:dyDescent="0.25">
      <c r="A107" s="42" t="s">
        <v>141</v>
      </c>
      <c r="B107" s="40">
        <v>0</v>
      </c>
      <c r="C107" s="40">
        <v>513223.75</v>
      </c>
      <c r="D107" s="40">
        <v>221412.49</v>
      </c>
      <c r="E107" s="40">
        <v>0</v>
      </c>
      <c r="F107" s="40">
        <f t="shared" si="15"/>
        <v>291811.26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1">
        <f t="shared" si="16"/>
        <v>0</v>
      </c>
      <c r="M107" s="41">
        <f t="shared" si="14"/>
        <v>291811.26</v>
      </c>
      <c r="N107"/>
    </row>
    <row r="108" spans="1:14" s="2" customFormat="1" ht="15.75" customHeight="1" x14ac:dyDescent="0.25">
      <c r="A108" s="53" t="s">
        <v>31</v>
      </c>
      <c r="B108" s="34">
        <f t="shared" ref="B108:L108" si="17">SUM(B109:B112)</f>
        <v>3260074.2600000002</v>
      </c>
      <c r="C108" s="37">
        <f>SUM(C109:C112)</f>
        <v>25482478.190000001</v>
      </c>
      <c r="D108" s="37">
        <f t="shared" si="17"/>
        <v>22227521.000000004</v>
      </c>
      <c r="E108" s="37">
        <f t="shared" si="17"/>
        <v>0</v>
      </c>
      <c r="F108" s="37">
        <f t="shared" si="17"/>
        <v>6515031.4500000011</v>
      </c>
      <c r="G108" s="37">
        <f t="shared" si="17"/>
        <v>5033758.28</v>
      </c>
      <c r="H108" s="37">
        <f t="shared" si="17"/>
        <v>54183009.159999996</v>
      </c>
      <c r="I108" s="37">
        <f t="shared" si="17"/>
        <v>10664009.35</v>
      </c>
      <c r="J108" s="37">
        <f t="shared" si="17"/>
        <v>9349726.290000001</v>
      </c>
      <c r="K108" s="37">
        <f t="shared" si="17"/>
        <v>2284673.77</v>
      </c>
      <c r="L108" s="38">
        <f t="shared" si="17"/>
        <v>47582367.379999995</v>
      </c>
      <c r="M108" s="38">
        <f t="shared" ref="M108:M122" si="18">F108+L108</f>
        <v>54097398.829999998</v>
      </c>
      <c r="N108"/>
    </row>
    <row r="109" spans="1:14" s="2" customFormat="1" ht="15.75" customHeight="1" x14ac:dyDescent="0.25">
      <c r="A109" s="54" t="s">
        <v>142</v>
      </c>
      <c r="B109" s="55">
        <v>716414.13</v>
      </c>
      <c r="C109" s="55">
        <v>9162951.3300000001</v>
      </c>
      <c r="D109" s="55">
        <v>9357301.1500000004</v>
      </c>
      <c r="E109" s="55">
        <v>0</v>
      </c>
      <c r="F109" s="40">
        <f>(B109+C109)-(D109+E109)</f>
        <v>522064.31000000052</v>
      </c>
      <c r="G109" s="40">
        <v>655985.89</v>
      </c>
      <c r="H109" s="40">
        <v>9353258.1199999992</v>
      </c>
      <c r="I109" s="40">
        <v>6786952.3200000003</v>
      </c>
      <c r="J109" s="40">
        <v>5916547.71</v>
      </c>
      <c r="K109" s="40">
        <v>247925.11</v>
      </c>
      <c r="L109" s="41">
        <f>(G109+H109)-(J109+K109)</f>
        <v>3844771.1899999995</v>
      </c>
      <c r="M109" s="41">
        <f t="shared" si="18"/>
        <v>4366835.5</v>
      </c>
      <c r="N109"/>
    </row>
    <row r="110" spans="1:14" ht="34.5" x14ac:dyDescent="0.25">
      <c r="A110" s="54" t="s">
        <v>143</v>
      </c>
      <c r="B110" s="55">
        <v>0</v>
      </c>
      <c r="C110" s="55">
        <v>0</v>
      </c>
      <c r="D110" s="55">
        <v>0</v>
      </c>
      <c r="E110" s="55">
        <v>0</v>
      </c>
      <c r="F110" s="40">
        <f>(B110+C110)-(D110+E110)</f>
        <v>0</v>
      </c>
      <c r="G110" s="40">
        <v>650647.94999999995</v>
      </c>
      <c r="H110" s="40">
        <v>0</v>
      </c>
      <c r="I110" s="40">
        <v>0</v>
      </c>
      <c r="J110" s="40">
        <v>0</v>
      </c>
      <c r="K110" s="40">
        <v>0</v>
      </c>
      <c r="L110" s="41">
        <f>(G110+H110)-(J110+K110)</f>
        <v>650647.94999999995</v>
      </c>
      <c r="M110" s="41">
        <f t="shared" si="18"/>
        <v>650647.94999999995</v>
      </c>
      <c r="N110"/>
    </row>
    <row r="111" spans="1:14" s="2" customFormat="1" ht="17.25" x14ac:dyDescent="0.25">
      <c r="A111" s="54" t="s">
        <v>144</v>
      </c>
      <c r="B111" s="55">
        <v>2539613.9900000002</v>
      </c>
      <c r="C111" s="55">
        <v>13805324.67</v>
      </c>
      <c r="D111" s="55">
        <v>10354273.66</v>
      </c>
      <c r="E111" s="55">
        <v>0</v>
      </c>
      <c r="F111" s="40">
        <f>(B111+C111)-(D111+E111)</f>
        <v>5990665</v>
      </c>
      <c r="G111" s="40">
        <v>2509780.2000000002</v>
      </c>
      <c r="H111" s="40">
        <v>33724896.799999997</v>
      </c>
      <c r="I111" s="40">
        <v>3213820.03</v>
      </c>
      <c r="J111" s="40">
        <v>2784248.44</v>
      </c>
      <c r="K111" s="40">
        <v>2035808.47</v>
      </c>
      <c r="L111" s="41">
        <f>(G111+H111)-(J111+K111)</f>
        <v>31414620.09</v>
      </c>
      <c r="M111" s="41">
        <f t="shared" si="18"/>
        <v>37405285.090000004</v>
      </c>
      <c r="N111"/>
    </row>
    <row r="112" spans="1:14" s="2" customFormat="1" ht="30.75" customHeight="1" x14ac:dyDescent="0.25">
      <c r="A112" s="54" t="s">
        <v>145</v>
      </c>
      <c r="B112" s="55">
        <v>4046.14</v>
      </c>
      <c r="C112" s="55">
        <v>2514202.19</v>
      </c>
      <c r="D112" s="55">
        <v>2515946.19</v>
      </c>
      <c r="E112" s="55">
        <v>0</v>
      </c>
      <c r="F112" s="40">
        <f>(B112+C112)-(D112+E112)</f>
        <v>2302.1400000001304</v>
      </c>
      <c r="G112" s="40">
        <v>1217344.24</v>
      </c>
      <c r="H112" s="40">
        <v>11104854.24</v>
      </c>
      <c r="I112" s="40">
        <v>663237</v>
      </c>
      <c r="J112" s="40">
        <v>648930.14</v>
      </c>
      <c r="K112" s="40">
        <v>940.19</v>
      </c>
      <c r="L112" s="41">
        <f>(G112+H112)-(J112+K112)</f>
        <v>11672328.15</v>
      </c>
      <c r="M112" s="41">
        <f t="shared" si="18"/>
        <v>11674630.290000001</v>
      </c>
      <c r="N112"/>
    </row>
    <row r="113" spans="1:14" s="2" customFormat="1" ht="15.75" customHeight="1" x14ac:dyDescent="0.25">
      <c r="A113" s="53" t="s">
        <v>32</v>
      </c>
      <c r="B113" s="37">
        <f t="shared" ref="B113:L113" si="19">SUM(B114:B116)</f>
        <v>407078.97</v>
      </c>
      <c r="C113" s="37">
        <f t="shared" si="19"/>
        <v>45358335.620000005</v>
      </c>
      <c r="D113" s="37">
        <f t="shared" si="19"/>
        <v>44341631.160000004</v>
      </c>
      <c r="E113" s="37">
        <f t="shared" si="19"/>
        <v>0</v>
      </c>
      <c r="F113" s="37">
        <f t="shared" si="19"/>
        <v>1423783.4299999997</v>
      </c>
      <c r="G113" s="37">
        <f t="shared" si="19"/>
        <v>0</v>
      </c>
      <c r="H113" s="37">
        <f t="shared" si="19"/>
        <v>207752935.30999997</v>
      </c>
      <c r="I113" s="37">
        <f t="shared" si="19"/>
        <v>142310723.97</v>
      </c>
      <c r="J113" s="37">
        <f t="shared" si="19"/>
        <v>138463542.74000001</v>
      </c>
      <c r="K113" s="37">
        <f t="shared" si="19"/>
        <v>6238122.3600000003</v>
      </c>
      <c r="L113" s="37">
        <f t="shared" si="19"/>
        <v>63051270.209999971</v>
      </c>
      <c r="M113" s="38">
        <f t="shared" si="18"/>
        <v>64475053.639999971</v>
      </c>
      <c r="N113"/>
    </row>
    <row r="114" spans="1:14" s="2" customFormat="1" ht="15.75" customHeight="1" x14ac:dyDescent="0.25">
      <c r="A114" s="56" t="s">
        <v>146</v>
      </c>
      <c r="B114" s="57">
        <v>0</v>
      </c>
      <c r="C114" s="57">
        <v>1510546.17</v>
      </c>
      <c r="D114" s="58">
        <v>1510546.17</v>
      </c>
      <c r="E114" s="59">
        <v>0</v>
      </c>
      <c r="F114" s="58">
        <f>(B114+C114)-(D114+E114)</f>
        <v>0</v>
      </c>
      <c r="G114" s="58">
        <v>0</v>
      </c>
      <c r="H114" s="40">
        <v>0</v>
      </c>
      <c r="I114" s="40">
        <v>0</v>
      </c>
      <c r="J114" s="40">
        <v>0</v>
      </c>
      <c r="K114" s="40">
        <v>0</v>
      </c>
      <c r="L114" s="41">
        <f>(G114+H114)-(J114+K114)</f>
        <v>0</v>
      </c>
      <c r="M114" s="41">
        <f t="shared" si="18"/>
        <v>0</v>
      </c>
      <c r="N114"/>
    </row>
    <row r="115" spans="1:14" s="2" customFormat="1" ht="15" customHeight="1" x14ac:dyDescent="0.25">
      <c r="A115" s="60" t="s">
        <v>147</v>
      </c>
      <c r="B115" s="40">
        <v>407078.97</v>
      </c>
      <c r="C115" s="40">
        <v>43847789.450000003</v>
      </c>
      <c r="D115" s="40">
        <v>42831084.990000002</v>
      </c>
      <c r="E115" s="61">
        <v>0</v>
      </c>
      <c r="F115" s="40">
        <f>(B115+C115)-(D115+E115)</f>
        <v>1423783.4299999997</v>
      </c>
      <c r="G115" s="40">
        <v>0</v>
      </c>
      <c r="H115" s="40">
        <v>206322177.66999999</v>
      </c>
      <c r="I115" s="40">
        <v>141782506.25999999</v>
      </c>
      <c r="J115" s="40">
        <v>137935325.03</v>
      </c>
      <c r="K115" s="40">
        <v>6238122.3600000003</v>
      </c>
      <c r="L115" s="41">
        <f>(G115+H115)-(J115+K115)</f>
        <v>62148730.279999971</v>
      </c>
      <c r="M115" s="41">
        <f t="shared" si="18"/>
        <v>63572513.709999971</v>
      </c>
      <c r="N115"/>
    </row>
    <row r="116" spans="1:14" s="2" customFormat="1" ht="34.5" x14ac:dyDescent="0.25">
      <c r="A116" s="60" t="s">
        <v>148</v>
      </c>
      <c r="B116" s="40">
        <v>0</v>
      </c>
      <c r="C116" s="40">
        <v>0</v>
      </c>
      <c r="D116" s="40">
        <v>0</v>
      </c>
      <c r="E116" s="61">
        <v>0</v>
      </c>
      <c r="F116" s="40">
        <f>(B116+C116)-(D116+E116)</f>
        <v>0</v>
      </c>
      <c r="G116" s="40">
        <v>0</v>
      </c>
      <c r="H116" s="40">
        <v>1430757.64</v>
      </c>
      <c r="I116" s="40">
        <v>528217.71</v>
      </c>
      <c r="J116" s="40">
        <v>528217.71</v>
      </c>
      <c r="K116" s="40">
        <v>0</v>
      </c>
      <c r="L116" s="41">
        <f>(G116+H116)-(J116+K116)</f>
        <v>902539.92999999993</v>
      </c>
      <c r="M116" s="41">
        <f t="shared" si="18"/>
        <v>902539.92999999993</v>
      </c>
      <c r="N116"/>
    </row>
    <row r="117" spans="1:14" s="2" customFormat="1" ht="17.25" x14ac:dyDescent="0.25">
      <c r="A117" s="62" t="s">
        <v>33</v>
      </c>
      <c r="B117" s="63">
        <f>SUM(B118:B119)</f>
        <v>1003388.01</v>
      </c>
      <c r="C117" s="37">
        <f>SUM(C118:C119)</f>
        <v>24469427.609999999</v>
      </c>
      <c r="D117" s="37">
        <f t="shared" ref="D117:L117" si="20">SUM(D118:D119)</f>
        <v>24253240.960000001</v>
      </c>
      <c r="E117" s="37">
        <f t="shared" si="20"/>
        <v>0</v>
      </c>
      <c r="F117" s="37">
        <f t="shared" si="20"/>
        <v>1219574.6599999964</v>
      </c>
      <c r="G117" s="37">
        <f t="shared" si="20"/>
        <v>0</v>
      </c>
      <c r="H117" s="37">
        <f t="shared" si="20"/>
        <v>96819464.620000005</v>
      </c>
      <c r="I117" s="37">
        <f t="shared" si="20"/>
        <v>54847132.060000002</v>
      </c>
      <c r="J117" s="37">
        <f t="shared" si="20"/>
        <v>54210547.310000002</v>
      </c>
      <c r="K117" s="37">
        <f t="shared" si="20"/>
        <v>294690.96999999997</v>
      </c>
      <c r="L117" s="37">
        <f t="shared" si="20"/>
        <v>42314226.340000004</v>
      </c>
      <c r="M117" s="38">
        <f t="shared" si="18"/>
        <v>43533801</v>
      </c>
      <c r="N117"/>
    </row>
    <row r="118" spans="1:14" s="2" customFormat="1" ht="17.25" x14ac:dyDescent="0.25">
      <c r="A118" s="42" t="s">
        <v>149</v>
      </c>
      <c r="B118" s="50">
        <v>982699.2</v>
      </c>
      <c r="C118" s="40">
        <v>22590258.149999999</v>
      </c>
      <c r="D118" s="40">
        <v>22353382.690000001</v>
      </c>
      <c r="E118" s="40">
        <v>0</v>
      </c>
      <c r="F118" s="40">
        <f>(B118+C118)-(D118+E118)</f>
        <v>1219574.6599999964</v>
      </c>
      <c r="G118" s="40">
        <v>0</v>
      </c>
      <c r="H118" s="40">
        <v>58738191.770000003</v>
      </c>
      <c r="I118" s="40">
        <v>43925409.890000001</v>
      </c>
      <c r="J118" s="40">
        <v>43642114.789999999</v>
      </c>
      <c r="K118" s="40">
        <v>256795.97</v>
      </c>
      <c r="L118" s="40">
        <f>(G118+H118)-(J118+K118)</f>
        <v>14839281.010000005</v>
      </c>
      <c r="M118" s="41">
        <f t="shared" si="18"/>
        <v>16058855.670000002</v>
      </c>
      <c r="N118"/>
    </row>
    <row r="119" spans="1:14" s="2" customFormat="1" ht="34.5" x14ac:dyDescent="0.25">
      <c r="A119" s="42" t="s">
        <v>150</v>
      </c>
      <c r="B119" s="50">
        <v>20688.810000000001</v>
      </c>
      <c r="C119" s="40">
        <v>1879169.46</v>
      </c>
      <c r="D119" s="40">
        <v>1899858.27</v>
      </c>
      <c r="E119" s="40">
        <v>0</v>
      </c>
      <c r="F119" s="40">
        <f>(B119+C119)-(D119+E119)</f>
        <v>0</v>
      </c>
      <c r="G119" s="40">
        <v>0</v>
      </c>
      <c r="H119" s="40">
        <v>38081272.850000001</v>
      </c>
      <c r="I119" s="40">
        <v>10921722.17</v>
      </c>
      <c r="J119" s="40">
        <v>10568432.52</v>
      </c>
      <c r="K119" s="40">
        <v>37895</v>
      </c>
      <c r="L119" s="40">
        <f>(G119+H119)-(J119+K119)</f>
        <v>27474945.330000002</v>
      </c>
      <c r="M119" s="41">
        <f t="shared" si="18"/>
        <v>27474945.330000002</v>
      </c>
      <c r="N119"/>
    </row>
    <row r="120" spans="1:14" s="2" customFormat="1" ht="17.25" x14ac:dyDescent="0.25">
      <c r="A120" s="64" t="s">
        <v>34</v>
      </c>
      <c r="B120" s="63">
        <f>SUM(B121:B122)</f>
        <v>95.2</v>
      </c>
      <c r="C120" s="37">
        <f t="shared" ref="C120:L120" si="21">SUM(C121:C122)</f>
        <v>4544725.25</v>
      </c>
      <c r="D120" s="37">
        <f>D121+D122</f>
        <v>4544251</v>
      </c>
      <c r="E120" s="37">
        <v>0</v>
      </c>
      <c r="F120" s="37">
        <f t="shared" si="21"/>
        <v>569.45000000018626</v>
      </c>
      <c r="G120" s="37">
        <f t="shared" si="21"/>
        <v>223464.16</v>
      </c>
      <c r="H120" s="37">
        <f t="shared" si="21"/>
        <v>12279486.939999999</v>
      </c>
      <c r="I120" s="37">
        <f t="shared" si="21"/>
        <v>7764258.3800000008</v>
      </c>
      <c r="J120" s="37">
        <f t="shared" si="21"/>
        <v>7764258.3800000008</v>
      </c>
      <c r="K120" s="37">
        <f t="shared" si="21"/>
        <v>38198.370000000003</v>
      </c>
      <c r="L120" s="38">
        <f t="shared" si="21"/>
        <v>4700494.3499999996</v>
      </c>
      <c r="M120" s="38">
        <f t="shared" si="18"/>
        <v>4701063.8</v>
      </c>
      <c r="N120"/>
    </row>
    <row r="121" spans="1:14" s="2" customFormat="1" ht="17.25" x14ac:dyDescent="0.25">
      <c r="A121" s="60" t="s">
        <v>151</v>
      </c>
      <c r="B121" s="40">
        <v>95.2</v>
      </c>
      <c r="C121" s="40">
        <v>4544578.58</v>
      </c>
      <c r="D121" s="40">
        <v>4544104.33</v>
      </c>
      <c r="E121" s="40">
        <v>0</v>
      </c>
      <c r="F121" s="40">
        <f>(B121+C121)-(D121+E121)</f>
        <v>569.45000000018626</v>
      </c>
      <c r="G121" s="40">
        <v>210609.66</v>
      </c>
      <c r="H121" s="40">
        <v>12011367.32</v>
      </c>
      <c r="I121" s="40">
        <v>7591683.2300000004</v>
      </c>
      <c r="J121" s="40">
        <v>7591683.2300000004</v>
      </c>
      <c r="K121" s="40">
        <v>38198.370000000003</v>
      </c>
      <c r="L121" s="41">
        <f>(G121+H121)-(J121+K121)</f>
        <v>4592095.38</v>
      </c>
      <c r="M121" s="41">
        <f t="shared" si="18"/>
        <v>4592664.83</v>
      </c>
      <c r="N121"/>
    </row>
    <row r="122" spans="1:14" s="2" customFormat="1" ht="34.5" x14ac:dyDescent="0.25">
      <c r="A122" s="60" t="s">
        <v>152</v>
      </c>
      <c r="B122" s="40">
        <v>0</v>
      </c>
      <c r="C122" s="40">
        <v>146.66999999999999</v>
      </c>
      <c r="D122" s="40">
        <v>146.66999999999999</v>
      </c>
      <c r="E122" s="40">
        <v>0</v>
      </c>
      <c r="F122" s="40">
        <f>(B122+C122)-(D122+E122)</f>
        <v>0</v>
      </c>
      <c r="G122" s="40">
        <v>12854.5</v>
      </c>
      <c r="H122" s="40">
        <v>268119.62</v>
      </c>
      <c r="I122" s="40">
        <v>172575.15</v>
      </c>
      <c r="J122" s="40">
        <v>172575.15</v>
      </c>
      <c r="K122" s="40">
        <v>0</v>
      </c>
      <c r="L122" s="41">
        <f>(G122+H122)-(J122+K122)</f>
        <v>108398.97</v>
      </c>
      <c r="M122" s="41">
        <f t="shared" si="18"/>
        <v>108398.97</v>
      </c>
      <c r="N122"/>
    </row>
    <row r="123" spans="1:14" s="2" customFormat="1" ht="17.25" x14ac:dyDescent="0.25">
      <c r="A123" s="64" t="s">
        <v>153</v>
      </c>
      <c r="B123" s="63">
        <f>B144</f>
        <v>70760286.549999997</v>
      </c>
      <c r="C123" s="63">
        <f t="shared" ref="C123:M123" si="22">C144</f>
        <v>371479062.20999998</v>
      </c>
      <c r="D123" s="63">
        <f t="shared" si="22"/>
        <v>342910160.94</v>
      </c>
      <c r="E123" s="63">
        <f t="shared" si="22"/>
        <v>0</v>
      </c>
      <c r="F123" s="63">
        <f t="shared" si="22"/>
        <v>99329187.819999948</v>
      </c>
      <c r="G123" s="63">
        <f t="shared" si="22"/>
        <v>1545178.6700000002</v>
      </c>
      <c r="H123" s="63">
        <f t="shared" si="22"/>
        <v>23861296.290000003</v>
      </c>
      <c r="I123" s="63">
        <f t="shared" si="22"/>
        <v>5904637.9499999993</v>
      </c>
      <c r="J123" s="63">
        <f t="shared" si="22"/>
        <v>4798865.6099999994</v>
      </c>
      <c r="K123" s="63">
        <f t="shared" si="22"/>
        <v>356828.97</v>
      </c>
      <c r="L123" s="63">
        <f t="shared" si="22"/>
        <v>20250780.379999999</v>
      </c>
      <c r="M123" s="65">
        <f t="shared" si="22"/>
        <v>119579968.19999994</v>
      </c>
      <c r="N123"/>
    </row>
    <row r="124" spans="1:14" s="2" customFormat="1" ht="17.25" x14ac:dyDescent="0.25">
      <c r="A124" s="64" t="s">
        <v>37</v>
      </c>
      <c r="B124" s="63">
        <f>B19+B123</f>
        <v>643531357.29000032</v>
      </c>
      <c r="C124" s="63">
        <f t="shared" ref="C124:F124" si="23">C19+C123</f>
        <v>2438943803.7200003</v>
      </c>
      <c r="D124" s="63">
        <f t="shared" si="23"/>
        <v>2080953333.0700002</v>
      </c>
      <c r="E124" s="63">
        <f t="shared" si="23"/>
        <v>3916391.33</v>
      </c>
      <c r="F124" s="63">
        <f t="shared" si="23"/>
        <v>997605436.61000013</v>
      </c>
      <c r="G124" s="63">
        <f t="shared" ref="G124" si="24">G19+G123</f>
        <v>7238015.7700000005</v>
      </c>
      <c r="H124" s="63">
        <f t="shared" ref="H124" si="25">H19+H123</f>
        <v>1264174663.0999999</v>
      </c>
      <c r="I124" s="63">
        <f t="shared" ref="I124:J124" si="26">I19+I123</f>
        <v>594513529.4000001</v>
      </c>
      <c r="J124" s="63">
        <f t="shared" si="26"/>
        <v>580844130.78999996</v>
      </c>
      <c r="K124" s="63">
        <f t="shared" ref="K124" si="27">K19+K123</f>
        <v>18364464.84</v>
      </c>
      <c r="L124" s="63">
        <f t="shared" ref="L124" si="28">L19+L123</f>
        <v>672204083.23999989</v>
      </c>
      <c r="M124" s="38">
        <f t="shared" ref="M124" si="29">M19+M123</f>
        <v>1669809519.8500001</v>
      </c>
      <c r="N124"/>
    </row>
    <row r="125" spans="1:14" s="2" customFormat="1" ht="17.25" x14ac:dyDescent="0.25">
      <c r="A125" s="5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 t="s">
        <v>161</v>
      </c>
      <c r="N125"/>
    </row>
    <row r="126" spans="1:14" s="2" customFormat="1" ht="17.25" x14ac:dyDescent="0.25">
      <c r="A126" s="5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/>
    </row>
    <row r="127" spans="1:14" s="2" customFormat="1" ht="17.25" x14ac:dyDescent="0.25">
      <c r="A127" s="5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/>
    </row>
    <row r="128" spans="1:14" s="2" customFormat="1" ht="17.25" x14ac:dyDescent="0.25">
      <c r="A128" s="5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7" t="s">
        <v>35</v>
      </c>
      <c r="N128"/>
    </row>
    <row r="129" spans="1:14" s="2" customFormat="1" ht="17.25" x14ac:dyDescent="0.25">
      <c r="A129" s="5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7"/>
      <c r="N129"/>
    </row>
    <row r="130" spans="1:14" s="2" customFormat="1" ht="17.25" x14ac:dyDescent="0.25">
      <c r="A130" s="110" t="s">
        <v>0</v>
      </c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/>
    </row>
    <row r="131" spans="1:14" s="2" customFormat="1" ht="17.25" x14ac:dyDescent="0.25">
      <c r="A131" s="110" t="s">
        <v>1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/>
    </row>
    <row r="132" spans="1:14" s="2" customFormat="1" ht="17.25" x14ac:dyDescent="0.25">
      <c r="A132" s="124" t="s">
        <v>2</v>
      </c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/>
    </row>
    <row r="133" spans="1:14" s="2" customFormat="1" ht="17.25" x14ac:dyDescent="0.25">
      <c r="A133" s="110" t="s">
        <v>3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/>
    </row>
    <row r="134" spans="1:14" s="2" customFormat="1" ht="17.25" x14ac:dyDescent="0.25">
      <c r="A134" s="110" t="str">
        <f>A9</f>
        <v>JANEIRO A FEVEREIRO 2025/BIMESTRE JANEIRO - FEVEREIRO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/>
    </row>
    <row r="135" spans="1:14" s="2" customFormat="1" ht="17.25" x14ac:dyDescent="0.25">
      <c r="A135" s="5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/>
    </row>
    <row r="136" spans="1:14" s="2" customFormat="1" ht="17.25" x14ac:dyDescent="0.25">
      <c r="A136" s="48"/>
      <c r="B136" s="69"/>
      <c r="C136" s="69"/>
      <c r="D136" s="69"/>
      <c r="E136" s="70"/>
      <c r="F136" s="69"/>
      <c r="G136" s="69"/>
      <c r="H136" s="70"/>
      <c r="I136" s="70"/>
      <c r="J136" s="70"/>
      <c r="K136" s="105" t="str">
        <f>K11</f>
        <v>Emissão: 24/03/2025</v>
      </c>
      <c r="L136" s="105"/>
      <c r="M136" s="105"/>
      <c r="N136"/>
    </row>
    <row r="137" spans="1:14" s="2" customFormat="1" ht="17.25" x14ac:dyDescent="0.25">
      <c r="A137" s="48" t="str">
        <f>A12</f>
        <v>RREO - Anexo 7 (LRF, art. 53, inciso V)</v>
      </c>
      <c r="B137" s="70"/>
      <c r="C137" s="70"/>
      <c r="D137" s="70"/>
      <c r="E137" s="70"/>
      <c r="F137" s="70"/>
      <c r="G137" s="70"/>
      <c r="H137" s="70"/>
      <c r="I137" s="70"/>
      <c r="J137" s="70"/>
      <c r="K137" s="71"/>
      <c r="L137" s="71"/>
      <c r="M137" s="71">
        <v>1</v>
      </c>
      <c r="N137"/>
    </row>
    <row r="138" spans="1:14" s="2" customFormat="1" ht="16.5" customHeight="1" x14ac:dyDescent="0.25">
      <c r="A138" s="91" t="s">
        <v>5</v>
      </c>
      <c r="B138" s="97" t="str">
        <f>B13</f>
        <v>RESTOS A PAGAR PROCESSADOS</v>
      </c>
      <c r="C138" s="98"/>
      <c r="D138" s="98"/>
      <c r="E138" s="98"/>
      <c r="F138" s="99"/>
      <c r="G138" s="106" t="str">
        <f>G13</f>
        <v>RESTOS A PAGAR NÃO PROCESSADOS</v>
      </c>
      <c r="H138" s="107"/>
      <c r="I138" s="107"/>
      <c r="J138" s="107"/>
      <c r="K138" s="107"/>
      <c r="L138" s="107"/>
      <c r="M138" s="106" t="s">
        <v>8</v>
      </c>
      <c r="N138"/>
    </row>
    <row r="139" spans="1:14" s="2" customFormat="1" ht="16.5" customHeight="1" x14ac:dyDescent="0.25">
      <c r="A139" s="92"/>
      <c r="B139" s="100"/>
      <c r="C139" s="101"/>
      <c r="D139" s="101"/>
      <c r="E139" s="101"/>
      <c r="F139" s="102"/>
      <c r="G139" s="108"/>
      <c r="H139" s="109"/>
      <c r="I139" s="109"/>
      <c r="J139" s="109"/>
      <c r="K139" s="109"/>
      <c r="L139" s="109"/>
      <c r="M139" s="111"/>
      <c r="N139"/>
    </row>
    <row r="140" spans="1:14" s="2" customFormat="1" ht="16.5" customHeight="1" x14ac:dyDescent="0.25">
      <c r="A140" s="92"/>
      <c r="B140" s="112" t="s">
        <v>9</v>
      </c>
      <c r="C140" s="113"/>
      <c r="D140" s="95" t="s">
        <v>10</v>
      </c>
      <c r="E140" s="95" t="s">
        <v>11</v>
      </c>
      <c r="F140" s="118" t="s">
        <v>12</v>
      </c>
      <c r="G140" s="116" t="s">
        <v>9</v>
      </c>
      <c r="H140" s="117"/>
      <c r="I140" s="95" t="s">
        <v>13</v>
      </c>
      <c r="J140" s="95" t="s">
        <v>10</v>
      </c>
      <c r="K140" s="95" t="s">
        <v>11</v>
      </c>
      <c r="L140" s="106" t="s">
        <v>12</v>
      </c>
      <c r="M140" s="111"/>
      <c r="N140"/>
    </row>
    <row r="141" spans="1:14" s="2" customFormat="1" ht="16.5" customHeight="1" x14ac:dyDescent="0.25">
      <c r="A141" s="93"/>
      <c r="B141" s="114" t="s">
        <v>14</v>
      </c>
      <c r="C141" s="103" t="s">
        <v>53</v>
      </c>
      <c r="D141" s="96"/>
      <c r="E141" s="96"/>
      <c r="F141" s="119"/>
      <c r="G141" s="114" t="s">
        <v>15</v>
      </c>
      <c r="H141" s="103" t="s">
        <v>54</v>
      </c>
      <c r="I141" s="96"/>
      <c r="J141" s="96"/>
      <c r="K141" s="96"/>
      <c r="L141" s="111"/>
      <c r="M141" s="111"/>
      <c r="N141"/>
    </row>
    <row r="142" spans="1:14" s="2" customFormat="1" ht="36" customHeight="1" x14ac:dyDescent="0.25">
      <c r="A142" s="93"/>
      <c r="B142" s="115"/>
      <c r="C142" s="104"/>
      <c r="D142" s="96"/>
      <c r="E142" s="96"/>
      <c r="F142" s="30"/>
      <c r="G142" s="115"/>
      <c r="H142" s="104"/>
      <c r="I142" s="96"/>
      <c r="J142" s="96"/>
      <c r="K142" s="96"/>
      <c r="L142" s="111"/>
      <c r="M142" s="111"/>
      <c r="N142"/>
    </row>
    <row r="143" spans="1:14" s="2" customFormat="1" ht="21" customHeight="1" x14ac:dyDescent="0.25">
      <c r="A143" s="94"/>
      <c r="B143" s="31" t="s">
        <v>16</v>
      </c>
      <c r="C143" s="28" t="s">
        <v>17</v>
      </c>
      <c r="D143" s="32" t="s">
        <v>18</v>
      </c>
      <c r="E143" s="32" t="s">
        <v>19</v>
      </c>
      <c r="F143" s="32" t="s">
        <v>20</v>
      </c>
      <c r="G143" s="32" t="s">
        <v>21</v>
      </c>
      <c r="H143" s="31" t="s">
        <v>22</v>
      </c>
      <c r="I143" s="32" t="s">
        <v>23</v>
      </c>
      <c r="J143" s="32" t="s">
        <v>24</v>
      </c>
      <c r="K143" s="32" t="s">
        <v>25</v>
      </c>
      <c r="L143" s="29" t="s">
        <v>26</v>
      </c>
      <c r="M143" s="29" t="s">
        <v>27</v>
      </c>
      <c r="N143"/>
    </row>
    <row r="144" spans="1:14" s="2" customFormat="1" ht="17.25" x14ac:dyDescent="0.25">
      <c r="A144" s="72" t="s">
        <v>36</v>
      </c>
      <c r="B144" s="34">
        <f>B145+B213+B216+B219+B221</f>
        <v>70760286.549999997</v>
      </c>
      <c r="C144" s="34">
        <f>C145+C213+C216+C219+C221</f>
        <v>371479062.20999998</v>
      </c>
      <c r="D144" s="34">
        <f>D145+D213+D216+D219+D221</f>
        <v>342910160.94</v>
      </c>
      <c r="E144" s="34">
        <f>E145+E213+E216+E219+E221</f>
        <v>0</v>
      </c>
      <c r="F144" s="34">
        <f t="shared" ref="F144:L144" si="30">F213+F216+F219+F221+F145</f>
        <v>99329187.819999948</v>
      </c>
      <c r="G144" s="34">
        <f t="shared" si="30"/>
        <v>1545178.6700000002</v>
      </c>
      <c r="H144" s="34">
        <f t="shared" si="30"/>
        <v>23861296.290000003</v>
      </c>
      <c r="I144" s="34">
        <f t="shared" si="30"/>
        <v>5904637.9499999993</v>
      </c>
      <c r="J144" s="34">
        <f t="shared" si="30"/>
        <v>4798865.6099999994</v>
      </c>
      <c r="K144" s="34">
        <f t="shared" si="30"/>
        <v>356828.97</v>
      </c>
      <c r="L144" s="34">
        <f t="shared" si="30"/>
        <v>20250780.379999999</v>
      </c>
      <c r="M144" s="73">
        <f t="shared" ref="M144:M192" si="31">F144+L144</f>
        <v>119579968.19999994</v>
      </c>
      <c r="N144"/>
    </row>
    <row r="145" spans="1:14" s="2" customFormat="1" ht="17.25" x14ac:dyDescent="0.25">
      <c r="A145" s="36" t="s">
        <v>29</v>
      </c>
      <c r="B145" s="37">
        <f>SUM(B146:B212)</f>
        <v>70745527.079999998</v>
      </c>
      <c r="C145" s="37">
        <f t="shared" ref="C145:E145" si="32">SUM(C146:C212)</f>
        <v>260239208.43999994</v>
      </c>
      <c r="D145" s="37">
        <f t="shared" si="32"/>
        <v>231762807.49999997</v>
      </c>
      <c r="E145" s="37">
        <f t="shared" si="32"/>
        <v>0</v>
      </c>
      <c r="F145" s="37">
        <f t="shared" ref="F145:F177" si="33">(B145+C145)-(D145+E145)</f>
        <v>99221928.019999951</v>
      </c>
      <c r="G145" s="37">
        <f t="shared" ref="G145" si="34">SUM(G146:G212)</f>
        <v>22790</v>
      </c>
      <c r="H145" s="37">
        <f t="shared" ref="H145" si="35">SUM(H146:H212)</f>
        <v>3772794.5399999996</v>
      </c>
      <c r="I145" s="37">
        <f t="shared" ref="I145" si="36">SUM(I146:I212)</f>
        <v>1408494.6999999997</v>
      </c>
      <c r="J145" s="37">
        <f t="shared" ref="J145" si="37">SUM(J146:J212)</f>
        <v>1385704.6999999997</v>
      </c>
      <c r="K145" s="37">
        <f t="shared" ref="K145" si="38">SUM(K146:K212)</f>
        <v>355418.73</v>
      </c>
      <c r="L145" s="37">
        <f t="shared" ref="L145:L167" si="39">(G145+H145)-(J145+K145)</f>
        <v>2054461.1099999999</v>
      </c>
      <c r="M145" s="38">
        <f t="shared" si="31"/>
        <v>101276389.12999995</v>
      </c>
      <c r="N145"/>
    </row>
    <row r="146" spans="1:14" s="2" customFormat="1" ht="17.25" x14ac:dyDescent="0.25">
      <c r="A146" s="39" t="s">
        <v>55</v>
      </c>
      <c r="B146" s="40">
        <v>0</v>
      </c>
      <c r="C146" s="40">
        <v>6987.52</v>
      </c>
      <c r="D146" s="40">
        <v>6987.52</v>
      </c>
      <c r="E146" s="40">
        <v>0</v>
      </c>
      <c r="F146" s="40">
        <f t="shared" si="33"/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1">
        <f t="shared" si="39"/>
        <v>0</v>
      </c>
      <c r="M146" s="41">
        <f t="shared" si="31"/>
        <v>0</v>
      </c>
      <c r="N146"/>
    </row>
    <row r="147" spans="1:14" s="2" customFormat="1" ht="15.75" customHeight="1" x14ac:dyDescent="0.25">
      <c r="A147" s="42" t="s">
        <v>56</v>
      </c>
      <c r="B147" s="40">
        <v>86516.86</v>
      </c>
      <c r="C147" s="40">
        <v>2271061.9300000002</v>
      </c>
      <c r="D147" s="40">
        <v>2275971.71</v>
      </c>
      <c r="E147" s="40">
        <v>0</v>
      </c>
      <c r="F147" s="40">
        <f t="shared" si="33"/>
        <v>81607.080000000075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1">
        <f t="shared" si="39"/>
        <v>0</v>
      </c>
      <c r="M147" s="41">
        <f t="shared" si="31"/>
        <v>81607.080000000075</v>
      </c>
      <c r="N147"/>
    </row>
    <row r="148" spans="1:14" s="2" customFormat="1" ht="34.5" x14ac:dyDescent="0.25">
      <c r="A148" s="60" t="s">
        <v>57</v>
      </c>
      <c r="B148" s="40">
        <v>0</v>
      </c>
      <c r="C148" s="40">
        <v>492893.2</v>
      </c>
      <c r="D148" s="40">
        <v>492893.2</v>
      </c>
      <c r="E148" s="40">
        <v>0</v>
      </c>
      <c r="F148" s="40">
        <f t="shared" si="33"/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1">
        <f t="shared" si="39"/>
        <v>0</v>
      </c>
      <c r="M148" s="41">
        <f t="shared" si="31"/>
        <v>0</v>
      </c>
      <c r="N148"/>
    </row>
    <row r="149" spans="1:14" s="2" customFormat="1" ht="34.5" x14ac:dyDescent="0.25">
      <c r="A149" s="60" t="s">
        <v>58</v>
      </c>
      <c r="B149" s="40">
        <v>610</v>
      </c>
      <c r="C149" s="40">
        <v>4989.33</v>
      </c>
      <c r="D149" s="40">
        <v>0</v>
      </c>
      <c r="E149" s="40">
        <v>0</v>
      </c>
      <c r="F149" s="40">
        <f t="shared" si="33"/>
        <v>5599.33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1">
        <f t="shared" si="39"/>
        <v>0</v>
      </c>
      <c r="M149" s="41">
        <f t="shared" si="31"/>
        <v>5599.33</v>
      </c>
      <c r="N149"/>
    </row>
    <row r="150" spans="1:14" s="2" customFormat="1" ht="17.25" x14ac:dyDescent="0.25">
      <c r="A150" s="60" t="s">
        <v>60</v>
      </c>
      <c r="B150" s="40">
        <v>0</v>
      </c>
      <c r="C150" s="40">
        <v>4708045.43</v>
      </c>
      <c r="D150" s="40">
        <v>4708045.43</v>
      </c>
      <c r="E150" s="40">
        <v>0</v>
      </c>
      <c r="F150" s="40">
        <f t="shared" si="33"/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1">
        <f t="shared" si="39"/>
        <v>0</v>
      </c>
      <c r="M150" s="41">
        <f t="shared" si="31"/>
        <v>0</v>
      </c>
      <c r="N150"/>
    </row>
    <row r="151" spans="1:14" s="2" customFormat="1" ht="34.5" x14ac:dyDescent="0.25">
      <c r="A151" s="42" t="s">
        <v>61</v>
      </c>
      <c r="B151" s="40">
        <v>0</v>
      </c>
      <c r="C151" s="40">
        <v>223223.32</v>
      </c>
      <c r="D151" s="40">
        <v>223223.32</v>
      </c>
      <c r="E151" s="40">
        <v>0</v>
      </c>
      <c r="F151" s="40">
        <f t="shared" si="33"/>
        <v>0</v>
      </c>
      <c r="G151" s="40">
        <v>0</v>
      </c>
      <c r="H151" s="40">
        <v>471629.97</v>
      </c>
      <c r="I151" s="40">
        <v>185550.02</v>
      </c>
      <c r="J151" s="40">
        <v>185550.02</v>
      </c>
      <c r="K151" s="40">
        <v>0</v>
      </c>
      <c r="L151" s="41">
        <f t="shared" si="39"/>
        <v>286079.94999999995</v>
      </c>
      <c r="M151" s="41">
        <f t="shared" si="31"/>
        <v>286079.94999999995</v>
      </c>
      <c r="N151"/>
    </row>
    <row r="152" spans="1:14" s="2" customFormat="1" ht="34.5" x14ac:dyDescent="0.25">
      <c r="A152" s="42" t="s">
        <v>62</v>
      </c>
      <c r="B152" s="40">
        <v>126911.52</v>
      </c>
      <c r="C152" s="40">
        <v>308609.65999999997</v>
      </c>
      <c r="D152" s="40">
        <v>308609.65999999997</v>
      </c>
      <c r="E152" s="40">
        <v>0</v>
      </c>
      <c r="F152" s="40">
        <f t="shared" si="33"/>
        <v>126911.52000000002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39"/>
        <v>0</v>
      </c>
      <c r="M152" s="41">
        <f t="shared" si="31"/>
        <v>126911.52000000002</v>
      </c>
      <c r="N152"/>
    </row>
    <row r="153" spans="1:14" s="2" customFormat="1" ht="34.5" x14ac:dyDescent="0.25">
      <c r="A153" s="42" t="s">
        <v>63</v>
      </c>
      <c r="B153" s="40">
        <v>0</v>
      </c>
      <c r="C153" s="40">
        <v>123571.5</v>
      </c>
      <c r="D153" s="40">
        <v>123571.5</v>
      </c>
      <c r="E153" s="40">
        <v>0</v>
      </c>
      <c r="F153" s="40">
        <f t="shared" si="33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39"/>
        <v>0</v>
      </c>
      <c r="M153" s="41">
        <f t="shared" si="31"/>
        <v>0</v>
      </c>
      <c r="N153"/>
    </row>
    <row r="154" spans="1:14" s="2" customFormat="1" ht="34.5" x14ac:dyDescent="0.25">
      <c r="A154" s="45" t="s">
        <v>64</v>
      </c>
      <c r="B154" s="40">
        <v>2429.52</v>
      </c>
      <c r="C154" s="40">
        <v>227.76</v>
      </c>
      <c r="D154" s="40">
        <v>0</v>
      </c>
      <c r="E154" s="40">
        <v>0</v>
      </c>
      <c r="F154" s="40">
        <f t="shared" si="33"/>
        <v>2657.2799999999997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39"/>
        <v>0</v>
      </c>
      <c r="M154" s="41">
        <f t="shared" si="31"/>
        <v>2657.2799999999997</v>
      </c>
      <c r="N154"/>
    </row>
    <row r="155" spans="1:14" s="2" customFormat="1" ht="34.5" x14ac:dyDescent="0.25">
      <c r="A155" s="45" t="s">
        <v>65</v>
      </c>
      <c r="B155" s="40">
        <v>0</v>
      </c>
      <c r="C155" s="40">
        <v>546.54</v>
      </c>
      <c r="D155" s="40">
        <v>546.54</v>
      </c>
      <c r="E155" s="40">
        <v>0</v>
      </c>
      <c r="F155" s="40">
        <f t="shared" si="33"/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1">
        <f t="shared" si="39"/>
        <v>0</v>
      </c>
      <c r="M155" s="41">
        <f t="shared" si="31"/>
        <v>0</v>
      </c>
      <c r="N155"/>
    </row>
    <row r="156" spans="1:14" s="2" customFormat="1" ht="34.5" x14ac:dyDescent="0.25">
      <c r="A156" s="42" t="s">
        <v>67</v>
      </c>
      <c r="B156" s="40">
        <v>0</v>
      </c>
      <c r="C156" s="40">
        <v>6327</v>
      </c>
      <c r="D156" s="40">
        <v>6327</v>
      </c>
      <c r="E156" s="40">
        <v>0</v>
      </c>
      <c r="F156" s="40">
        <f t="shared" si="33"/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1">
        <f t="shared" si="39"/>
        <v>0</v>
      </c>
      <c r="M156" s="41">
        <f t="shared" si="31"/>
        <v>0</v>
      </c>
      <c r="N156"/>
    </row>
    <row r="157" spans="1:14" s="2" customFormat="1" ht="17.25" x14ac:dyDescent="0.25">
      <c r="A157" s="42" t="s">
        <v>68</v>
      </c>
      <c r="B157" s="40">
        <v>0</v>
      </c>
      <c r="C157" s="40">
        <v>639061.61</v>
      </c>
      <c r="D157" s="40">
        <v>639061.61</v>
      </c>
      <c r="E157" s="40">
        <v>0</v>
      </c>
      <c r="F157" s="40">
        <f t="shared" si="33"/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39"/>
        <v>0</v>
      </c>
      <c r="M157" s="41">
        <f t="shared" si="31"/>
        <v>0</v>
      </c>
      <c r="N157"/>
    </row>
    <row r="158" spans="1:14" s="2" customFormat="1" ht="17.25" x14ac:dyDescent="0.25">
      <c r="A158" s="42" t="s">
        <v>69</v>
      </c>
      <c r="B158" s="40">
        <v>9833.1200000000008</v>
      </c>
      <c r="C158" s="40">
        <v>3581898.16</v>
      </c>
      <c r="D158" s="40">
        <v>3563898.16</v>
      </c>
      <c r="E158" s="40">
        <v>0</v>
      </c>
      <c r="F158" s="40">
        <f t="shared" si="33"/>
        <v>27833.120000000112</v>
      </c>
      <c r="G158" s="40">
        <v>0</v>
      </c>
      <c r="H158" s="40">
        <v>1777502.46</v>
      </c>
      <c r="I158" s="40">
        <v>1065062.67</v>
      </c>
      <c r="J158" s="40">
        <v>1065062.67</v>
      </c>
      <c r="K158" s="40">
        <v>0</v>
      </c>
      <c r="L158" s="41">
        <f t="shared" si="39"/>
        <v>712439.79</v>
      </c>
      <c r="M158" s="41">
        <f t="shared" si="31"/>
        <v>740272.91000000015</v>
      </c>
      <c r="N158"/>
    </row>
    <row r="159" spans="1:14" s="2" customFormat="1" ht="34.5" x14ac:dyDescent="0.25">
      <c r="A159" s="42" t="s">
        <v>70</v>
      </c>
      <c r="B159" s="40">
        <v>0</v>
      </c>
      <c r="C159" s="40">
        <v>798671.38</v>
      </c>
      <c r="D159" s="40">
        <v>798671.38</v>
      </c>
      <c r="E159" s="40">
        <v>0</v>
      </c>
      <c r="F159" s="40">
        <f t="shared" si="33"/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1">
        <f t="shared" si="39"/>
        <v>0</v>
      </c>
      <c r="M159" s="41">
        <f t="shared" si="31"/>
        <v>0</v>
      </c>
      <c r="N159"/>
    </row>
    <row r="160" spans="1:14" s="2" customFormat="1" ht="17.25" x14ac:dyDescent="0.25">
      <c r="A160" s="42" t="s">
        <v>71</v>
      </c>
      <c r="B160" s="40">
        <v>0</v>
      </c>
      <c r="C160" s="40">
        <v>108382.24</v>
      </c>
      <c r="D160" s="40">
        <v>108382.24</v>
      </c>
      <c r="E160" s="40">
        <v>0</v>
      </c>
      <c r="F160" s="40">
        <f t="shared" si="33"/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39"/>
        <v>0</v>
      </c>
      <c r="M160" s="41">
        <f t="shared" si="31"/>
        <v>0</v>
      </c>
      <c r="N160"/>
    </row>
    <row r="161" spans="1:14" s="2" customFormat="1" ht="34.5" x14ac:dyDescent="0.25">
      <c r="A161" s="42" t="s">
        <v>72</v>
      </c>
      <c r="B161" s="40">
        <v>0</v>
      </c>
      <c r="C161" s="40">
        <v>78454.12</v>
      </c>
      <c r="D161" s="40">
        <v>78454.12</v>
      </c>
      <c r="E161" s="40">
        <v>0</v>
      </c>
      <c r="F161" s="40">
        <f t="shared" si="33"/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1">
        <f t="shared" si="39"/>
        <v>0</v>
      </c>
      <c r="M161" s="41">
        <f t="shared" si="31"/>
        <v>0</v>
      </c>
      <c r="N161"/>
    </row>
    <row r="162" spans="1:14" s="2" customFormat="1" ht="17.25" x14ac:dyDescent="0.25">
      <c r="A162" s="42" t="s">
        <v>73</v>
      </c>
      <c r="B162" s="40">
        <v>0</v>
      </c>
      <c r="C162" s="40">
        <v>1120421.23</v>
      </c>
      <c r="D162" s="40">
        <v>1120421.23</v>
      </c>
      <c r="E162" s="40">
        <v>0</v>
      </c>
      <c r="F162" s="40">
        <f t="shared" si="33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39"/>
        <v>0</v>
      </c>
      <c r="M162" s="41">
        <f t="shared" si="31"/>
        <v>0</v>
      </c>
      <c r="N162"/>
    </row>
    <row r="163" spans="1:14" s="2" customFormat="1" ht="34.5" x14ac:dyDescent="0.25">
      <c r="A163" s="42" t="s">
        <v>76</v>
      </c>
      <c r="B163" s="40">
        <v>1482895.72</v>
      </c>
      <c r="C163" s="40">
        <v>18553.7</v>
      </c>
      <c r="D163" s="40">
        <v>0</v>
      </c>
      <c r="E163" s="40">
        <v>0</v>
      </c>
      <c r="F163" s="40">
        <f t="shared" si="33"/>
        <v>1501449.42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1">
        <f t="shared" si="39"/>
        <v>0</v>
      </c>
      <c r="M163" s="41">
        <f t="shared" si="31"/>
        <v>1501449.42</v>
      </c>
      <c r="N163"/>
    </row>
    <row r="164" spans="1:14" s="2" customFormat="1" ht="17.25" x14ac:dyDescent="0.25">
      <c r="A164" s="42" t="s">
        <v>78</v>
      </c>
      <c r="B164" s="40">
        <v>0</v>
      </c>
      <c r="C164" s="40">
        <v>9336.4500000000007</v>
      </c>
      <c r="D164" s="40">
        <v>9336.4500000000007</v>
      </c>
      <c r="E164" s="40">
        <v>0</v>
      </c>
      <c r="F164" s="40">
        <f t="shared" si="33"/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39"/>
        <v>0</v>
      </c>
      <c r="M164" s="41">
        <f t="shared" si="31"/>
        <v>0</v>
      </c>
      <c r="N164"/>
    </row>
    <row r="165" spans="1:14" s="2" customFormat="1" ht="34.5" x14ac:dyDescent="0.25">
      <c r="A165" s="42" t="s">
        <v>79</v>
      </c>
      <c r="B165" s="40">
        <v>0</v>
      </c>
      <c r="C165" s="40">
        <v>46319.96</v>
      </c>
      <c r="D165" s="40">
        <v>46319.96</v>
      </c>
      <c r="E165" s="40">
        <v>0</v>
      </c>
      <c r="F165" s="40">
        <f t="shared" si="33"/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1">
        <f t="shared" si="39"/>
        <v>0</v>
      </c>
      <c r="M165" s="41">
        <f t="shared" si="31"/>
        <v>0</v>
      </c>
      <c r="N165"/>
    </row>
    <row r="166" spans="1:14" s="2" customFormat="1" ht="17.25" customHeight="1" x14ac:dyDescent="0.25">
      <c r="A166" s="42" t="s">
        <v>80</v>
      </c>
      <c r="B166" s="40">
        <v>9035.6</v>
      </c>
      <c r="C166" s="40">
        <v>62493931.090000004</v>
      </c>
      <c r="D166" s="40">
        <v>62115425.310000002</v>
      </c>
      <c r="E166" s="40">
        <v>0</v>
      </c>
      <c r="F166" s="40">
        <f t="shared" si="33"/>
        <v>387541.38000000268</v>
      </c>
      <c r="G166" s="40">
        <v>0</v>
      </c>
      <c r="H166" s="40">
        <v>364281.68</v>
      </c>
      <c r="I166" s="40">
        <v>7031.64</v>
      </c>
      <c r="J166" s="40">
        <v>7031.64</v>
      </c>
      <c r="K166" s="40">
        <v>355418.73</v>
      </c>
      <c r="L166" s="41">
        <f t="shared" si="39"/>
        <v>1831.3099999999977</v>
      </c>
      <c r="M166" s="41">
        <f t="shared" si="31"/>
        <v>389372.69000000268</v>
      </c>
      <c r="N166"/>
    </row>
    <row r="167" spans="1:14" s="2" customFormat="1" ht="17.25" x14ac:dyDescent="0.25">
      <c r="A167" s="42" t="s">
        <v>81</v>
      </c>
      <c r="B167" s="40">
        <v>0</v>
      </c>
      <c r="C167" s="40">
        <v>8783190.4100000001</v>
      </c>
      <c r="D167" s="40">
        <v>8781269.1300000008</v>
      </c>
      <c r="E167" s="40">
        <v>0</v>
      </c>
      <c r="F167" s="40">
        <f t="shared" si="33"/>
        <v>1921.2799999993294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 t="shared" si="39"/>
        <v>0</v>
      </c>
      <c r="M167" s="41">
        <f t="shared" si="31"/>
        <v>1921.2799999993294</v>
      </c>
      <c r="N167"/>
    </row>
    <row r="168" spans="1:14" s="2" customFormat="1" ht="34.5" x14ac:dyDescent="0.25">
      <c r="A168" s="42" t="s">
        <v>82</v>
      </c>
      <c r="B168" s="40">
        <v>107921.5</v>
      </c>
      <c r="C168" s="40">
        <v>0</v>
      </c>
      <c r="D168" s="40">
        <v>0</v>
      </c>
      <c r="E168" s="40">
        <v>0</v>
      </c>
      <c r="F168" s="40">
        <f t="shared" si="33"/>
        <v>107921.5</v>
      </c>
      <c r="G168" s="40">
        <v>0</v>
      </c>
      <c r="H168" s="40">
        <v>0.01</v>
      </c>
      <c r="I168" s="40">
        <v>0</v>
      </c>
      <c r="J168" s="40">
        <v>0</v>
      </c>
      <c r="K168" s="40">
        <v>0</v>
      </c>
      <c r="L168" s="41">
        <f>(G168+H168)-(J168+K168)</f>
        <v>0.01</v>
      </c>
      <c r="M168" s="41">
        <f>F168+L168</f>
        <v>107921.51</v>
      </c>
      <c r="N168"/>
    </row>
    <row r="169" spans="1:14" s="2" customFormat="1" ht="34.5" x14ac:dyDescent="0.25">
      <c r="A169" s="42" t="s">
        <v>85</v>
      </c>
      <c r="B169" s="40">
        <v>0</v>
      </c>
      <c r="C169" s="40">
        <v>753557.6</v>
      </c>
      <c r="D169" s="40">
        <v>753557.6</v>
      </c>
      <c r="E169" s="40">
        <v>0</v>
      </c>
      <c r="F169" s="40">
        <f t="shared" si="33"/>
        <v>0</v>
      </c>
      <c r="G169" s="40">
        <v>0</v>
      </c>
      <c r="H169" s="40">
        <v>22492.05</v>
      </c>
      <c r="I169" s="40">
        <v>9648.4500000000007</v>
      </c>
      <c r="J169" s="40">
        <v>9648.4500000000007</v>
      </c>
      <c r="K169" s="40">
        <v>0</v>
      </c>
      <c r="L169" s="41">
        <f>(G169+H169)-(J169+K169)</f>
        <v>12843.599999999999</v>
      </c>
      <c r="M169" s="41">
        <f>F169+L169</f>
        <v>12843.599999999999</v>
      </c>
      <c r="N169"/>
    </row>
    <row r="170" spans="1:14" s="2" customFormat="1" ht="17.25" x14ac:dyDescent="0.25">
      <c r="A170" s="42" t="s">
        <v>87</v>
      </c>
      <c r="B170" s="40">
        <v>0</v>
      </c>
      <c r="C170" s="40">
        <v>965804.51</v>
      </c>
      <c r="D170" s="40">
        <v>965804.51</v>
      </c>
      <c r="E170" s="40">
        <v>0</v>
      </c>
      <c r="F170" s="40">
        <f t="shared" si="33"/>
        <v>0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1">
        <f>(G170+H170)-(J170+K170)</f>
        <v>0</v>
      </c>
      <c r="M170" s="41">
        <f>F170+L170</f>
        <v>0</v>
      </c>
      <c r="N170"/>
    </row>
    <row r="171" spans="1:14" s="2" customFormat="1" ht="34.5" x14ac:dyDescent="0.25">
      <c r="A171" s="42" t="s">
        <v>90</v>
      </c>
      <c r="B171" s="40">
        <v>68130.19</v>
      </c>
      <c r="C171" s="40">
        <v>1693905.9199999999</v>
      </c>
      <c r="D171" s="40">
        <v>1687758.93</v>
      </c>
      <c r="E171" s="40">
        <v>0</v>
      </c>
      <c r="F171" s="40">
        <f t="shared" si="33"/>
        <v>74277.179999999935</v>
      </c>
      <c r="G171" s="40">
        <v>0</v>
      </c>
      <c r="H171" s="40">
        <v>228993.85</v>
      </c>
      <c r="I171" s="40">
        <v>65394.51</v>
      </c>
      <c r="J171" s="40">
        <v>65394.51</v>
      </c>
      <c r="K171" s="40">
        <v>0</v>
      </c>
      <c r="L171" s="41">
        <f>(G171+H171)-(J171+K171)</f>
        <v>163599.34</v>
      </c>
      <c r="M171" s="41">
        <f>F171+L171</f>
        <v>237876.51999999993</v>
      </c>
      <c r="N171"/>
    </row>
    <row r="172" spans="1:14" s="2" customFormat="1" ht="34.5" x14ac:dyDescent="0.25">
      <c r="A172" s="42" t="s">
        <v>91</v>
      </c>
      <c r="B172" s="40">
        <v>0</v>
      </c>
      <c r="C172" s="40">
        <v>340327.41</v>
      </c>
      <c r="D172" s="40">
        <v>340327.41</v>
      </c>
      <c r="E172" s="40">
        <v>0</v>
      </c>
      <c r="F172" s="40">
        <f t="shared" si="33"/>
        <v>0</v>
      </c>
      <c r="G172" s="40">
        <v>0</v>
      </c>
      <c r="H172" s="40">
        <v>224937.97</v>
      </c>
      <c r="I172" s="40">
        <v>53017.41</v>
      </c>
      <c r="J172" s="40">
        <v>53017.41</v>
      </c>
      <c r="K172" s="40">
        <v>0</v>
      </c>
      <c r="L172" s="41">
        <f>(G172+H172)-(J172+K172)</f>
        <v>171920.56</v>
      </c>
      <c r="M172" s="41">
        <f>F172+L172</f>
        <v>171920.56</v>
      </c>
      <c r="N172"/>
    </row>
    <row r="173" spans="1:14" s="2" customFormat="1" ht="34.5" x14ac:dyDescent="0.25">
      <c r="A173" s="47" t="s">
        <v>92</v>
      </c>
      <c r="B173" s="40">
        <v>10118.370000000001</v>
      </c>
      <c r="C173" s="40">
        <v>829112.1</v>
      </c>
      <c r="D173" s="40">
        <v>170137.27</v>
      </c>
      <c r="E173" s="40">
        <v>0</v>
      </c>
      <c r="F173" s="40">
        <f t="shared" si="33"/>
        <v>669093.19999999995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1">
        <f t="shared" ref="L173:L177" si="40">(G173+H173)-(J173+K173)</f>
        <v>0</v>
      </c>
      <c r="M173" s="41">
        <f t="shared" ref="M173:M177" si="41">F173+L173</f>
        <v>669093.19999999995</v>
      </c>
      <c r="N173"/>
    </row>
    <row r="174" spans="1:14" s="2" customFormat="1" ht="17.25" x14ac:dyDescent="0.25">
      <c r="A174" s="47" t="s">
        <v>93</v>
      </c>
      <c r="B174" s="40">
        <v>0</v>
      </c>
      <c r="C174" s="40">
        <v>83301.36</v>
      </c>
      <c r="D174" s="40">
        <v>83301.36</v>
      </c>
      <c r="E174" s="40">
        <v>0</v>
      </c>
      <c r="F174" s="40">
        <f t="shared" si="33"/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 t="shared" si="40"/>
        <v>0</v>
      </c>
      <c r="M174" s="41">
        <f t="shared" si="41"/>
        <v>0</v>
      </c>
      <c r="N174"/>
    </row>
    <row r="175" spans="1:14" s="2" customFormat="1" ht="17.25" x14ac:dyDescent="0.25">
      <c r="A175" s="47" t="s">
        <v>94</v>
      </c>
      <c r="B175" s="40">
        <v>0</v>
      </c>
      <c r="C175" s="40">
        <v>792040.95999999996</v>
      </c>
      <c r="D175" s="40">
        <v>792040.95999999996</v>
      </c>
      <c r="E175" s="40">
        <v>0</v>
      </c>
      <c r="F175" s="40">
        <f t="shared" si="33"/>
        <v>0</v>
      </c>
      <c r="G175" s="40">
        <v>22790</v>
      </c>
      <c r="H175" s="40">
        <v>632535.65</v>
      </c>
      <c r="I175" s="40">
        <v>22790</v>
      </c>
      <c r="J175" s="40">
        <v>0</v>
      </c>
      <c r="K175" s="40">
        <v>0</v>
      </c>
      <c r="L175" s="41">
        <f t="shared" si="40"/>
        <v>655325.65</v>
      </c>
      <c r="M175" s="41">
        <f t="shared" si="41"/>
        <v>655325.65</v>
      </c>
      <c r="N175"/>
    </row>
    <row r="176" spans="1:14" s="2" customFormat="1" ht="17.25" x14ac:dyDescent="0.25">
      <c r="A176" s="47" t="s">
        <v>96</v>
      </c>
      <c r="B176" s="40">
        <v>0</v>
      </c>
      <c r="C176" s="40">
        <v>13422570.869999999</v>
      </c>
      <c r="D176" s="40">
        <v>13422570.869999999</v>
      </c>
      <c r="E176" s="40">
        <v>0</v>
      </c>
      <c r="F176" s="40">
        <f t="shared" si="33"/>
        <v>0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1">
        <f t="shared" si="40"/>
        <v>0</v>
      </c>
      <c r="M176" s="41">
        <f t="shared" si="41"/>
        <v>0</v>
      </c>
      <c r="N176"/>
    </row>
    <row r="177" spans="1:14" s="2" customFormat="1" ht="17.25" x14ac:dyDescent="0.25">
      <c r="A177" s="47" t="s">
        <v>98</v>
      </c>
      <c r="B177" s="40">
        <v>2791181.33</v>
      </c>
      <c r="C177" s="40">
        <v>0</v>
      </c>
      <c r="D177" s="40">
        <v>0</v>
      </c>
      <c r="E177" s="40">
        <v>0</v>
      </c>
      <c r="F177" s="40">
        <f t="shared" si="33"/>
        <v>2791181.33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1">
        <f t="shared" si="40"/>
        <v>0</v>
      </c>
      <c r="M177" s="41">
        <f t="shared" si="41"/>
        <v>2791181.33</v>
      </c>
      <c r="N177"/>
    </row>
    <row r="178" spans="1:14" s="2" customFormat="1" ht="34.5" x14ac:dyDescent="0.25">
      <c r="A178" s="54" t="s">
        <v>100</v>
      </c>
      <c r="B178" s="40">
        <v>42779.28</v>
      </c>
      <c r="C178" s="40">
        <v>517968.98</v>
      </c>
      <c r="D178" s="40">
        <v>517968.98</v>
      </c>
      <c r="E178" s="40">
        <v>0</v>
      </c>
      <c r="F178" s="40"/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1">
        <f t="shared" ref="L178:L192" si="42">(G178+H178)-(J178+K178)</f>
        <v>0</v>
      </c>
      <c r="M178" s="41">
        <f t="shared" si="31"/>
        <v>0</v>
      </c>
      <c r="N178"/>
    </row>
    <row r="179" spans="1:14" s="2" customFormat="1" ht="15.75" customHeight="1" x14ac:dyDescent="0.25">
      <c r="A179" s="42" t="s">
        <v>101</v>
      </c>
      <c r="B179" s="40">
        <v>0</v>
      </c>
      <c r="C179" s="40">
        <v>22735.73</v>
      </c>
      <c r="D179" s="40">
        <v>22735.73</v>
      </c>
      <c r="E179" s="40">
        <v>0</v>
      </c>
      <c r="F179" s="40">
        <f t="shared" ref="F179:F192" si="43">(B179+C179)-(D179+E179)</f>
        <v>0</v>
      </c>
      <c r="G179" s="40">
        <v>0</v>
      </c>
      <c r="H179" s="40">
        <v>1939.88</v>
      </c>
      <c r="I179" s="40">
        <v>0</v>
      </c>
      <c r="J179" s="40">
        <v>0</v>
      </c>
      <c r="K179" s="40">
        <v>0</v>
      </c>
      <c r="L179" s="41">
        <f t="shared" si="42"/>
        <v>1939.88</v>
      </c>
      <c r="M179" s="41">
        <f t="shared" si="31"/>
        <v>1939.88</v>
      </c>
      <c r="N179"/>
    </row>
    <row r="180" spans="1:14" s="2" customFormat="1" ht="17.25" x14ac:dyDescent="0.25">
      <c r="A180" s="43" t="s">
        <v>102</v>
      </c>
      <c r="B180" s="40">
        <v>26447397.190000001</v>
      </c>
      <c r="C180" s="40">
        <v>17267673.100000001</v>
      </c>
      <c r="D180" s="40">
        <v>17267673.100000001</v>
      </c>
      <c r="E180" s="40">
        <v>0</v>
      </c>
      <c r="F180" s="40">
        <f t="shared" si="43"/>
        <v>26447397.190000005</v>
      </c>
      <c r="G180" s="40">
        <v>0</v>
      </c>
      <c r="H180" s="40">
        <v>29853</v>
      </c>
      <c r="I180" s="40">
        <v>0</v>
      </c>
      <c r="J180" s="40">
        <v>0</v>
      </c>
      <c r="K180" s="40">
        <v>0</v>
      </c>
      <c r="L180" s="41">
        <f t="shared" si="42"/>
        <v>29853</v>
      </c>
      <c r="M180" s="41">
        <f t="shared" si="31"/>
        <v>26477250.190000005</v>
      </c>
      <c r="N180"/>
    </row>
    <row r="181" spans="1:14" s="2" customFormat="1" ht="17.25" x14ac:dyDescent="0.25">
      <c r="A181" s="43" t="s">
        <v>104</v>
      </c>
      <c r="B181" s="40">
        <v>23735.35</v>
      </c>
      <c r="C181" s="40">
        <v>17572.3</v>
      </c>
      <c r="D181" s="40">
        <v>17572.3</v>
      </c>
      <c r="E181" s="40">
        <v>0</v>
      </c>
      <c r="F181" s="40">
        <f t="shared" si="43"/>
        <v>23735.349999999995</v>
      </c>
      <c r="G181" s="40">
        <v>0</v>
      </c>
      <c r="H181" s="40">
        <v>0</v>
      </c>
      <c r="I181" s="40">
        <v>0</v>
      </c>
      <c r="J181" s="40">
        <v>0</v>
      </c>
      <c r="K181" s="40">
        <v>0</v>
      </c>
      <c r="L181" s="41">
        <f t="shared" si="42"/>
        <v>0</v>
      </c>
      <c r="M181" s="41">
        <f t="shared" si="31"/>
        <v>23735.349999999995</v>
      </c>
      <c r="N181"/>
    </row>
    <row r="182" spans="1:14" s="2" customFormat="1" ht="17.25" x14ac:dyDescent="0.25">
      <c r="A182" s="43" t="s">
        <v>105</v>
      </c>
      <c r="B182" s="40">
        <v>0</v>
      </c>
      <c r="C182" s="40">
        <v>248706.08</v>
      </c>
      <c r="D182" s="40">
        <v>248706.08</v>
      </c>
      <c r="E182" s="40">
        <v>0</v>
      </c>
      <c r="F182" s="40">
        <f t="shared" si="43"/>
        <v>0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ref="L182" si="44">(G182+H182)-(J182+K182)</f>
        <v>0</v>
      </c>
      <c r="M182" s="41">
        <f t="shared" ref="M182" si="45">F182+L182</f>
        <v>0</v>
      </c>
      <c r="N182"/>
    </row>
    <row r="183" spans="1:14" s="2" customFormat="1" ht="15.75" customHeight="1" x14ac:dyDescent="0.25">
      <c r="A183" s="42" t="s">
        <v>107</v>
      </c>
      <c r="B183" s="40">
        <v>0</v>
      </c>
      <c r="C183" s="40">
        <v>139082.98000000001</v>
      </c>
      <c r="D183" s="40">
        <v>139082.98000000001</v>
      </c>
      <c r="E183" s="40">
        <v>0</v>
      </c>
      <c r="F183" s="40">
        <f t="shared" si="43"/>
        <v>0</v>
      </c>
      <c r="G183" s="40">
        <v>0</v>
      </c>
      <c r="H183" s="40">
        <v>18628.02</v>
      </c>
      <c r="I183" s="40">
        <v>0</v>
      </c>
      <c r="J183" s="40">
        <v>0</v>
      </c>
      <c r="K183" s="40">
        <v>0</v>
      </c>
      <c r="L183" s="41">
        <f t="shared" si="42"/>
        <v>18628.02</v>
      </c>
      <c r="M183" s="41">
        <f t="shared" si="31"/>
        <v>18628.02</v>
      </c>
      <c r="N183"/>
    </row>
    <row r="184" spans="1:14" s="2" customFormat="1" ht="15.75" customHeight="1" x14ac:dyDescent="0.25">
      <c r="A184" s="42" t="s">
        <v>108</v>
      </c>
      <c r="B184" s="40">
        <v>444749.64</v>
      </c>
      <c r="C184" s="40">
        <v>1003.33</v>
      </c>
      <c r="D184" s="40">
        <v>1003.33</v>
      </c>
      <c r="E184" s="40">
        <v>0</v>
      </c>
      <c r="F184" s="40">
        <f t="shared" si="43"/>
        <v>444749.64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si="42"/>
        <v>0</v>
      </c>
      <c r="M184" s="41">
        <f t="shared" si="31"/>
        <v>444749.64</v>
      </c>
      <c r="N184"/>
    </row>
    <row r="185" spans="1:14" ht="34.5" x14ac:dyDescent="0.25">
      <c r="A185" s="42" t="s">
        <v>109</v>
      </c>
      <c r="B185" s="40">
        <v>0</v>
      </c>
      <c r="C185" s="40">
        <v>9359.2199999999993</v>
      </c>
      <c r="D185" s="40">
        <v>0</v>
      </c>
      <c r="E185" s="40">
        <v>0</v>
      </c>
      <c r="F185" s="40">
        <f t="shared" si="43"/>
        <v>9359.2199999999993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1">
        <f t="shared" si="42"/>
        <v>0</v>
      </c>
      <c r="M185" s="41">
        <f t="shared" si="31"/>
        <v>9359.2199999999993</v>
      </c>
      <c r="N185"/>
    </row>
    <row r="186" spans="1:14" x14ac:dyDescent="0.25">
      <c r="A186" s="42" t="s">
        <v>110</v>
      </c>
      <c r="B186" s="40">
        <v>0</v>
      </c>
      <c r="C186" s="40">
        <v>787.22</v>
      </c>
      <c r="D186" s="40">
        <v>787.22</v>
      </c>
      <c r="E186" s="40">
        <v>0</v>
      </c>
      <c r="F186" s="40">
        <f t="shared" si="43"/>
        <v>0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1">
        <f t="shared" si="42"/>
        <v>0</v>
      </c>
      <c r="M186" s="41">
        <f t="shared" si="31"/>
        <v>0</v>
      </c>
      <c r="N186" s="90"/>
    </row>
    <row r="187" spans="1:14" ht="34.5" x14ac:dyDescent="0.25">
      <c r="A187" s="42" t="s">
        <v>111</v>
      </c>
      <c r="B187" s="40">
        <v>0</v>
      </c>
      <c r="C187" s="40">
        <v>31276611.600000001</v>
      </c>
      <c r="D187" s="40">
        <v>31276611.600000001</v>
      </c>
      <c r="E187" s="40">
        <v>0</v>
      </c>
      <c r="F187" s="40">
        <f t="shared" si="43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42"/>
        <v>0</v>
      </c>
      <c r="M187" s="41">
        <f t="shared" si="31"/>
        <v>0</v>
      </c>
      <c r="N187"/>
    </row>
    <row r="188" spans="1:14" ht="34.5" x14ac:dyDescent="0.25">
      <c r="A188" s="42" t="s">
        <v>113</v>
      </c>
      <c r="B188" s="40">
        <v>28100.97</v>
      </c>
      <c r="C188" s="40">
        <v>54478.36</v>
      </c>
      <c r="D188" s="40">
        <v>54478.36</v>
      </c>
      <c r="E188" s="40">
        <v>0</v>
      </c>
      <c r="F188" s="40">
        <f t="shared" si="43"/>
        <v>28100.97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si="42"/>
        <v>0</v>
      </c>
      <c r="M188" s="41">
        <f t="shared" si="31"/>
        <v>28100.97</v>
      </c>
      <c r="N188"/>
    </row>
    <row r="189" spans="1:14" ht="34.5" x14ac:dyDescent="0.25">
      <c r="A189" s="42" t="s">
        <v>114</v>
      </c>
      <c r="B189" s="50">
        <v>0</v>
      </c>
      <c r="C189" s="40">
        <v>18097735.460000001</v>
      </c>
      <c r="D189" s="40">
        <v>102730.46</v>
      </c>
      <c r="E189" s="40">
        <v>0</v>
      </c>
      <c r="F189" s="40">
        <f t="shared" si="43"/>
        <v>17995005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si="42"/>
        <v>0</v>
      </c>
      <c r="M189" s="41">
        <f t="shared" si="31"/>
        <v>17995005</v>
      </c>
      <c r="N189"/>
    </row>
    <row r="190" spans="1:14" ht="17.25" x14ac:dyDescent="0.25">
      <c r="A190" s="42" t="s">
        <v>115</v>
      </c>
      <c r="B190" s="50">
        <v>0</v>
      </c>
      <c r="C190" s="40">
        <v>20261721.899999999</v>
      </c>
      <c r="D190" s="40">
        <v>20249789.629999999</v>
      </c>
      <c r="E190" s="40">
        <v>0</v>
      </c>
      <c r="F190" s="40">
        <f t="shared" si="43"/>
        <v>11932.269999999553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ref="L190" si="46">(G190+H190)-(J190+K190)</f>
        <v>0</v>
      </c>
      <c r="M190" s="41">
        <f t="shared" ref="M190" si="47">F190+L190</f>
        <v>11932.269999999553</v>
      </c>
      <c r="N190"/>
    </row>
    <row r="191" spans="1:14" ht="17.25" x14ac:dyDescent="0.25">
      <c r="A191" s="42" t="s">
        <v>116</v>
      </c>
      <c r="B191" s="50">
        <v>443.21</v>
      </c>
      <c r="C191" s="40">
        <v>19407544.829999998</v>
      </c>
      <c r="D191" s="40">
        <v>19407544.829999998</v>
      </c>
      <c r="E191" s="40">
        <v>0</v>
      </c>
      <c r="F191" s="40">
        <f t="shared" si="43"/>
        <v>443.21000000089407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1">
        <f t="shared" si="42"/>
        <v>0</v>
      </c>
      <c r="M191" s="41">
        <f t="shared" si="31"/>
        <v>443.21000000089407</v>
      </c>
      <c r="N191"/>
    </row>
    <row r="192" spans="1:14" ht="34.5" x14ac:dyDescent="0.25">
      <c r="A192" s="42" t="s">
        <v>117</v>
      </c>
      <c r="B192" s="50">
        <v>0</v>
      </c>
      <c r="C192" s="50">
        <v>2509812.4900000002</v>
      </c>
      <c r="D192" s="50">
        <v>2509812.4900000002</v>
      </c>
      <c r="E192" s="50">
        <v>0</v>
      </c>
      <c r="F192" s="40">
        <f t="shared" si="43"/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42"/>
        <v>0</v>
      </c>
      <c r="M192" s="41">
        <f t="shared" si="31"/>
        <v>0</v>
      </c>
      <c r="N192"/>
    </row>
    <row r="193" spans="1:14" ht="34.5" x14ac:dyDescent="0.25">
      <c r="A193" s="42" t="s">
        <v>118</v>
      </c>
      <c r="B193" s="40">
        <v>0</v>
      </c>
      <c r="C193" s="40">
        <v>604856.42000000004</v>
      </c>
      <c r="D193" s="40">
        <v>604856.42000000004</v>
      </c>
      <c r="E193" s="40">
        <v>0</v>
      </c>
      <c r="F193" s="40">
        <f t="shared" ref="F193:F206" si="48">(B193+C193)-(D193+E193)</f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ref="L193:L206" si="49">(G193+H193)-(J193+K193)</f>
        <v>0</v>
      </c>
      <c r="M193" s="41">
        <f t="shared" ref="M193:M206" si="50">F193+L193</f>
        <v>0</v>
      </c>
      <c r="N193"/>
    </row>
    <row r="194" spans="1:14" ht="17.25" x14ac:dyDescent="0.25">
      <c r="A194" s="42" t="s">
        <v>119</v>
      </c>
      <c r="B194" s="40">
        <v>279</v>
      </c>
      <c r="C194" s="40">
        <v>10320.59</v>
      </c>
      <c r="D194" s="40">
        <v>10320.59</v>
      </c>
      <c r="E194" s="40">
        <v>0</v>
      </c>
      <c r="F194" s="40">
        <f t="shared" si="48"/>
        <v>279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si="49"/>
        <v>0</v>
      </c>
      <c r="M194" s="41">
        <f t="shared" si="50"/>
        <v>279</v>
      </c>
      <c r="N194"/>
    </row>
    <row r="195" spans="1:14" ht="34.5" x14ac:dyDescent="0.25">
      <c r="A195" s="42" t="s">
        <v>121</v>
      </c>
      <c r="B195" s="40">
        <v>34142.370000000003</v>
      </c>
      <c r="C195" s="40">
        <v>49226.2</v>
      </c>
      <c r="D195" s="40">
        <v>49226.2</v>
      </c>
      <c r="E195" s="40">
        <v>0</v>
      </c>
      <c r="F195" s="40">
        <f t="shared" si="48"/>
        <v>34142.37000000001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49"/>
        <v>0</v>
      </c>
      <c r="M195" s="41">
        <f t="shared" si="50"/>
        <v>34142.37000000001</v>
      </c>
      <c r="N195"/>
    </row>
    <row r="196" spans="1:14" ht="17.25" x14ac:dyDescent="0.25">
      <c r="A196" s="42" t="s">
        <v>122</v>
      </c>
      <c r="B196" s="40">
        <v>0</v>
      </c>
      <c r="C196" s="40">
        <v>184548.89</v>
      </c>
      <c r="D196" s="40">
        <v>184548.89</v>
      </c>
      <c r="E196" s="40">
        <v>0</v>
      </c>
      <c r="F196" s="40">
        <f t="shared" si="48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ref="L196" si="51">(G196+H196)-(J196+K196)</f>
        <v>0</v>
      </c>
      <c r="M196" s="41">
        <f t="shared" ref="M196" si="52">F196+L196</f>
        <v>0</v>
      </c>
      <c r="N196"/>
    </row>
    <row r="197" spans="1:14" ht="17.25" x14ac:dyDescent="0.25">
      <c r="A197" s="42" t="s">
        <v>123</v>
      </c>
      <c r="B197" s="40">
        <v>9071.75</v>
      </c>
      <c r="C197" s="40">
        <v>121601.21</v>
      </c>
      <c r="D197" s="40">
        <v>76069.990000000005</v>
      </c>
      <c r="E197" s="40">
        <v>0</v>
      </c>
      <c r="F197" s="40">
        <f t="shared" si="48"/>
        <v>54602.97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49"/>
        <v>0</v>
      </c>
      <c r="M197" s="41">
        <f t="shared" si="50"/>
        <v>54602.97</v>
      </c>
      <c r="N197"/>
    </row>
    <row r="198" spans="1:14" ht="17.25" x14ac:dyDescent="0.25">
      <c r="A198" s="42" t="s">
        <v>125</v>
      </c>
      <c r="B198" s="40">
        <v>0</v>
      </c>
      <c r="C198" s="40">
        <v>1471880.42</v>
      </c>
      <c r="D198" s="40">
        <v>1471880.42</v>
      </c>
      <c r="E198" s="40">
        <v>0</v>
      </c>
      <c r="F198" s="40">
        <f t="shared" si="48"/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1">
        <f t="shared" si="49"/>
        <v>0</v>
      </c>
      <c r="M198" s="41">
        <f t="shared" si="50"/>
        <v>0</v>
      </c>
      <c r="N198"/>
    </row>
    <row r="199" spans="1:14" ht="17.25" x14ac:dyDescent="0.25">
      <c r="A199" s="42" t="s">
        <v>126</v>
      </c>
      <c r="B199" s="40">
        <v>0</v>
      </c>
      <c r="C199" s="40">
        <v>15500</v>
      </c>
      <c r="D199" s="40">
        <v>15500</v>
      </c>
      <c r="E199" s="40">
        <v>0</v>
      </c>
      <c r="F199" s="40">
        <f t="shared" si="48"/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49"/>
        <v>0</v>
      </c>
      <c r="M199" s="41">
        <f t="shared" si="50"/>
        <v>0</v>
      </c>
      <c r="N199"/>
    </row>
    <row r="200" spans="1:14" ht="17.25" x14ac:dyDescent="0.25">
      <c r="A200" s="42" t="s">
        <v>127</v>
      </c>
      <c r="B200" s="40">
        <v>730360.79</v>
      </c>
      <c r="C200" s="40">
        <v>9375397.9199999999</v>
      </c>
      <c r="D200" s="40">
        <v>43234.58</v>
      </c>
      <c r="E200" s="40">
        <v>0</v>
      </c>
      <c r="F200" s="40">
        <f t="shared" si="48"/>
        <v>10062524.130000001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49"/>
        <v>0</v>
      </c>
      <c r="M200" s="41">
        <f t="shared" si="50"/>
        <v>10062524.130000001</v>
      </c>
      <c r="N200"/>
    </row>
    <row r="201" spans="1:14" ht="17.25" x14ac:dyDescent="0.25">
      <c r="A201" s="42" t="s">
        <v>129</v>
      </c>
      <c r="B201" s="40">
        <v>38288883.799999997</v>
      </c>
      <c r="C201" s="40">
        <v>32895065.530000001</v>
      </c>
      <c r="D201" s="40">
        <v>32895065.530000001</v>
      </c>
      <c r="E201" s="40">
        <v>0</v>
      </c>
      <c r="F201" s="40">
        <f t="shared" si="48"/>
        <v>38288883.799999997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si="49"/>
        <v>0</v>
      </c>
      <c r="M201" s="41">
        <f t="shared" si="50"/>
        <v>38288883.799999997</v>
      </c>
      <c r="N201"/>
    </row>
    <row r="202" spans="1:14" ht="17.25" x14ac:dyDescent="0.25">
      <c r="A202" s="42" t="s">
        <v>130</v>
      </c>
      <c r="B202" s="40">
        <v>0</v>
      </c>
      <c r="C202" s="40">
        <v>192575.26</v>
      </c>
      <c r="D202" s="40">
        <v>192575.26</v>
      </c>
      <c r="E202" s="40">
        <v>0</v>
      </c>
      <c r="F202" s="40">
        <f t="shared" si="48"/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49"/>
        <v>0</v>
      </c>
      <c r="M202" s="41">
        <f t="shared" si="50"/>
        <v>0</v>
      </c>
      <c r="N202"/>
    </row>
    <row r="203" spans="1:14" ht="17.25" x14ac:dyDescent="0.25">
      <c r="A203" s="42" t="s">
        <v>131</v>
      </c>
      <c r="B203" s="40">
        <v>0</v>
      </c>
      <c r="C203" s="40">
        <v>391573.7</v>
      </c>
      <c r="D203" s="40">
        <v>391573.7</v>
      </c>
      <c r="E203" s="40">
        <v>0</v>
      </c>
      <c r="F203" s="40">
        <f t="shared" si="48"/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49"/>
        <v>0</v>
      </c>
      <c r="M203" s="41">
        <f t="shared" si="50"/>
        <v>0</v>
      </c>
      <c r="N203"/>
    </row>
    <row r="204" spans="1:14" ht="34.5" x14ac:dyDescent="0.25">
      <c r="A204" s="42" t="s">
        <v>132</v>
      </c>
      <c r="B204" s="40">
        <v>0</v>
      </c>
      <c r="C204" s="40">
        <v>18210.560000000001</v>
      </c>
      <c r="D204" s="40">
        <v>18210.560000000001</v>
      </c>
      <c r="E204" s="40">
        <v>0</v>
      </c>
      <c r="F204" s="40">
        <f t="shared" si="48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si="49"/>
        <v>0</v>
      </c>
      <c r="M204" s="41">
        <f t="shared" si="50"/>
        <v>0</v>
      </c>
      <c r="N204"/>
    </row>
    <row r="205" spans="1:14" ht="17.25" x14ac:dyDescent="0.25">
      <c r="A205" s="42" t="s">
        <v>133</v>
      </c>
      <c r="B205" s="40">
        <v>0</v>
      </c>
      <c r="C205" s="40">
        <v>36774.35</v>
      </c>
      <c r="D205" s="40">
        <v>36774.35</v>
      </c>
      <c r="E205" s="40">
        <v>0</v>
      </c>
      <c r="F205" s="40">
        <f t="shared" si="48"/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si="49"/>
        <v>0</v>
      </c>
      <c r="M205" s="41">
        <f t="shared" si="50"/>
        <v>0</v>
      </c>
      <c r="N205"/>
    </row>
    <row r="206" spans="1:14" ht="17.25" x14ac:dyDescent="0.25">
      <c r="A206" s="42" t="s">
        <v>135</v>
      </c>
      <c r="B206" s="40">
        <v>0</v>
      </c>
      <c r="C206" s="40">
        <v>88231.93</v>
      </c>
      <c r="D206" s="40">
        <v>88231.93</v>
      </c>
      <c r="E206" s="40">
        <v>0</v>
      </c>
      <c r="F206" s="40">
        <f t="shared" si="48"/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49"/>
        <v>0</v>
      </c>
      <c r="M206" s="41">
        <f t="shared" si="50"/>
        <v>0</v>
      </c>
      <c r="N206"/>
    </row>
    <row r="207" spans="1:14" ht="34.5" x14ac:dyDescent="0.25">
      <c r="A207" s="42" t="s">
        <v>136</v>
      </c>
      <c r="B207" s="40">
        <v>0</v>
      </c>
      <c r="C207" s="40">
        <v>4415.58</v>
      </c>
      <c r="D207" s="40">
        <v>4415.58</v>
      </c>
      <c r="E207" s="40">
        <v>0</v>
      </c>
      <c r="F207" s="40">
        <f>(B207+C207)-(D207+E207)</f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ref="L207:L211" si="53">(G207+H207)-(J207+K207)</f>
        <v>0</v>
      </c>
      <c r="M207" s="41">
        <f>F207+L207</f>
        <v>0</v>
      </c>
      <c r="N207"/>
    </row>
    <row r="208" spans="1:14" ht="17.25" x14ac:dyDescent="0.25">
      <c r="A208" s="42" t="s">
        <v>137</v>
      </c>
      <c r="B208" s="40">
        <v>0</v>
      </c>
      <c r="C208" s="40">
        <v>29748.91</v>
      </c>
      <c r="D208" s="40">
        <v>29748.91</v>
      </c>
      <c r="E208" s="40">
        <v>0</v>
      </c>
      <c r="F208" s="40">
        <f>(B208+C208)-(D208+E208)</f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>
        <f t="shared" si="53"/>
        <v>0</v>
      </c>
      <c r="M208" s="41">
        <f>F208+L208</f>
        <v>0</v>
      </c>
      <c r="N208"/>
    </row>
    <row r="209" spans="1:14" ht="17.25" x14ac:dyDescent="0.25">
      <c r="A209" s="42" t="s">
        <v>138</v>
      </c>
      <c r="B209" s="40">
        <v>0</v>
      </c>
      <c r="C209" s="40">
        <v>124566.71</v>
      </c>
      <c r="D209" s="40">
        <v>124566.71</v>
      </c>
      <c r="E209" s="40">
        <v>0</v>
      </c>
      <c r="F209" s="40">
        <f>(B209+C209)-(D209+E209)</f>
        <v>0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1">
        <f t="shared" si="53"/>
        <v>0</v>
      </c>
      <c r="M209" s="41">
        <f>F209+L209</f>
        <v>0</v>
      </c>
      <c r="N209"/>
    </row>
    <row r="210" spans="1:14" ht="17.25" x14ac:dyDescent="0.25">
      <c r="A210" s="42" t="s">
        <v>139</v>
      </c>
      <c r="B210" s="40">
        <v>0</v>
      </c>
      <c r="C210" s="40">
        <v>75121.259999999995</v>
      </c>
      <c r="D210" s="40">
        <v>75121.259999999995</v>
      </c>
      <c r="E210" s="40">
        <v>0</v>
      </c>
      <c r="F210" s="40">
        <f>(B210+C210)-(D210+E210)</f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1"/>
      <c r="M210" s="41">
        <f>F210+L210</f>
        <v>0</v>
      </c>
      <c r="N210"/>
    </row>
    <row r="211" spans="1:14" ht="15.75" customHeight="1" x14ac:dyDescent="0.25">
      <c r="A211" s="42" t="s">
        <v>140</v>
      </c>
      <c r="B211" s="40">
        <v>0</v>
      </c>
      <c r="C211" s="40">
        <v>6639.7</v>
      </c>
      <c r="D211" s="40">
        <v>6639.7</v>
      </c>
      <c r="E211" s="40">
        <v>0</v>
      </c>
      <c r="F211" s="40">
        <f t="shared" ref="F211:F213" si="54">(B211+C211)-(D211+E211)</f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f t="shared" si="53"/>
        <v>0</v>
      </c>
      <c r="M211" s="41">
        <f t="shared" ref="M211" si="55">F211+L211</f>
        <v>0</v>
      </c>
      <c r="N211"/>
    </row>
    <row r="212" spans="1:14" ht="15.75" customHeight="1" x14ac:dyDescent="0.25">
      <c r="A212" s="42" t="s">
        <v>141</v>
      </c>
      <c r="B212" s="40">
        <v>0</v>
      </c>
      <c r="C212" s="40">
        <v>4835.45</v>
      </c>
      <c r="D212" s="40">
        <v>4835.45</v>
      </c>
      <c r="E212" s="40">
        <v>0</v>
      </c>
      <c r="F212" s="40">
        <f t="shared" si="54"/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f t="shared" ref="L212" si="56">(G212+H212)-(J212+K212)</f>
        <v>0</v>
      </c>
      <c r="M212" s="41">
        <f t="shared" ref="M212" si="57">F212+L212</f>
        <v>0</v>
      </c>
      <c r="N212"/>
    </row>
    <row r="213" spans="1:14" ht="15.75" customHeight="1" x14ac:dyDescent="0.25">
      <c r="A213" s="53" t="s">
        <v>31</v>
      </c>
      <c r="B213" s="34">
        <f>SUM(B214:B215)</f>
        <v>14759.47</v>
      </c>
      <c r="C213" s="34">
        <f>SUM(C214:C215)</f>
        <v>9587209.1400000006</v>
      </c>
      <c r="D213" s="34">
        <f>SUM(D214:D215)</f>
        <v>9494708.8099999987</v>
      </c>
      <c r="E213" s="34">
        <f>SUM(E214:E215)</f>
        <v>0</v>
      </c>
      <c r="F213" s="37">
        <f t="shared" si="54"/>
        <v>107259.80000000261</v>
      </c>
      <c r="G213" s="37">
        <f>SUM(G214:G215)</f>
        <v>1486924.59</v>
      </c>
      <c r="H213" s="37">
        <f>SUM(H214:H215)</f>
        <v>8374639.6500000004</v>
      </c>
      <c r="I213" s="37">
        <f>SUM(I214:I215)</f>
        <v>1068810.48</v>
      </c>
      <c r="J213" s="37">
        <f>SUM(J214:J215)</f>
        <v>585304.32999999996</v>
      </c>
      <c r="K213" s="37">
        <f>SUM(K214:K215)</f>
        <v>1410.24</v>
      </c>
      <c r="L213" s="37">
        <f>(G213+H213)-(J213+K213)</f>
        <v>9274849.6699999999</v>
      </c>
      <c r="M213" s="38">
        <f t="shared" ref="M213:M223" si="58">F213+L213</f>
        <v>9382109.4700000025</v>
      </c>
      <c r="N213"/>
    </row>
    <row r="214" spans="1:14" ht="17.25" x14ac:dyDescent="0.25">
      <c r="A214" s="42" t="s">
        <v>154</v>
      </c>
      <c r="B214" s="40">
        <v>0</v>
      </c>
      <c r="C214" s="40">
        <v>3129629.55</v>
      </c>
      <c r="D214" s="40">
        <v>3129629.55</v>
      </c>
      <c r="E214" s="74">
        <v>0</v>
      </c>
      <c r="F214" s="40">
        <f t="shared" ref="F214:F223" si="59">(B214+C214)-(D214+E214)</f>
        <v>0</v>
      </c>
      <c r="G214" s="40">
        <v>0</v>
      </c>
      <c r="H214" s="40">
        <v>128968.23</v>
      </c>
      <c r="I214" s="40">
        <v>23589.759999999998</v>
      </c>
      <c r="J214" s="40">
        <v>23589.759999999998</v>
      </c>
      <c r="K214" s="40">
        <v>1410.24</v>
      </c>
      <c r="L214" s="41">
        <f>(G214+H214)-(J214+K214)</f>
        <v>103968.23</v>
      </c>
      <c r="M214" s="41">
        <f t="shared" si="58"/>
        <v>103968.23</v>
      </c>
      <c r="N214"/>
    </row>
    <row r="215" spans="1:14" ht="17.25" x14ac:dyDescent="0.25">
      <c r="A215" s="42" t="s">
        <v>155</v>
      </c>
      <c r="B215" s="40">
        <v>14759.47</v>
      </c>
      <c r="C215" s="40">
        <v>6457579.5899999999</v>
      </c>
      <c r="D215" s="40">
        <v>6365079.2599999998</v>
      </c>
      <c r="E215" s="74">
        <v>0</v>
      </c>
      <c r="F215" s="40">
        <f>(B215+C215)-(D215+E215)</f>
        <v>107259.79999999981</v>
      </c>
      <c r="G215" s="40">
        <v>1486924.59</v>
      </c>
      <c r="H215" s="40">
        <v>8245671.4199999999</v>
      </c>
      <c r="I215" s="40">
        <v>1045220.72</v>
      </c>
      <c r="J215" s="40">
        <v>561714.56999999995</v>
      </c>
      <c r="K215" s="40">
        <v>0</v>
      </c>
      <c r="L215" s="41">
        <f>(G215+H215)-(J215+K215)</f>
        <v>9170881.4399999995</v>
      </c>
      <c r="M215" s="41">
        <f t="shared" si="58"/>
        <v>9278141.2399999984</v>
      </c>
      <c r="N215"/>
    </row>
    <row r="216" spans="1:14" ht="17.25" x14ac:dyDescent="0.25">
      <c r="A216" s="75" t="s">
        <v>32</v>
      </c>
      <c r="B216" s="37">
        <f>SUM(B217:B218)</f>
        <v>0</v>
      </c>
      <c r="C216" s="37">
        <f>SUM(C217:C218)</f>
        <v>70667819.599999994</v>
      </c>
      <c r="D216" s="37">
        <f>SUM(D217:D218)</f>
        <v>70667819.599999994</v>
      </c>
      <c r="E216" s="37">
        <f>SUM(E217:E218)</f>
        <v>0</v>
      </c>
      <c r="F216" s="37">
        <f t="shared" si="59"/>
        <v>0</v>
      </c>
      <c r="G216" s="37">
        <f>SUM(G217:G218)</f>
        <v>0</v>
      </c>
      <c r="H216" s="37">
        <f>SUM(H217:H218)</f>
        <v>73442.210000000006</v>
      </c>
      <c r="I216" s="37">
        <f>SUM(I217:I218)</f>
        <v>50589.87</v>
      </c>
      <c r="J216" s="37">
        <f>SUM(J217:J218)</f>
        <v>50589.87</v>
      </c>
      <c r="K216" s="37">
        <f>SUM(K217:K218)</f>
        <v>0</v>
      </c>
      <c r="L216" s="37">
        <f t="shared" ref="L216:L223" si="60">(G216+H216)-(J216+K216)</f>
        <v>22852.340000000004</v>
      </c>
      <c r="M216" s="38">
        <f t="shared" si="58"/>
        <v>22852.340000000004</v>
      </c>
      <c r="N216"/>
    </row>
    <row r="217" spans="1:14" ht="17.25" x14ac:dyDescent="0.25">
      <c r="A217" s="56" t="s">
        <v>156</v>
      </c>
      <c r="B217" s="57">
        <v>0</v>
      </c>
      <c r="C217" s="57">
        <v>70667819.599999994</v>
      </c>
      <c r="D217" s="58">
        <v>70667819.599999994</v>
      </c>
      <c r="E217" s="76">
        <v>0</v>
      </c>
      <c r="F217" s="58">
        <f t="shared" si="59"/>
        <v>0</v>
      </c>
      <c r="G217" s="58">
        <v>0</v>
      </c>
      <c r="H217" s="40">
        <v>0</v>
      </c>
      <c r="I217" s="40">
        <v>0</v>
      </c>
      <c r="J217" s="40">
        <v>0</v>
      </c>
      <c r="K217" s="40">
        <v>0</v>
      </c>
      <c r="L217" s="41">
        <f t="shared" si="60"/>
        <v>0</v>
      </c>
      <c r="M217" s="41">
        <f t="shared" si="58"/>
        <v>0</v>
      </c>
      <c r="N217"/>
    </row>
    <row r="218" spans="1:14" ht="17.25" x14ac:dyDescent="0.25">
      <c r="A218" s="42" t="s">
        <v>157</v>
      </c>
      <c r="B218" s="40">
        <v>0</v>
      </c>
      <c r="C218" s="40">
        <v>0</v>
      </c>
      <c r="D218" s="40">
        <v>0</v>
      </c>
      <c r="E218" s="40">
        <v>0</v>
      </c>
      <c r="F218" s="58">
        <f t="shared" si="59"/>
        <v>0</v>
      </c>
      <c r="G218" s="58">
        <v>0</v>
      </c>
      <c r="H218" s="40">
        <v>73442.210000000006</v>
      </c>
      <c r="I218" s="40">
        <v>50589.87</v>
      </c>
      <c r="J218" s="40">
        <v>50589.87</v>
      </c>
      <c r="K218" s="40">
        <v>0</v>
      </c>
      <c r="L218" s="41">
        <f t="shared" si="60"/>
        <v>22852.340000000004</v>
      </c>
      <c r="M218" s="41">
        <f t="shared" si="58"/>
        <v>22852.340000000004</v>
      </c>
      <c r="N218"/>
    </row>
    <row r="219" spans="1:14" ht="15.75" customHeight="1" x14ac:dyDescent="0.25">
      <c r="A219" s="53" t="s">
        <v>33</v>
      </c>
      <c r="B219" s="37">
        <f>SUM(B220:B220)</f>
        <v>0</v>
      </c>
      <c r="C219" s="37">
        <f>SUM(C220:C220)</f>
        <v>20485869.309999999</v>
      </c>
      <c r="D219" s="37">
        <f>SUM(D220:D220)</f>
        <v>20485869.309999999</v>
      </c>
      <c r="E219" s="37">
        <f>SUM(E220:E220)</f>
        <v>0</v>
      </c>
      <c r="F219" s="37">
        <f t="shared" si="59"/>
        <v>0</v>
      </c>
      <c r="G219" s="37">
        <f t="shared" ref="G219:K219" si="61">SUM(G220:G220)</f>
        <v>0</v>
      </c>
      <c r="H219" s="37">
        <f t="shared" si="61"/>
        <v>10598619.720000001</v>
      </c>
      <c r="I219" s="37">
        <f t="shared" si="61"/>
        <v>2910527.26</v>
      </c>
      <c r="J219" s="37">
        <f t="shared" si="61"/>
        <v>2311051.0699999998</v>
      </c>
      <c r="K219" s="37">
        <f t="shared" si="61"/>
        <v>0</v>
      </c>
      <c r="L219" s="37">
        <f t="shared" si="60"/>
        <v>8287568.6500000004</v>
      </c>
      <c r="M219" s="89">
        <f t="shared" si="58"/>
        <v>8287568.6500000004</v>
      </c>
      <c r="N219"/>
    </row>
    <row r="220" spans="1:14" ht="17.25" x14ac:dyDescent="0.25">
      <c r="A220" s="42" t="s">
        <v>158</v>
      </c>
      <c r="B220" s="40">
        <v>0</v>
      </c>
      <c r="C220" s="40">
        <v>20485869.309999999</v>
      </c>
      <c r="D220" s="40">
        <v>20485869.309999999</v>
      </c>
      <c r="E220" s="40">
        <v>0</v>
      </c>
      <c r="F220" s="58">
        <f t="shared" si="59"/>
        <v>0</v>
      </c>
      <c r="G220" s="40">
        <v>0</v>
      </c>
      <c r="H220" s="40">
        <v>10598619.720000001</v>
      </c>
      <c r="I220" s="40">
        <v>2910527.26</v>
      </c>
      <c r="J220" s="40">
        <v>2311051.0699999998</v>
      </c>
      <c r="K220" s="40">
        <v>0</v>
      </c>
      <c r="L220" s="41">
        <f t="shared" si="60"/>
        <v>8287568.6500000004</v>
      </c>
      <c r="M220" s="41">
        <f t="shared" si="58"/>
        <v>8287568.6500000004</v>
      </c>
      <c r="N220"/>
    </row>
    <row r="221" spans="1:14" ht="17.25" x14ac:dyDescent="0.25">
      <c r="A221" s="53" t="s">
        <v>34</v>
      </c>
      <c r="B221" s="37">
        <f>B222+B223</f>
        <v>0</v>
      </c>
      <c r="C221" s="37">
        <f t="shared" ref="C221:K221" si="62">C222+C223</f>
        <v>10498955.720000001</v>
      </c>
      <c r="D221" s="37">
        <f t="shared" si="62"/>
        <v>10498955.720000001</v>
      </c>
      <c r="E221" s="77">
        <f t="shared" si="62"/>
        <v>0</v>
      </c>
      <c r="F221" s="37">
        <f t="shared" si="59"/>
        <v>0</v>
      </c>
      <c r="G221" s="37">
        <f t="shared" si="62"/>
        <v>35464.080000000002</v>
      </c>
      <c r="H221" s="37">
        <f t="shared" si="62"/>
        <v>1041800.17</v>
      </c>
      <c r="I221" s="37">
        <f t="shared" si="62"/>
        <v>466215.64</v>
      </c>
      <c r="J221" s="37">
        <f t="shared" si="62"/>
        <v>466215.64</v>
      </c>
      <c r="K221" s="37">
        <f t="shared" si="62"/>
        <v>0</v>
      </c>
      <c r="L221" s="37">
        <f t="shared" si="60"/>
        <v>611048.61</v>
      </c>
      <c r="M221" s="73">
        <f t="shared" si="58"/>
        <v>611048.61</v>
      </c>
      <c r="N221"/>
    </row>
    <row r="222" spans="1:14" s="2" customFormat="1" ht="17.25" x14ac:dyDescent="0.25">
      <c r="A222" s="60" t="s">
        <v>159</v>
      </c>
      <c r="B222" s="40">
        <v>0</v>
      </c>
      <c r="C222" s="40">
        <v>10498955.720000001</v>
      </c>
      <c r="D222" s="40">
        <v>10498955.720000001</v>
      </c>
      <c r="E222" s="40">
        <v>0</v>
      </c>
      <c r="F222" s="40">
        <f t="shared" si="59"/>
        <v>0</v>
      </c>
      <c r="G222" s="40">
        <v>35464.080000000002</v>
      </c>
      <c r="H222" s="40">
        <v>971800.17</v>
      </c>
      <c r="I222" s="40">
        <v>405759.71</v>
      </c>
      <c r="J222" s="40">
        <v>405759.71</v>
      </c>
      <c r="K222" s="40">
        <v>0</v>
      </c>
      <c r="L222" s="40">
        <f t="shared" si="60"/>
        <v>601504.54</v>
      </c>
      <c r="M222" s="41">
        <f t="shared" si="58"/>
        <v>601504.54</v>
      </c>
      <c r="N222"/>
    </row>
    <row r="223" spans="1:14" ht="34.5" x14ac:dyDescent="0.25">
      <c r="A223" s="60" t="s">
        <v>160</v>
      </c>
      <c r="B223" s="40">
        <v>0</v>
      </c>
      <c r="C223" s="40">
        <v>0</v>
      </c>
      <c r="D223" s="40">
        <v>0</v>
      </c>
      <c r="E223" s="40">
        <v>0</v>
      </c>
      <c r="F223" s="40">
        <f t="shared" si="59"/>
        <v>0</v>
      </c>
      <c r="G223" s="40">
        <v>0</v>
      </c>
      <c r="H223" s="40">
        <v>70000</v>
      </c>
      <c r="I223" s="40">
        <v>60455.93</v>
      </c>
      <c r="J223" s="40">
        <v>60455.93</v>
      </c>
      <c r="K223" s="40">
        <v>0</v>
      </c>
      <c r="L223" s="40">
        <f t="shared" si="60"/>
        <v>9544.07</v>
      </c>
      <c r="M223" s="41">
        <f t="shared" si="58"/>
        <v>9544.07</v>
      </c>
      <c r="N223"/>
    </row>
    <row r="224" spans="1:14" ht="17.25" x14ac:dyDescent="0.25">
      <c r="A224" s="48" t="s">
        <v>38</v>
      </c>
      <c r="B224" s="78"/>
      <c r="C224" s="79"/>
      <c r="D224" s="79"/>
      <c r="E224" s="79"/>
      <c r="F224" s="79"/>
      <c r="G224" s="79"/>
      <c r="H224" s="80"/>
      <c r="I224" s="48"/>
      <c r="J224" s="79"/>
      <c r="K224" s="48"/>
      <c r="L224" s="79"/>
      <c r="M224" s="81" t="s">
        <v>39</v>
      </c>
      <c r="N224"/>
    </row>
    <row r="225" spans="1:14" ht="17.25" x14ac:dyDescent="0.25">
      <c r="A225" s="48" t="s">
        <v>40</v>
      </c>
      <c r="B225" s="82"/>
      <c r="C225" s="83"/>
      <c r="D225" s="83"/>
      <c r="E225" s="48"/>
      <c r="F225" s="79"/>
      <c r="G225" s="79"/>
      <c r="H225" s="79"/>
      <c r="I225" s="48"/>
      <c r="J225" s="79"/>
      <c r="K225" s="79"/>
      <c r="L225" s="79"/>
      <c r="M225" s="79"/>
      <c r="N225"/>
    </row>
    <row r="226" spans="1:14" ht="17.25" x14ac:dyDescent="0.25">
      <c r="A226" s="70" t="s">
        <v>52</v>
      </c>
      <c r="B226" s="70"/>
      <c r="C226" s="70"/>
      <c r="D226" s="70"/>
      <c r="E226" s="70"/>
      <c r="F226" s="79"/>
      <c r="G226" s="79"/>
      <c r="H226" s="48"/>
      <c r="I226" s="48"/>
      <c r="J226" s="48"/>
      <c r="K226" s="48"/>
      <c r="L226" s="79"/>
      <c r="M226" s="79"/>
      <c r="N226"/>
    </row>
    <row r="227" spans="1:14" ht="31.5" customHeight="1" x14ac:dyDescent="0.25">
      <c r="A227" s="123" t="s">
        <v>41</v>
      </c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/>
    </row>
    <row r="228" spans="1:14" ht="17.25" x14ac:dyDescent="0.25">
      <c r="A228" s="70"/>
      <c r="B228" s="84"/>
      <c r="C228" s="84"/>
      <c r="D228" s="70"/>
      <c r="E228" s="70"/>
      <c r="F228" s="79"/>
      <c r="G228" s="79"/>
      <c r="H228" s="48"/>
      <c r="I228" s="48"/>
      <c r="J228" s="48"/>
      <c r="K228" s="48"/>
      <c r="L228" s="78"/>
      <c r="M228" s="48"/>
      <c r="N228"/>
    </row>
    <row r="229" spans="1:14" ht="17.25" x14ac:dyDescent="0.25">
      <c r="A229" s="85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69"/>
      <c r="N229"/>
    </row>
    <row r="230" spans="1:14" ht="17.25" x14ac:dyDescent="0.25">
      <c r="A230" s="70"/>
      <c r="B230" s="84"/>
      <c r="C230" s="84"/>
      <c r="D230" s="84"/>
      <c r="E230" s="84"/>
      <c r="F230" s="84"/>
      <c r="G230" s="87"/>
      <c r="H230" s="87"/>
      <c r="I230" s="87"/>
      <c r="J230" s="87"/>
      <c r="K230" s="87"/>
      <c r="L230" s="87"/>
      <c r="M230" s="87"/>
      <c r="N230"/>
    </row>
    <row r="231" spans="1:14" ht="17.25" x14ac:dyDescent="0.25">
      <c r="A231" s="70"/>
      <c r="B231" s="88"/>
      <c r="C231" s="88"/>
      <c r="D231" s="78"/>
      <c r="E231" s="78"/>
      <c r="F231" s="78"/>
      <c r="G231" s="78"/>
      <c r="H231" s="78"/>
      <c r="I231" s="78"/>
      <c r="J231" s="78"/>
      <c r="K231" s="78"/>
      <c r="L231" s="78"/>
      <c r="M231" s="48"/>
      <c r="N231"/>
    </row>
    <row r="232" spans="1:14" ht="17.25" x14ac:dyDescent="0.25">
      <c r="A232" s="70"/>
      <c r="B232" s="84"/>
      <c r="C232" s="84"/>
      <c r="D232" s="70"/>
      <c r="E232" s="70"/>
      <c r="F232" s="84"/>
      <c r="G232" s="70"/>
      <c r="H232" s="70"/>
      <c r="I232" s="70"/>
      <c r="J232" s="70"/>
      <c r="K232" s="70"/>
      <c r="L232" s="70"/>
      <c r="M232" s="48"/>
      <c r="N232"/>
    </row>
    <row r="233" spans="1:14" ht="17.25" x14ac:dyDescent="0.25">
      <c r="A233" s="68" t="s">
        <v>42</v>
      </c>
      <c r="B233" s="68"/>
      <c r="C233" s="70"/>
      <c r="D233" s="48"/>
      <c r="E233" s="110" t="s">
        <v>43</v>
      </c>
      <c r="F233" s="110"/>
      <c r="G233" s="110"/>
      <c r="H233" s="70"/>
      <c r="I233" s="48"/>
      <c r="J233" s="48"/>
      <c r="K233" s="110" t="s">
        <v>44</v>
      </c>
      <c r="L233" s="110"/>
      <c r="M233" s="110"/>
      <c r="N233"/>
    </row>
    <row r="234" spans="1:14" ht="17.25" x14ac:dyDescent="0.25">
      <c r="A234" s="68" t="s">
        <v>45</v>
      </c>
      <c r="B234" s="68"/>
      <c r="C234" s="70"/>
      <c r="D234" s="48"/>
      <c r="E234" s="110" t="s">
        <v>46</v>
      </c>
      <c r="F234" s="110"/>
      <c r="G234" s="110"/>
      <c r="H234" s="70"/>
      <c r="I234" s="48"/>
      <c r="J234" s="48"/>
      <c r="K234" s="110" t="s">
        <v>47</v>
      </c>
      <c r="L234" s="110"/>
      <c r="M234" s="110"/>
      <c r="N234"/>
    </row>
    <row r="235" spans="1:14" ht="15.75" customHeight="1" x14ac:dyDescent="0.25">
      <c r="A235" s="68" t="s">
        <v>48</v>
      </c>
      <c r="B235" s="68"/>
      <c r="C235" s="70"/>
      <c r="D235" s="48"/>
      <c r="E235" s="110" t="s">
        <v>49</v>
      </c>
      <c r="F235" s="110"/>
      <c r="G235" s="110"/>
      <c r="H235" s="70"/>
      <c r="I235" s="48"/>
      <c r="J235" s="48"/>
      <c r="K235" s="110" t="s">
        <v>50</v>
      </c>
      <c r="L235" s="110"/>
      <c r="M235" s="110"/>
      <c r="N235"/>
    </row>
    <row r="236" spans="1:14" ht="15.75" customHeigh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6"/>
      <c r="N236"/>
    </row>
    <row r="237" spans="1:14" s="2" customFormat="1" ht="18.75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6"/>
      <c r="N237"/>
    </row>
    <row r="238" spans="1:14" ht="18.75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6"/>
      <c r="N238"/>
    </row>
    <row r="239" spans="1:14" ht="15.75" customHeight="1" x14ac:dyDescent="0.3">
      <c r="A239" s="17"/>
      <c r="B239" s="18"/>
      <c r="C239" s="18"/>
      <c r="D239" s="17"/>
      <c r="E239" s="17"/>
      <c r="F239" s="18"/>
      <c r="G239" s="17"/>
      <c r="H239" s="17"/>
      <c r="I239" s="17"/>
      <c r="J239" s="17"/>
      <c r="K239" s="17"/>
      <c r="L239" s="17"/>
      <c r="M239" s="16"/>
      <c r="N239"/>
    </row>
    <row r="240" spans="1:14" ht="18.75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6"/>
      <c r="N240"/>
    </row>
    <row r="241" spans="1:14" ht="15.75" customHeigh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6"/>
      <c r="N241"/>
    </row>
    <row r="242" spans="1:14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N242"/>
    </row>
    <row r="243" spans="1:14" s="2" customForma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N243"/>
    </row>
    <row r="244" spans="1:14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N244"/>
    </row>
    <row r="245" spans="1:14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N245"/>
    </row>
    <row r="246" spans="1:14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N246"/>
    </row>
    <row r="247" spans="1:14" x14ac:dyDescent="0.25">
      <c r="A247" s="13"/>
      <c r="B247" s="12"/>
      <c r="C247" s="12"/>
      <c r="D247" s="12"/>
      <c r="E247" s="12"/>
      <c r="F247" s="10"/>
      <c r="G247" s="10"/>
      <c r="N247"/>
    </row>
    <row r="248" spans="1:14" x14ac:dyDescent="0.25">
      <c r="A248" s="12"/>
      <c r="B248" s="12"/>
      <c r="C248" s="12"/>
      <c r="D248" s="12"/>
      <c r="E248" s="12"/>
      <c r="F248" s="10"/>
      <c r="G248" s="10"/>
      <c r="N248"/>
    </row>
    <row r="249" spans="1:14" x14ac:dyDescent="0.25">
      <c r="A249" s="12"/>
      <c r="B249" s="12"/>
      <c r="C249" s="12"/>
      <c r="D249" s="12"/>
      <c r="E249" s="12"/>
      <c r="F249" s="10"/>
      <c r="G249" s="10"/>
      <c r="N249"/>
    </row>
    <row r="250" spans="1:14" x14ac:dyDescent="0.25">
      <c r="A250" s="12"/>
      <c r="B250" s="12"/>
      <c r="C250" s="12"/>
      <c r="D250" s="12"/>
      <c r="E250" s="12"/>
      <c r="F250" s="10"/>
      <c r="G250" s="10"/>
      <c r="N250"/>
    </row>
    <row r="251" spans="1:14" s="2" customFormat="1" x14ac:dyDescent="0.25">
      <c r="A251" s="12"/>
      <c r="B251" s="12"/>
      <c r="C251" s="12"/>
      <c r="D251" s="12"/>
      <c r="E251" s="12"/>
      <c r="F251" s="10"/>
      <c r="G251" s="10"/>
      <c r="N251"/>
    </row>
    <row r="252" spans="1:14" x14ac:dyDescent="0.25">
      <c r="A252" s="12"/>
      <c r="B252" s="12"/>
      <c r="C252" s="12"/>
      <c r="D252" s="12"/>
      <c r="E252" s="12"/>
      <c r="F252" s="10"/>
      <c r="G252" s="10"/>
      <c r="N252"/>
    </row>
    <row r="253" spans="1:14" x14ac:dyDescent="0.25">
      <c r="A253" s="12"/>
      <c r="B253" s="12"/>
      <c r="C253" s="12"/>
      <c r="D253" s="12"/>
      <c r="E253" s="12"/>
      <c r="F253" s="10"/>
      <c r="G253" s="10"/>
      <c r="N253"/>
    </row>
    <row r="254" spans="1:14" x14ac:dyDescent="0.25">
      <c r="A254" s="12"/>
      <c r="B254" s="11"/>
      <c r="F254" s="11"/>
      <c r="N254"/>
    </row>
    <row r="255" spans="1:14" x14ac:dyDescent="0.25">
      <c r="A255" s="12"/>
      <c r="B255" s="11"/>
      <c r="E255" s="122"/>
      <c r="F255" s="122"/>
      <c r="G255" s="122"/>
      <c r="N255"/>
    </row>
    <row r="256" spans="1:14" x14ac:dyDescent="0.25">
      <c r="A256" s="12"/>
      <c r="B256" s="11"/>
      <c r="E256" s="4"/>
      <c r="F256" s="4"/>
      <c r="G256" s="4"/>
      <c r="N256"/>
    </row>
    <row r="257" spans="1:14" x14ac:dyDescent="0.25">
      <c r="A257" s="12"/>
      <c r="B257" s="11"/>
      <c r="E257" s="4"/>
      <c r="F257" s="4"/>
      <c r="G257" s="4"/>
      <c r="N257"/>
    </row>
    <row r="258" spans="1:14" x14ac:dyDescent="0.25">
      <c r="B258" s="10"/>
      <c r="E258" s="122"/>
      <c r="F258" s="122"/>
      <c r="G258" s="122"/>
      <c r="N258"/>
    </row>
    <row r="259" spans="1:14" x14ac:dyDescent="0.25">
      <c r="B259" s="10"/>
      <c r="E259" s="122"/>
      <c r="F259" s="122"/>
      <c r="G259" s="122"/>
      <c r="N259"/>
    </row>
    <row r="260" spans="1:14" x14ac:dyDescent="0.25">
      <c r="A260" s="4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N260"/>
    </row>
    <row r="261" spans="1:14" x14ac:dyDescent="0.25">
      <c r="A261" s="4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N261"/>
    </row>
    <row r="262" spans="1:14" x14ac:dyDescent="0.25">
      <c r="A262" s="4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N262"/>
    </row>
    <row r="263" spans="1:14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N263"/>
    </row>
    <row r="264" spans="1:14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N264"/>
    </row>
    <row r="265" spans="1:1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N265"/>
    </row>
    <row r="266" spans="1:14" x14ac:dyDescent="0.25">
      <c r="A266" s="4"/>
      <c r="E266" s="4"/>
      <c r="H266" s="4"/>
      <c r="I266" s="4"/>
      <c r="J266" s="4"/>
      <c r="K266" s="4"/>
      <c r="N266"/>
    </row>
    <row r="267" spans="1:14" x14ac:dyDescent="0.25">
      <c r="A267" s="4"/>
      <c r="E267" s="4"/>
      <c r="K267" s="4"/>
      <c r="N267"/>
    </row>
    <row r="268" spans="1:14" x14ac:dyDescent="0.25">
      <c r="A268" s="4"/>
      <c r="E268" s="4"/>
      <c r="K268" s="4"/>
      <c r="N268"/>
    </row>
    <row r="269" spans="1:14" x14ac:dyDescent="0.25">
      <c r="G269" s="125"/>
      <c r="H269" s="125"/>
      <c r="I269" s="125"/>
      <c r="J269" s="125"/>
      <c r="K269" s="125"/>
      <c r="N269"/>
    </row>
    <row r="270" spans="1:14" x14ac:dyDescent="0.25">
      <c r="N270"/>
    </row>
    <row r="271" spans="1:14" x14ac:dyDescent="0.25">
      <c r="N271"/>
    </row>
    <row r="272" spans="1:14" x14ac:dyDescent="0.25">
      <c r="N272"/>
    </row>
    <row r="273" spans="3:14" x14ac:dyDescent="0.25">
      <c r="C273" s="8"/>
      <c r="D273" s="8"/>
      <c r="N273"/>
    </row>
    <row r="274" spans="3:14" x14ac:dyDescent="0.25">
      <c r="N274"/>
    </row>
    <row r="275" spans="3:14" x14ac:dyDescent="0.25">
      <c r="N275"/>
    </row>
    <row r="276" spans="3:14" x14ac:dyDescent="0.25">
      <c r="N276"/>
    </row>
    <row r="277" spans="3:14" x14ac:dyDescent="0.25">
      <c r="N277"/>
    </row>
    <row r="278" spans="3:14" x14ac:dyDescent="0.25">
      <c r="N278"/>
    </row>
    <row r="279" spans="3:14" x14ac:dyDescent="0.25">
      <c r="N279"/>
    </row>
    <row r="280" spans="3:14" x14ac:dyDescent="0.25">
      <c r="N280"/>
    </row>
    <row r="281" spans="3:14" x14ac:dyDescent="0.25">
      <c r="N281"/>
    </row>
    <row r="282" spans="3:14" x14ac:dyDescent="0.25">
      <c r="N282"/>
    </row>
    <row r="283" spans="3:14" x14ac:dyDescent="0.25">
      <c r="N283"/>
    </row>
    <row r="284" spans="3:14" x14ac:dyDescent="0.25">
      <c r="N284"/>
    </row>
    <row r="285" spans="3:14" x14ac:dyDescent="0.25">
      <c r="N285"/>
    </row>
    <row r="286" spans="3:14" x14ac:dyDescent="0.25">
      <c r="N286"/>
    </row>
    <row r="287" spans="3:14" x14ac:dyDescent="0.25">
      <c r="N287"/>
    </row>
    <row r="288" spans="3:14" x14ac:dyDescent="0.25">
      <c r="N288"/>
    </row>
    <row r="289" spans="1:14" x14ac:dyDescent="0.25">
      <c r="N289"/>
    </row>
    <row r="290" spans="1:14" x14ac:dyDescent="0.25">
      <c r="N290"/>
    </row>
    <row r="291" spans="1:14" x14ac:dyDescent="0.25">
      <c r="N291"/>
    </row>
    <row r="292" spans="1:14" x14ac:dyDescent="0.25">
      <c r="N292"/>
    </row>
    <row r="293" spans="1:14" x14ac:dyDescent="0.25">
      <c r="N293"/>
    </row>
    <row r="294" spans="1:14" x14ac:dyDescent="0.25">
      <c r="N294"/>
    </row>
    <row r="295" spans="1:14" x14ac:dyDescent="0.25">
      <c r="N295"/>
    </row>
    <row r="296" spans="1:14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N296"/>
    </row>
    <row r="297" spans="1:14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N297"/>
    </row>
    <row r="298" spans="1:14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N298"/>
    </row>
    <row r="299" spans="1:14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N299"/>
    </row>
    <row r="300" spans="1:14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N300"/>
    </row>
    <row r="301" spans="1:14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N301"/>
    </row>
    <row r="318" spans="3:4" s="5" customFormat="1" x14ac:dyDescent="0.25">
      <c r="C318" s="8"/>
      <c r="D318" s="8"/>
    </row>
  </sheetData>
  <mergeCells count="65">
    <mergeCell ref="G140:H140"/>
    <mergeCell ref="G141:G142"/>
    <mergeCell ref="H141:H142"/>
    <mergeCell ref="E140:E142"/>
    <mergeCell ref="L140:L142"/>
    <mergeCell ref="F140:F141"/>
    <mergeCell ref="G269:K269"/>
    <mergeCell ref="A263:K263"/>
    <mergeCell ref="A264:K264"/>
    <mergeCell ref="G261:K261"/>
    <mergeCell ref="G262:K262"/>
    <mergeCell ref="B262:F262"/>
    <mergeCell ref="B261:F261"/>
    <mergeCell ref="K11:M11"/>
    <mergeCell ref="E258:G258"/>
    <mergeCell ref="E233:G233"/>
    <mergeCell ref="G260:K260"/>
    <mergeCell ref="B260:F260"/>
    <mergeCell ref="E235:G235"/>
    <mergeCell ref="E255:G255"/>
    <mergeCell ref="E234:G234"/>
    <mergeCell ref="K235:M235"/>
    <mergeCell ref="K234:M234"/>
    <mergeCell ref="A227:M227"/>
    <mergeCell ref="K233:M233"/>
    <mergeCell ref="E259:G259"/>
    <mergeCell ref="A130:M130"/>
    <mergeCell ref="A131:M131"/>
    <mergeCell ref="A132:M132"/>
    <mergeCell ref="A5:M5"/>
    <mergeCell ref="A6:M6"/>
    <mergeCell ref="A7:M7"/>
    <mergeCell ref="A8:M8"/>
    <mergeCell ref="A9:M9"/>
    <mergeCell ref="B15:C15"/>
    <mergeCell ref="H16:H17"/>
    <mergeCell ref="M13:M17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A138:A143"/>
    <mergeCell ref="K140:K142"/>
    <mergeCell ref="B138:F139"/>
    <mergeCell ref="C141:C142"/>
    <mergeCell ref="K136:M136"/>
    <mergeCell ref="G138:L139"/>
    <mergeCell ref="A134:M134"/>
    <mergeCell ref="A133:M133"/>
    <mergeCell ref="I140:I142"/>
    <mergeCell ref="J140:J142"/>
    <mergeCell ref="M138:M142"/>
    <mergeCell ref="B140:C140"/>
    <mergeCell ref="D140:D142"/>
    <mergeCell ref="B141:B142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5" max="12" man="1"/>
    <brk id="235" max="12" man="1"/>
  </rowBreaks>
  <ignoredErrors>
    <ignoredError sqref="F95:F96 B108:E108 G108:K108 B113:E113 B117:D117 B120:C120 G113:K113 G117:K117 G120:K120 E221 F222:F223 L95:L96 L107 F107 L207 L209 L108:L116 F108:F116 L217 L214:L215 F90:F93 L90:L93 F99:F102 L99:L102 L220 F103 L103 L117:L122 F117:F122 F217 F220 F214 F213 F215 F221 F218 F216 F219" formula="1"/>
    <ignoredError sqref="E11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03BCD-1234-48C9-98E1-27C808D96004}"/>
</file>

<file path=customXml/itemProps3.xml><?xml version="1.0" encoding="utf-8"?>
<ds:datastoreItem xmlns:ds="http://schemas.openxmlformats.org/officeDocument/2006/customXml" ds:itemID="{FA2EA80C-501C-4CDF-8A17-CD1801515853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fcc7d6-e1dc-4701-b230-8bbb8f498e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2025-03-25T00:25:19Z</cp:lastPrinted>
  <dcterms:created xsi:type="dcterms:W3CDTF">2000-09-28T14:08:42Z</dcterms:created>
  <dcterms:modified xsi:type="dcterms:W3CDTF">2025-03-31T17:26:37Z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