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efazrj.sharepoint.com/sites/SUBCONT-SUDEC-COOCGRF/Shared Documents/COOCGRF/CGERF - Migrado/02 - DEREF/ANEXOS PUBLICAÇÃO/LRF - ANEXOS 2024/RREO/4º Bimestre/SITE/"/>
    </mc:Choice>
  </mc:AlternateContent>
  <xr:revisionPtr revIDLastSave="6" documentId="8_{C6B49536-9855-43B3-ADFE-6EB60DF0FA13}" xr6:coauthVersionLast="47" xr6:coauthVersionMax="47" xr10:uidLastSave="{D7C2D2E7-69F9-436E-92CE-17560F058AF1}"/>
  <bookViews>
    <workbookView xWindow="-120" yWindow="-120" windowWidth="29040" windowHeight="15840" tabRatio="602" xr2:uid="{D906087E-CB95-4C76-A204-2BBB2A1930A9}"/>
  </bookViews>
  <sheets>
    <sheet name="anexo VII bimestral" sheetId="4" r:id="rId1"/>
  </sheets>
  <definedNames>
    <definedName name="_xlnm.Print_Area" localSheetId="0">'anexo VII bimestral'!$A$1:$M$255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8" i="4" l="1"/>
  <c r="M228" i="4" s="1"/>
  <c r="F228" i="4"/>
  <c r="F227" i="4"/>
  <c r="E232" i="4"/>
  <c r="D229" i="4"/>
  <c r="E229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M58" i="4" s="1"/>
  <c r="L57" i="4"/>
  <c r="M57" i="4" s="1"/>
  <c r="L55" i="4"/>
  <c r="L54" i="4"/>
  <c r="L53" i="4"/>
  <c r="L52" i="4"/>
  <c r="L51" i="4"/>
  <c r="L50" i="4"/>
  <c r="L49" i="4"/>
  <c r="L48" i="4"/>
  <c r="M48" i="4" s="1"/>
  <c r="L47" i="4"/>
  <c r="L46" i="4"/>
  <c r="L45" i="4"/>
  <c r="L44" i="4"/>
  <c r="M44" i="4" s="1"/>
  <c r="L43" i="4"/>
  <c r="L42" i="4"/>
  <c r="M42" i="4" s="1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M24" i="4" s="1"/>
  <c r="L23" i="4"/>
  <c r="F63" i="4"/>
  <c r="F62" i="4"/>
  <c r="F82" i="4"/>
  <c r="F81" i="4"/>
  <c r="F80" i="4"/>
  <c r="F79" i="4"/>
  <c r="F78" i="4"/>
  <c r="M78" i="4" s="1"/>
  <c r="F77" i="4"/>
  <c r="F76" i="4"/>
  <c r="L77" i="4"/>
  <c r="M77" i="4" s="1"/>
  <c r="L82" i="4"/>
  <c r="M82" i="4" s="1"/>
  <c r="L81" i="4"/>
  <c r="L80" i="4"/>
  <c r="L79" i="4"/>
  <c r="M79" i="4" s="1"/>
  <c r="L78" i="4"/>
  <c r="L76" i="4"/>
  <c r="L117" i="4"/>
  <c r="L115" i="4"/>
  <c r="F85" i="4"/>
  <c r="K225" i="4"/>
  <c r="J225" i="4"/>
  <c r="I225" i="4"/>
  <c r="H225" i="4"/>
  <c r="G225" i="4"/>
  <c r="E225" i="4"/>
  <c r="D225" i="4"/>
  <c r="C225" i="4"/>
  <c r="B225" i="4"/>
  <c r="L218" i="4"/>
  <c r="F218" i="4"/>
  <c r="M218" i="4"/>
  <c r="L182" i="4"/>
  <c r="F182" i="4"/>
  <c r="F115" i="4"/>
  <c r="M115" i="4" s="1"/>
  <c r="L107" i="4"/>
  <c r="F107" i="4"/>
  <c r="L85" i="4"/>
  <c r="K21" i="4"/>
  <c r="J21" i="4"/>
  <c r="I21" i="4"/>
  <c r="H21" i="4"/>
  <c r="G21" i="4"/>
  <c r="E21" i="4"/>
  <c r="D21" i="4"/>
  <c r="C21" i="4"/>
  <c r="B21" i="4"/>
  <c r="F53" i="4"/>
  <c r="M53" i="4" s="1"/>
  <c r="F54" i="4"/>
  <c r="F55" i="4"/>
  <c r="M55" i="4" s="1"/>
  <c r="F50" i="4"/>
  <c r="I157" i="4"/>
  <c r="J157" i="4"/>
  <c r="K157" i="4"/>
  <c r="H157" i="4"/>
  <c r="G157" i="4"/>
  <c r="L222" i="4"/>
  <c r="M222" i="4"/>
  <c r="L215" i="4"/>
  <c r="L183" i="4"/>
  <c r="F215" i="4"/>
  <c r="M215" i="4" s="1"/>
  <c r="E157" i="4"/>
  <c r="D157" i="4"/>
  <c r="C157" i="4"/>
  <c r="B157" i="4"/>
  <c r="F183" i="4"/>
  <c r="F117" i="4"/>
  <c r="M117" i="4" s="1"/>
  <c r="F51" i="4"/>
  <c r="M51" i="4" s="1"/>
  <c r="F52" i="4"/>
  <c r="M52" i="4"/>
  <c r="D132" i="4"/>
  <c r="H184" i="4"/>
  <c r="I184" i="4"/>
  <c r="J184" i="4"/>
  <c r="K184" i="4"/>
  <c r="G184" i="4"/>
  <c r="C184" i="4"/>
  <c r="D184" i="4"/>
  <c r="E184" i="4"/>
  <c r="B184" i="4"/>
  <c r="L164" i="4"/>
  <c r="L194" i="4"/>
  <c r="F223" i="4"/>
  <c r="M223" i="4"/>
  <c r="F194" i="4"/>
  <c r="F164" i="4"/>
  <c r="M164" i="4" s="1"/>
  <c r="H104" i="4"/>
  <c r="I104" i="4"/>
  <c r="J104" i="4"/>
  <c r="K104" i="4"/>
  <c r="G104" i="4"/>
  <c r="C104" i="4"/>
  <c r="D104" i="4"/>
  <c r="E104" i="4"/>
  <c r="B104" i="4"/>
  <c r="H56" i="4"/>
  <c r="I56" i="4"/>
  <c r="J56" i="4"/>
  <c r="K56" i="4"/>
  <c r="G56" i="4"/>
  <c r="C56" i="4"/>
  <c r="D56" i="4"/>
  <c r="E56" i="4"/>
  <c r="B56" i="4"/>
  <c r="F49" i="4"/>
  <c r="L185" i="4"/>
  <c r="F185" i="4"/>
  <c r="F58" i="4"/>
  <c r="F69" i="4"/>
  <c r="L214" i="4"/>
  <c r="L168" i="4"/>
  <c r="L99" i="4"/>
  <c r="L96" i="4"/>
  <c r="L22" i="4"/>
  <c r="L181" i="4"/>
  <c r="L180" i="4"/>
  <c r="L175" i="4"/>
  <c r="F231" i="4"/>
  <c r="L231" i="4"/>
  <c r="H229" i="4"/>
  <c r="I229" i="4"/>
  <c r="J229" i="4"/>
  <c r="K229" i="4"/>
  <c r="G229" i="4"/>
  <c r="C229" i="4"/>
  <c r="B229" i="4"/>
  <c r="L221" i="4"/>
  <c r="F221" i="4"/>
  <c r="F214" i="4"/>
  <c r="C213" i="4"/>
  <c r="D213" i="4"/>
  <c r="E213" i="4"/>
  <c r="B213" i="4"/>
  <c r="L211" i="4"/>
  <c r="F211" i="4"/>
  <c r="M211" i="4"/>
  <c r="C195" i="4"/>
  <c r="D195" i="4"/>
  <c r="E195" i="4"/>
  <c r="B195" i="4"/>
  <c r="L208" i="4"/>
  <c r="L207" i="4"/>
  <c r="L206" i="4"/>
  <c r="F208" i="4"/>
  <c r="F206" i="4"/>
  <c r="L186" i="4"/>
  <c r="L188" i="4"/>
  <c r="M188" i="4" s="1"/>
  <c r="L193" i="4"/>
  <c r="M193" i="4" s="1"/>
  <c r="F193" i="4"/>
  <c r="F188" i="4"/>
  <c r="F186" i="4"/>
  <c r="F181" i="4"/>
  <c r="F68" i="4"/>
  <c r="F66" i="4"/>
  <c r="H74" i="4"/>
  <c r="I74" i="4"/>
  <c r="J74" i="4"/>
  <c r="K74" i="4"/>
  <c r="G74" i="4"/>
  <c r="C74" i="4"/>
  <c r="D74" i="4"/>
  <c r="E74" i="4"/>
  <c r="B74" i="4"/>
  <c r="L111" i="4"/>
  <c r="L108" i="4"/>
  <c r="L106" i="4"/>
  <c r="F111" i="4"/>
  <c r="F108" i="4"/>
  <c r="M108" i="4" s="1"/>
  <c r="F106" i="4"/>
  <c r="M106" i="4" s="1"/>
  <c r="F99" i="4"/>
  <c r="M99" i="4"/>
  <c r="F96" i="4"/>
  <c r="C95" i="4"/>
  <c r="D95" i="4"/>
  <c r="E95" i="4"/>
  <c r="B95" i="4"/>
  <c r="F22" i="4"/>
  <c r="F48" i="4"/>
  <c r="L200" i="4"/>
  <c r="F200" i="4"/>
  <c r="M200" i="4" s="1"/>
  <c r="L189" i="4"/>
  <c r="F189" i="4"/>
  <c r="M189" i="4" s="1"/>
  <c r="L87" i="4"/>
  <c r="F87" i="4"/>
  <c r="F158" i="4"/>
  <c r="G209" i="4"/>
  <c r="H209" i="4"/>
  <c r="I209" i="4"/>
  <c r="J209" i="4"/>
  <c r="K209" i="4"/>
  <c r="G195" i="4"/>
  <c r="H195" i="4"/>
  <c r="I195" i="4"/>
  <c r="J195" i="4"/>
  <c r="K195" i="4"/>
  <c r="K90" i="4"/>
  <c r="G90" i="4"/>
  <c r="H90" i="4"/>
  <c r="I90" i="4"/>
  <c r="J90" i="4"/>
  <c r="F175" i="4"/>
  <c r="F168" i="4"/>
  <c r="M168" i="4" s="1"/>
  <c r="F34" i="4"/>
  <c r="F47" i="4"/>
  <c r="F180" i="4"/>
  <c r="M180" i="4" s="1"/>
  <c r="G149" i="4"/>
  <c r="B149" i="4"/>
  <c r="A148" i="4"/>
  <c r="A145" i="4"/>
  <c r="K147" i="4"/>
  <c r="L233" i="4"/>
  <c r="L232" i="4"/>
  <c r="F73" i="4"/>
  <c r="F72" i="4"/>
  <c r="M72" i="4" s="1"/>
  <c r="F71" i="4"/>
  <c r="M71" i="4"/>
  <c r="F70" i="4"/>
  <c r="F67" i="4"/>
  <c r="F64" i="4"/>
  <c r="M64" i="4" s="1"/>
  <c r="F61" i="4"/>
  <c r="M61" i="4" s="1"/>
  <c r="F60" i="4"/>
  <c r="M60" i="4" s="1"/>
  <c r="F65" i="4"/>
  <c r="F59" i="4"/>
  <c r="M59" i="4" s="1"/>
  <c r="F57" i="4"/>
  <c r="F46" i="4"/>
  <c r="F45" i="4"/>
  <c r="F44" i="4"/>
  <c r="F43" i="4"/>
  <c r="M43" i="4" s="1"/>
  <c r="F42" i="4"/>
  <c r="F41" i="4"/>
  <c r="M41" i="4" s="1"/>
  <c r="F40" i="4"/>
  <c r="F39" i="4"/>
  <c r="M39" i="4" s="1"/>
  <c r="F38" i="4"/>
  <c r="M38" i="4" s="1"/>
  <c r="F37" i="4"/>
  <c r="F36" i="4"/>
  <c r="F35" i="4"/>
  <c r="F33" i="4"/>
  <c r="M33" i="4" s="1"/>
  <c r="F32" i="4"/>
  <c r="F31" i="4"/>
  <c r="F30" i="4"/>
  <c r="F29" i="4"/>
  <c r="F28" i="4"/>
  <c r="F27" i="4"/>
  <c r="F26" i="4"/>
  <c r="F25" i="4"/>
  <c r="F24" i="4"/>
  <c r="F23" i="4"/>
  <c r="F134" i="4"/>
  <c r="F133" i="4"/>
  <c r="F132" i="4"/>
  <c r="F131" i="4"/>
  <c r="F130" i="4"/>
  <c r="F128" i="4"/>
  <c r="F127" i="4"/>
  <c r="F126" i="4"/>
  <c r="F125" i="4"/>
  <c r="F124" i="4" s="1"/>
  <c r="F123" i="4"/>
  <c r="F122" i="4"/>
  <c r="F121" i="4"/>
  <c r="F120" i="4"/>
  <c r="F103" i="4"/>
  <c r="F102" i="4"/>
  <c r="F101" i="4"/>
  <c r="F100" i="4"/>
  <c r="F98" i="4"/>
  <c r="F97" i="4"/>
  <c r="M97" i="4" s="1"/>
  <c r="F94" i="4"/>
  <c r="F93" i="4"/>
  <c r="F92" i="4"/>
  <c r="F91" i="4"/>
  <c r="F90" i="4"/>
  <c r="F207" i="4"/>
  <c r="F205" i="4"/>
  <c r="F204" i="4"/>
  <c r="F203" i="4"/>
  <c r="F202" i="4"/>
  <c r="F201" i="4"/>
  <c r="F199" i="4"/>
  <c r="F195" i="4" s="1"/>
  <c r="M195" i="4" s="1"/>
  <c r="F198" i="4"/>
  <c r="F197" i="4"/>
  <c r="M197" i="4"/>
  <c r="F196" i="4"/>
  <c r="F212" i="4"/>
  <c r="M212" i="4" s="1"/>
  <c r="F210" i="4"/>
  <c r="F209" i="4" s="1"/>
  <c r="M209" i="4" s="1"/>
  <c r="F217" i="4"/>
  <c r="F216" i="4"/>
  <c r="F224" i="4"/>
  <c r="F220" i="4"/>
  <c r="F219" i="4"/>
  <c r="F192" i="4"/>
  <c r="M192" i="4" s="1"/>
  <c r="F191" i="4"/>
  <c r="F190" i="4"/>
  <c r="F187" i="4"/>
  <c r="F236" i="4"/>
  <c r="F235" i="4"/>
  <c r="F233" i="4"/>
  <c r="F232" i="4"/>
  <c r="F230" i="4"/>
  <c r="F226" i="4"/>
  <c r="L224" i="4"/>
  <c r="F179" i="4"/>
  <c r="F178" i="4"/>
  <c r="F177" i="4"/>
  <c r="F176" i="4"/>
  <c r="F174" i="4"/>
  <c r="F173" i="4"/>
  <c r="F172" i="4"/>
  <c r="M172" i="4" s="1"/>
  <c r="F171" i="4"/>
  <c r="F170" i="4"/>
  <c r="F169" i="4"/>
  <c r="F167" i="4"/>
  <c r="F166" i="4"/>
  <c r="F165" i="4"/>
  <c r="F163" i="4"/>
  <c r="F162" i="4"/>
  <c r="M162" i="4" s="1"/>
  <c r="F161" i="4"/>
  <c r="M161" i="4"/>
  <c r="F160" i="4"/>
  <c r="M160" i="4" s="1"/>
  <c r="F159" i="4"/>
  <c r="M159" i="4" s="1"/>
  <c r="L179" i="4"/>
  <c r="L220" i="4"/>
  <c r="L219" i="4" s="1"/>
  <c r="L217" i="4"/>
  <c r="L216" i="4"/>
  <c r="L212" i="4"/>
  <c r="L210" i="4"/>
  <c r="L205" i="4"/>
  <c r="L204" i="4"/>
  <c r="L203" i="4"/>
  <c r="L202" i="4"/>
  <c r="M202" i="4"/>
  <c r="L201" i="4"/>
  <c r="M201" i="4"/>
  <c r="L199" i="4"/>
  <c r="L198" i="4"/>
  <c r="L197" i="4"/>
  <c r="L196" i="4"/>
  <c r="L192" i="4"/>
  <c r="L191" i="4"/>
  <c r="L190" i="4"/>
  <c r="L187" i="4"/>
  <c r="L178" i="4"/>
  <c r="L177" i="4"/>
  <c r="M177" i="4"/>
  <c r="L176" i="4"/>
  <c r="L174" i="4"/>
  <c r="M174" i="4"/>
  <c r="L173" i="4"/>
  <c r="L172" i="4"/>
  <c r="L171" i="4"/>
  <c r="M171" i="4"/>
  <c r="L170" i="4"/>
  <c r="L169" i="4"/>
  <c r="L167" i="4"/>
  <c r="L166" i="4"/>
  <c r="L165" i="4"/>
  <c r="L163" i="4"/>
  <c r="L162" i="4"/>
  <c r="L161" i="4"/>
  <c r="L160" i="4"/>
  <c r="L159" i="4"/>
  <c r="L158" i="4"/>
  <c r="M158" i="4"/>
  <c r="L236" i="4"/>
  <c r="M236" i="4" s="1"/>
  <c r="L235" i="4"/>
  <c r="L234" i="4"/>
  <c r="L230" i="4"/>
  <c r="L227" i="4"/>
  <c r="M227" i="4" s="1"/>
  <c r="L226" i="4"/>
  <c r="M226" i="4" s="1"/>
  <c r="L118" i="4"/>
  <c r="L116" i="4"/>
  <c r="L114" i="4"/>
  <c r="L113" i="4"/>
  <c r="M113" i="4" s="1"/>
  <c r="L112" i="4"/>
  <c r="L110" i="4"/>
  <c r="L109" i="4"/>
  <c r="L104" i="4" s="1"/>
  <c r="L105" i="4"/>
  <c r="M105" i="4" s="1"/>
  <c r="L103" i="4"/>
  <c r="M103" i="4" s="1"/>
  <c r="L102" i="4"/>
  <c r="L101" i="4"/>
  <c r="M101" i="4" s="1"/>
  <c r="L100" i="4"/>
  <c r="L98" i="4"/>
  <c r="L95" i="4" s="1"/>
  <c r="L97" i="4"/>
  <c r="L94" i="4"/>
  <c r="M94" i="4"/>
  <c r="L93" i="4"/>
  <c r="L92" i="4"/>
  <c r="M92" i="4"/>
  <c r="L91" i="4"/>
  <c r="M91" i="4"/>
  <c r="L89" i="4"/>
  <c r="L88" i="4"/>
  <c r="M88" i="4" s="1"/>
  <c r="L86" i="4"/>
  <c r="M86" i="4" s="1"/>
  <c r="L84" i="4"/>
  <c r="L83" i="4"/>
  <c r="L75" i="4"/>
  <c r="L74" i="4" s="1"/>
  <c r="L134" i="4"/>
  <c r="L133" i="4"/>
  <c r="L132" i="4" s="1"/>
  <c r="L131" i="4"/>
  <c r="M131" i="4" s="1"/>
  <c r="L130" i="4"/>
  <c r="L129" i="4" s="1"/>
  <c r="L128" i="4"/>
  <c r="M128" i="4" s="1"/>
  <c r="L127" i="4"/>
  <c r="L124" i="4" s="1"/>
  <c r="L126" i="4"/>
  <c r="L125" i="4"/>
  <c r="L123" i="4"/>
  <c r="M123" i="4" s="1"/>
  <c r="L122" i="4"/>
  <c r="L121" i="4"/>
  <c r="L120" i="4"/>
  <c r="M120" i="4"/>
  <c r="F116" i="4"/>
  <c r="M116" i="4"/>
  <c r="F114" i="4"/>
  <c r="M114" i="4" s="1"/>
  <c r="F113" i="4"/>
  <c r="F112" i="4"/>
  <c r="F110" i="4"/>
  <c r="F118" i="4"/>
  <c r="F109" i="4"/>
  <c r="F105" i="4"/>
  <c r="F89" i="4"/>
  <c r="M89" i="4" s="1"/>
  <c r="F88" i="4"/>
  <c r="F86" i="4"/>
  <c r="F84" i="4"/>
  <c r="M84" i="4" s="1"/>
  <c r="F83" i="4"/>
  <c r="F75" i="4"/>
  <c r="F74" i="4" s="1"/>
  <c r="E209" i="4"/>
  <c r="D209" i="4"/>
  <c r="C209" i="4"/>
  <c r="B209" i="4"/>
  <c r="E90" i="4"/>
  <c r="D90" i="4"/>
  <c r="C90" i="4"/>
  <c r="B90" i="4"/>
  <c r="K132" i="4"/>
  <c r="J132" i="4"/>
  <c r="I132" i="4"/>
  <c r="H132" i="4"/>
  <c r="G132" i="4"/>
  <c r="C132" i="4"/>
  <c r="B132" i="4"/>
  <c r="K234" i="4"/>
  <c r="J234" i="4"/>
  <c r="I234" i="4"/>
  <c r="H234" i="4"/>
  <c r="G234" i="4"/>
  <c r="E234" i="4"/>
  <c r="D234" i="4"/>
  <c r="C234" i="4"/>
  <c r="B234" i="4"/>
  <c r="G232" i="4"/>
  <c r="G213" i="4"/>
  <c r="H213" i="4"/>
  <c r="I213" i="4"/>
  <c r="J213" i="4"/>
  <c r="K213" i="4"/>
  <c r="B129" i="4"/>
  <c r="C129" i="4"/>
  <c r="D129" i="4"/>
  <c r="E129" i="4"/>
  <c r="G129" i="4"/>
  <c r="H129" i="4"/>
  <c r="I129" i="4"/>
  <c r="J129" i="4"/>
  <c r="K129" i="4"/>
  <c r="D124" i="4"/>
  <c r="E124" i="4"/>
  <c r="E119" i="4"/>
  <c r="C124" i="4"/>
  <c r="C119" i="4"/>
  <c r="G95" i="4"/>
  <c r="H95" i="4"/>
  <c r="I95" i="4"/>
  <c r="J95" i="4"/>
  <c r="K95" i="4"/>
  <c r="B219" i="4"/>
  <c r="K219" i="4"/>
  <c r="J219" i="4"/>
  <c r="I219" i="4"/>
  <c r="I156" i="4" s="1"/>
  <c r="H219" i="4"/>
  <c r="G219" i="4"/>
  <c r="E219" i="4"/>
  <c r="D219" i="4"/>
  <c r="C219" i="4"/>
  <c r="K232" i="4"/>
  <c r="J232" i="4"/>
  <c r="I232" i="4"/>
  <c r="H232" i="4"/>
  <c r="D232" i="4"/>
  <c r="C232" i="4"/>
  <c r="B232" i="4"/>
  <c r="B124" i="4"/>
  <c r="G124" i="4"/>
  <c r="H124" i="4"/>
  <c r="I124" i="4"/>
  <c r="J124" i="4"/>
  <c r="K124" i="4"/>
  <c r="K119" i="4"/>
  <c r="J119" i="4"/>
  <c r="I119" i="4"/>
  <c r="H119" i="4"/>
  <c r="G119" i="4"/>
  <c r="D119" i="4"/>
  <c r="B119" i="4"/>
  <c r="M183" i="4"/>
  <c r="G20" i="4"/>
  <c r="G19" i="4"/>
  <c r="H20" i="4"/>
  <c r="H19" i="4"/>
  <c r="L213" i="4"/>
  <c r="B156" i="4"/>
  <c r="B155" i="4"/>
  <c r="H156" i="4"/>
  <c r="H155" i="4"/>
  <c r="G156" i="4"/>
  <c r="G155" i="4"/>
  <c r="M102" i="4"/>
  <c r="B20" i="4"/>
  <c r="B19" i="4"/>
  <c r="C20" i="4"/>
  <c r="C19" i="4"/>
  <c r="C156" i="4"/>
  <c r="C155" i="4"/>
  <c r="G237" i="4"/>
  <c r="H237" i="4"/>
  <c r="B237" i="4"/>
  <c r="C237" i="4"/>
  <c r="M191" i="4"/>
  <c r="M118" i="4"/>
  <c r="M67" i="4"/>
  <c r="M36" i="4"/>
  <c r="M232" i="4"/>
  <c r="M233" i="4"/>
  <c r="L229" i="4"/>
  <c r="M231" i="4"/>
  <c r="F229" i="4"/>
  <c r="F225" i="4"/>
  <c r="M224" i="4"/>
  <c r="M221" i="4"/>
  <c r="M214" i="4"/>
  <c r="M196" i="4"/>
  <c r="M204" i="4"/>
  <c r="M205" i="4"/>
  <c r="M206" i="4"/>
  <c r="L195" i="4"/>
  <c r="M203" i="4"/>
  <c r="M207" i="4"/>
  <c r="M181" i="4"/>
  <c r="L157" i="4"/>
  <c r="M166" i="4"/>
  <c r="M230" i="4"/>
  <c r="M216" i="4"/>
  <c r="M217" i="4"/>
  <c r="F213" i="4"/>
  <c r="M213" i="4" s="1"/>
  <c r="L209" i="4"/>
  <c r="K156" i="4"/>
  <c r="J156" i="4"/>
  <c r="M208" i="4"/>
  <c r="M198" i="4"/>
  <c r="F184" i="4"/>
  <c r="M165" i="4"/>
  <c r="M167" i="4"/>
  <c r="M169" i="4"/>
  <c r="M176" i="4"/>
  <c r="M170" i="4"/>
  <c r="M175" i="4"/>
  <c r="M163" i="4"/>
  <c r="M178" i="4"/>
  <c r="M182" i="4"/>
  <c r="M173" i="4"/>
  <c r="M179" i="4"/>
  <c r="M134" i="4"/>
  <c r="M126" i="4"/>
  <c r="M96" i="4"/>
  <c r="M93" i="4"/>
  <c r="M76" i="4"/>
  <c r="M80" i="4"/>
  <c r="M87" i="4"/>
  <c r="M81" i="4"/>
  <c r="M63" i="4"/>
  <c r="M70" i="4"/>
  <c r="M69" i="4"/>
  <c r="F129" i="4"/>
  <c r="M122" i="4"/>
  <c r="M121" i="4"/>
  <c r="M111" i="4"/>
  <c r="M100" i="4"/>
  <c r="F95" i="4"/>
  <c r="L90" i="4"/>
  <c r="M90" i="4"/>
  <c r="M75" i="4"/>
  <c r="M68" i="4"/>
  <c r="M62" i="4"/>
  <c r="L56" i="4"/>
  <c r="M35" i="4"/>
  <c r="M50" i="4"/>
  <c r="M47" i="4"/>
  <c r="M54" i="4"/>
  <c r="M23" i="4"/>
  <c r="M49" i="4"/>
  <c r="M34" i="4"/>
  <c r="M45" i="4"/>
  <c r="M27" i="4"/>
  <c r="M46" i="4"/>
  <c r="M229" i="4"/>
  <c r="M235" i="4" l="1"/>
  <c r="F234" i="4"/>
  <c r="M234" i="4" s="1"/>
  <c r="J155" i="4"/>
  <c r="K155" i="4"/>
  <c r="I155" i="4"/>
  <c r="L225" i="4"/>
  <c r="M225" i="4" s="1"/>
  <c r="M219" i="4"/>
  <c r="M220" i="4"/>
  <c r="M210" i="4"/>
  <c r="E156" i="4"/>
  <c r="E155" i="4" s="1"/>
  <c r="D156" i="4"/>
  <c r="D155" i="4" s="1"/>
  <c r="M199" i="4"/>
  <c r="L184" i="4"/>
  <c r="L156" i="4" s="1"/>
  <c r="M186" i="4"/>
  <c r="M184" i="4"/>
  <c r="M190" i="4"/>
  <c r="M194" i="4"/>
  <c r="M185" i="4"/>
  <c r="M187" i="4"/>
  <c r="F157" i="4"/>
  <c r="M133" i="4"/>
  <c r="M132" i="4"/>
  <c r="M129" i="4"/>
  <c r="M130" i="4"/>
  <c r="M124" i="4"/>
  <c r="M125" i="4"/>
  <c r="M127" i="4"/>
  <c r="L119" i="4"/>
  <c r="F119" i="4"/>
  <c r="M110" i="4"/>
  <c r="M112" i="4"/>
  <c r="M107" i="4"/>
  <c r="M109" i="4"/>
  <c r="F104" i="4"/>
  <c r="M104" i="4" s="1"/>
  <c r="I20" i="4"/>
  <c r="I19" i="4" s="1"/>
  <c r="M95" i="4"/>
  <c r="M98" i="4"/>
  <c r="D20" i="4"/>
  <c r="D19" i="4" s="1"/>
  <c r="M85" i="4"/>
  <c r="M74" i="4"/>
  <c r="J20" i="4"/>
  <c r="M83" i="4"/>
  <c r="E20" i="4"/>
  <c r="E19" i="4" s="1"/>
  <c r="K20" i="4"/>
  <c r="M65" i="4"/>
  <c r="M66" i="4"/>
  <c r="M73" i="4"/>
  <c r="F56" i="4"/>
  <c r="M56" i="4"/>
  <c r="M37" i="4"/>
  <c r="M22" i="4"/>
  <c r="M40" i="4"/>
  <c r="M32" i="4"/>
  <c r="M28" i="4"/>
  <c r="M30" i="4"/>
  <c r="M29" i="4"/>
  <c r="M31" i="4"/>
  <c r="M26" i="4"/>
  <c r="L21" i="4"/>
  <c r="L20" i="4" s="1"/>
  <c r="K19" i="4"/>
  <c r="M25" i="4"/>
  <c r="F21" i="4"/>
  <c r="K237" i="4" l="1"/>
  <c r="I237" i="4"/>
  <c r="L155" i="4"/>
  <c r="E237" i="4"/>
  <c r="D237" i="4"/>
  <c r="F156" i="4"/>
  <c r="M157" i="4"/>
  <c r="L19" i="4"/>
  <c r="M119" i="4"/>
  <c r="J19" i="4"/>
  <c r="J237" i="4" s="1"/>
  <c r="M21" i="4"/>
  <c r="F20" i="4"/>
  <c r="F19" i="4" s="1"/>
  <c r="L237" i="4" l="1"/>
  <c r="M156" i="4"/>
  <c r="F155" i="4"/>
  <c r="M155" i="4" s="1"/>
  <c r="M20" i="4"/>
  <c r="M19" i="4"/>
  <c r="F237" i="4"/>
  <c r="M237" i="4" s="1"/>
</calcChain>
</file>

<file path=xl/sharedStrings.xml><?xml version="1.0" encoding="utf-8"?>
<sst xmlns="http://schemas.openxmlformats.org/spreadsheetml/2006/main" count="282" uniqueCount="181">
  <si>
    <t>GOVERNO DO ESTADO DO RIO DE JANEIRO</t>
  </si>
  <si>
    <t>RELATÓRIO RESUMIDO DA EXECUÇÃO ORÇAMENTÁRIA</t>
  </si>
  <si>
    <t>DEMONSTRATIVO DOS RESTOS A PAGAR POR PODER E ÓRGÃO</t>
  </si>
  <si>
    <t>ORÇAMENTOS FISCAL E DA SEGURIDADE SOCIAL</t>
  </si>
  <si>
    <t>JANEIRO A AGOSTO 2024/BIMESTRE JULHO - AGOSTO</t>
  </si>
  <si>
    <t>RREO - Anexo 7 (LRF, art. 53, inciso V)</t>
  </si>
  <si>
    <t>PODER / ÓRGÃO</t>
  </si>
  <si>
    <t>RESTOS A PAGAR PROCESSADOS</t>
  </si>
  <si>
    <t>RESTOS A PAGAR NÃO PROCESSADOS</t>
  </si>
  <si>
    <t>Saldo Total</t>
  </si>
  <si>
    <t>Inscritos</t>
  </si>
  <si>
    <t>Pagos</t>
  </si>
  <si>
    <t>Cancelados</t>
  </si>
  <si>
    <t>Saldo</t>
  </si>
  <si>
    <t>Liquidados</t>
  </si>
  <si>
    <t xml:space="preserve">Em Exercícios Anteriores                   </t>
  </si>
  <si>
    <t>Em 31 de dezembro                        de 2023</t>
  </si>
  <si>
    <t>Em Exercícios Anteriores</t>
  </si>
  <si>
    <t>Em 31 de dezembro de 2023</t>
  </si>
  <si>
    <t>( a )</t>
  </si>
  <si>
    <t>( b )</t>
  </si>
  <si>
    <t>( c )</t>
  </si>
  <si>
    <t>( d )</t>
  </si>
  <si>
    <t>e = ( a + b) - ( c + d )</t>
  </si>
  <si>
    <t>( f )</t>
  </si>
  <si>
    <t>( g )</t>
  </si>
  <si>
    <t>( h )</t>
  </si>
  <si>
    <t>( i )</t>
  </si>
  <si>
    <t>( j )</t>
  </si>
  <si>
    <t>k = ( f + g ) - ( i + j )</t>
  </si>
  <si>
    <t>l = ( e + k )</t>
  </si>
  <si>
    <t>RESTOS A PAGAR (EXCETO INTRA-ORÇAMENTÁRIOS) (I)</t>
  </si>
  <si>
    <t>PODER EXECUTIVO</t>
  </si>
  <si>
    <t>ADMINISTRAÇÃO DIRETA</t>
  </si>
  <si>
    <t>06000 - Gabinete de Segurança Institucional do Estado do Rio de Janeiro</t>
  </si>
  <si>
    <t>07000 - SECRETARIA DE ESTADO DE INFRAESTRUTURA E OBRAS</t>
  </si>
  <si>
    <t>08000 - Vice-Governadoria do Estado</t>
  </si>
  <si>
    <t>09000 - Procuradoria Geral do Estado</t>
  </si>
  <si>
    <t>13000 - Secretaria de Estado de Agricultura, Pecuária, Pesca e Abastecimento</t>
  </si>
  <si>
    <t>14000 - Secretaria de Estado da Casa Civil</t>
  </si>
  <si>
    <t>15000 - Secretaria de Estado de Cultura e Economia Criativa</t>
  </si>
  <si>
    <t>16000 - Secretaria de Estado de Defesa Civil e Corpo de Bombeiros Militar</t>
  </si>
  <si>
    <t>17000 - Secretaria de Estado de Esporte e Lazer</t>
  </si>
  <si>
    <t>18000 - Secretaria de Estado de Educação</t>
  </si>
  <si>
    <t>20000 - Secretaria de Estado de Fazenda</t>
  </si>
  <si>
    <t>21000 - Secretaria de Estado de Planejamento e Gestão</t>
  </si>
  <si>
    <t>22000 - Secretaria de Desenvolvimento Econômico, Indústria, Comercio e Serviços</t>
  </si>
  <si>
    <t>24000 - Secretaria de Estado do Ambiente e Sustentabilidade</t>
  </si>
  <si>
    <t>25000 - Secretaria de Estado de Administração Penitenciária</t>
  </si>
  <si>
    <t>29000 - Secretaria de Estado de Saúde</t>
  </si>
  <si>
    <t>30000 - Secretaria de Estado de Trabalho e Renda</t>
  </si>
  <si>
    <t>31000 - Secretaria de Estado de Transportes e Mobilidade Urbana</t>
  </si>
  <si>
    <t>37001 - ENCARGOS GERAIS DO ESTADO - SUPERVISAO SEFAZ</t>
  </si>
  <si>
    <t>40000 - Secretaria de Estado de Ciência, Tecnologia e Inovação</t>
  </si>
  <si>
    <t>43000 - Secretaria de Estado de Turismo</t>
  </si>
  <si>
    <t>49000 - Secretaria de Estado de Desenvolvimento Social e de Direitos Humanos</t>
  </si>
  <si>
    <t>50000 - Controladoria Geral do Estado do Rio de Janeiro</t>
  </si>
  <si>
    <t>51000 - Secretaria de Estado de Polícia Militar</t>
  </si>
  <si>
    <t>52000 - Secretaria de Estado de Policia Civil</t>
  </si>
  <si>
    <t>53000 - Secretaria de Estado de Infraestrutura e Obras Públicas</t>
  </si>
  <si>
    <t>54000 - Secretaria Extraordinária de Representação do Governo em Brasília</t>
  </si>
  <si>
    <t>57000 - Secretaria de Estado de Governo</t>
  </si>
  <si>
    <t>58000 - Secretaria de Estado de Transformação Digital</t>
  </si>
  <si>
    <t>59000 - Secretaria de Estado da Mulher</t>
  </si>
  <si>
    <t>60000 - Secretaria de Estado Intergeracional de Juventude e Envelhecimento Saudável</t>
  </si>
  <si>
    <t>64000 - Secretaria de Estado de Energia e Economia do Mar</t>
  </si>
  <si>
    <t>65000 - Secretaria de Estado de Habitação de Interesse Social</t>
  </si>
  <si>
    <t>66000 - Secretaria de Estado de Cidades</t>
  </si>
  <si>
    <t>AUTARQUIA</t>
  </si>
  <si>
    <t>07310 - INSTITUTO ESTADUAL DE ENGENH. E ARQUITETURA</t>
  </si>
  <si>
    <t>14330 - Departamento de Trânsito do Estado do RJ</t>
  </si>
  <si>
    <t>14350 - Centro de Tecnologia de Informação e Comunicação do Estado do Rio de Janeiro</t>
  </si>
  <si>
    <t>17310 - SUPERINTENDENCIA DE DESPORTOS DO ESTADO DO RJ</t>
  </si>
  <si>
    <t>20340 - FUNDO UNICO DE PREVIDENCIA DO ESTADO DO RJ.</t>
  </si>
  <si>
    <t>20341 - FUNDO DO PLANO PREVIDENCIARIO DO ERJ</t>
  </si>
  <si>
    <t>20342 - FUNDO DO SISTEMA DE PROTEÇÃO SOCIAL DO MILITAR</t>
  </si>
  <si>
    <t>21322 - Instituto de Segurança Pública - ISP</t>
  </si>
  <si>
    <t>22320 - JUNTA COMERCIAL DO ESTADO DO RIO DE JANEIRO</t>
  </si>
  <si>
    <t>24320 - INSTITUTO ESTADUAL DO AMBIENTE</t>
  </si>
  <si>
    <t>29310 - INSTITUTO DE ASSIST.DOS SERV. DO ESTADO DO RJ</t>
  </si>
  <si>
    <t>30380 - Instituto de Pesos e Medidas do Estado do Rio de Janeiro</t>
  </si>
  <si>
    <t>31330 - DEPT. DE TRANSP. RODOV. DO EST. RJ</t>
  </si>
  <si>
    <t>62360 - Proteção e Defesa do Consumidor</t>
  </si>
  <si>
    <t>FUNDAÇÕES</t>
  </si>
  <si>
    <t>13410 - FUNDACAO INSTITUTO DE PESCA DO ESTADO DO RIO DE JANEIRO</t>
  </si>
  <si>
    <t>15410 - FUND. ANITA MANTUANO DE ARTES DO ESTADO DO RJ</t>
  </si>
  <si>
    <t>15430 - FUND. TEATRO MUNICIPAL DO RJ</t>
  </si>
  <si>
    <t>15440 - FUNDACAO MUSEU DA IMAGEM E DO SOM</t>
  </si>
  <si>
    <t>29420 - FUNDACAO SAUDE DO ESTADO DO RIO DE JANEIRO</t>
  </si>
  <si>
    <t>40401 - Fundação Centro Estadual de Estatística, Pesquisa e Formação de Servidores Públicos do Rio d</t>
  </si>
  <si>
    <t>40410 - FUND.CARLOS CHAGAS FILHO DE AMP.A PESQUISA-RJ</t>
  </si>
  <si>
    <t>40430 - FUNDACAO UNIV. DO EST. RIO DE JANEIRO</t>
  </si>
  <si>
    <t>40440 - FUND. APOIO A ESCOLA TEC. EST.RJ - FAETEC</t>
  </si>
  <si>
    <t>40450 - FUND.UNIV.EST.NORTE FLUMINENSE DARCY RIBEIRO.</t>
  </si>
  <si>
    <t>40460 - FUND. CENT.DE CIENCIA E EDUC.SUP.DIST. DO ERJ</t>
  </si>
  <si>
    <t>49411 - FUNDAÇÃO LEÃO XIII</t>
  </si>
  <si>
    <t>49412 - Fundação para a Infância e Adolescência</t>
  </si>
  <si>
    <t>53410 - Fund Dep Estradas de Rodagem do Estado do RJ</t>
  </si>
  <si>
    <t>EMPRESAS PÚBLICAS</t>
  </si>
  <si>
    <t>07510 - EMPRESA DE OBRAS PUBLICAS DO ESTADO DO RJ</t>
  </si>
  <si>
    <t>13530 - EMPRESA ASSIST. TEC. EXT. RURAL DO ESTADO RJ.</t>
  </si>
  <si>
    <t>13540 - EMPRESA DE PESQ.AGROPECUARIA DO ESTADO DO RJ</t>
  </si>
  <si>
    <t>31720 - COMP EST DE ENGENH DE TRANSPORTES E LOGISTICA</t>
  </si>
  <si>
    <t xml:space="preserve">ECONOMIA MISTA </t>
  </si>
  <si>
    <t>13710 - COMPANHIA DE ARMAZENS E SILOS DO ESTA DO RJ.</t>
  </si>
  <si>
    <t>13720 - CENTRAIS DE ABASTECIMENTO DO ESTADO DO RJ.</t>
  </si>
  <si>
    <t>22710 - COMP DE DESENV INDUSTRIAL DO ESTADO DO RJ.</t>
  </si>
  <si>
    <t>29710 - INSTITUTO VITAL BRAZIL SA.</t>
  </si>
  <si>
    <t>31710 - COMP DE DESENV RODOV E TERMINAIS DO EST DO RJ</t>
  </si>
  <si>
    <t>31730 - COMP DE TRANSP SOBRE TRILHOS DO EST DO RJ</t>
  </si>
  <si>
    <t>43710 - COMPANHIA DE TURISMO DO EST. RJ</t>
  </si>
  <si>
    <t>FUNDOS ESPECIAIS</t>
  </si>
  <si>
    <t>09610 - FUNDO ESPECIAL DA PROCURADORIA GERAL DO RJ</t>
  </si>
  <si>
    <t>15610 - Fundo Estadual de Cultura - RJ</t>
  </si>
  <si>
    <t>16610 - FUND.ESP.DO CORPO DE BOMBEIROS.</t>
  </si>
  <si>
    <t>20610 - FUNDO ESPECIAL DE ADMINISTRACAO FAZENDARIA</t>
  </si>
  <si>
    <t>24630 - FUNDO ESTADUAL DE RECURSOS HIDRICOS</t>
  </si>
  <si>
    <t>25610 - FUNDO ESPECIAL PENITENCIARIO</t>
  </si>
  <si>
    <t>29610 - FUNDO ESTADUAL DA SAUDE</t>
  </si>
  <si>
    <t>49650 - Fundo Estadual de Assistência Social</t>
  </si>
  <si>
    <t>50610 - Fundo de Aprimoramento do Controle Interno</t>
  </si>
  <si>
    <t>51650 - Fundo Especial da Polícia Militar</t>
  </si>
  <si>
    <t>PODER LEGISLATIVO</t>
  </si>
  <si>
    <t>01000 - Assembleia Legislativa do Estado do Rio de Janeiro</t>
  </si>
  <si>
    <t>01610 - FUNDO ESPECIAL DA ASSEMBLEIA LEGISLATIVA ERJ.</t>
  </si>
  <si>
    <t>02000 - Tribunal de Contas do Estado do Rio de Janeiro</t>
  </si>
  <si>
    <t>02610 - FUNDO ESPECIAL DE MODERNIZAÇÃO DO CONTROLE EXTERNO DO TCE-RJ</t>
  </si>
  <si>
    <t>PODER JUDICIÁRIO</t>
  </si>
  <si>
    <t>03000 - Tribunal de Justiça</t>
  </si>
  <si>
    <t>03610 - FUNDO ESPECIAL DO TRIBUNAL DE JUSTICA</t>
  </si>
  <si>
    <t>03620 - FUNDO ESPECIAL ESCOLA DE MAGISTRATURA RJ</t>
  </si>
  <si>
    <t>03630 - FUNDO DE APOIO AOS REG. CIVIS PN ERJ</t>
  </si>
  <si>
    <t>MINISTÉRIO PÚBLICO</t>
  </si>
  <si>
    <t>10000 - Ministério Público</t>
  </si>
  <si>
    <t>10610 - FUNDO ESPECIAL DO MINISTERIO PUBLICO DO ERJ</t>
  </si>
  <si>
    <t>DEFENSORIA PÚBLICA</t>
  </si>
  <si>
    <t>11000 - Defensoria Pública Geral do Estado</t>
  </si>
  <si>
    <t>11610 - FUNDO ESPECIAL DA DEFENSORIA PUBLICA DO ERJ</t>
  </si>
  <si>
    <t>Continua (1/2)</t>
  </si>
  <si>
    <t xml:space="preserve"> Continuação </t>
  </si>
  <si>
    <t>RESTOS A PAGAR (INTRA - ORÇAMENTÁRIOS) (II)</t>
  </si>
  <si>
    <t>07000 - Secretaria de Estado de Infraestrutura e Obras</t>
  </si>
  <si>
    <t>14000 - Secretaria De Estado Da Casa Civil</t>
  </si>
  <si>
    <t xml:space="preserve">16000 - Secretaria de Estado de Defesa Civil e Corpo de Bombeiros Militar </t>
  </si>
  <si>
    <t>17000 - Secretaria de Estado de Esporte, Lazer e Juventude S</t>
  </si>
  <si>
    <t xml:space="preserve">18000 - Secretaria de Estado de Educação </t>
  </si>
  <si>
    <t xml:space="preserve">20000 - Secretaria de Estado de Fazenda </t>
  </si>
  <si>
    <t>21000 - Secretaria De Estado De Planejamento e Gestão</t>
  </si>
  <si>
    <t>22000 - Secretaria de Des.Econômico, Emprego e Relações Internacionais</t>
  </si>
  <si>
    <t xml:space="preserve">24000 - Secretaria de Estado do Ambiente e Sustentabilidade </t>
  </si>
  <si>
    <t xml:space="preserve">25000 - Secretaria de Estado de Administração Penitenciária </t>
  </si>
  <si>
    <t xml:space="preserve">26000 - Secretaria de Estado de Segurança - Em Extinção </t>
  </si>
  <si>
    <t>30000 - Secretaria de Trabalho e Renda</t>
  </si>
  <si>
    <t xml:space="preserve">31000 - Secretaria de Estado de Transportes </t>
  </si>
  <si>
    <t>37001 - Encargos Gerais do Estado - Supervisão SEFAZ</t>
  </si>
  <si>
    <t>49000 - Secretaria de Estado de Des. Social e de Direitos Humanos</t>
  </si>
  <si>
    <t xml:space="preserve">50000 - Controladoria Geral do Estado do Rio de Janeiro </t>
  </si>
  <si>
    <t>52000 - Secretaria de Estado de Polícia Civil</t>
  </si>
  <si>
    <t>53000 - Secretaria de Estado de Cidades</t>
  </si>
  <si>
    <t>14000 - Secretaria de Estado da Casa Civil S</t>
  </si>
  <si>
    <t>20340 - FUNDO UNICO DE PREVIDENCIA DO ESTADO DO RJ</t>
  </si>
  <si>
    <t>22000 - Secretaria de Des. Econômico, Energia e Relações Internacionais</t>
  </si>
  <si>
    <t>40401 - Fundação Centro Estadual de Estatística, Pesquisa e Formação de Servidores Públicos do Rio de Janeiro</t>
  </si>
  <si>
    <t>13530 - EMPRESA ASSIST. TEC. EXT. RURAL DO ESTADO RJ</t>
  </si>
  <si>
    <t>01000 - Assembléia Legislativa</t>
  </si>
  <si>
    <t>TOTAL (III) = (I + II)</t>
  </si>
  <si>
    <t>FONTE: Siafe-Rio - Secretaria de Estado de Fazenda.</t>
  </si>
  <si>
    <t>(2/2)</t>
  </si>
  <si>
    <t>Obs.: 1 - Excluídas a Imprensa Oficial, a CEDAE e a AGERIO por não se enquadrarem no conceito de Empresa Dependente.</t>
  </si>
  <si>
    <t xml:space="preserve">          2 - Imprensa Oficial, CEDAE e AGERIO não constam nos Orçamentos Fiscal e da Seguridade Social no exercício de 2024.</t>
  </si>
  <si>
    <t xml:space="preserve">          3 - Os cancelamentos de Restos a Pagar Processados – RPP não prescritos, somente são autorizados e liberados pela SUBCONT para registro contábil após o cumprimento do Ofício Circular SUBCONT nº 002/2020, que trata da obrigatoriedade de encaminhamento de Notas Explicativas pelas unidades gestoras integrantes do SIAFE-Rio. No ofício, é informado pela SUBCONT: A responsabilidade pela análise do mérito e pela documentação anexa às notas explicativas que justificam o registro contábil é do próprio órgão emissor. As notas explicativas serão encaminhadas ao TCE na próxima Prestação de Contas de Governo.</t>
  </si>
  <si>
    <t>Renato Ferreira Costa</t>
  </si>
  <si>
    <t>Ronald Marcio G. Rodrigues</t>
  </si>
  <si>
    <t>Yasmim da Costa Monteiro</t>
  </si>
  <si>
    <t>Coordenador - ID: 4.284.985-3</t>
  </si>
  <si>
    <t>Superintendente - ID: 1.943.584-3</t>
  </si>
  <si>
    <t>Subsecretária de Contabilidade Geral - ID: 4.461.243-5</t>
  </si>
  <si>
    <t>Contador - CRC-RJ-097281/O-6</t>
  </si>
  <si>
    <t>Contador - CRC-RJ-079208/O-8</t>
  </si>
  <si>
    <t>Contadora - CRC-RJ-114428/O-0</t>
  </si>
  <si>
    <t>Emissão: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</si>
</sst>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_);[Red]\(&quot;R$&quot;#,##0.00\)"/>
    <numFmt numFmtId="166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Alignment="1">
      <alignment horizontal="righ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/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Fill="1" applyBorder="1" applyAlignment="1"/>
    <xf numFmtId="164" fontId="2" fillId="0" borderId="0" xfId="1" applyFont="1" applyFill="1" applyAlignment="1"/>
    <xf numFmtId="166" fontId="2" fillId="0" borderId="0" xfId="1" applyNumberFormat="1" applyFont="1" applyFill="1" applyBorder="1" applyAlignment="1"/>
    <xf numFmtId="166" fontId="2" fillId="0" borderId="0" xfId="0" applyNumberFormat="1" applyFont="1"/>
    <xf numFmtId="166" fontId="2" fillId="2" borderId="0" xfId="0" applyNumberFormat="1" applyFont="1" applyFill="1"/>
    <xf numFmtId="164" fontId="2" fillId="0" borderId="0" xfId="1" applyFont="1" applyFill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2" fillId="0" borderId="0" xfId="1" applyFont="1" applyFill="1" applyAlignment="1">
      <alignment horizontal="center"/>
    </xf>
    <xf numFmtId="166" fontId="2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left"/>
    </xf>
    <xf numFmtId="0" fontId="4" fillId="2" borderId="5" xfId="0" applyFont="1" applyFill="1" applyBorder="1" applyAlignment="1">
      <alignment wrapText="1"/>
    </xf>
    <xf numFmtId="164" fontId="4" fillId="2" borderId="3" xfId="1" applyFont="1" applyFill="1" applyBorder="1" applyAlignment="1"/>
    <xf numFmtId="164" fontId="4" fillId="2" borderId="4" xfId="0" applyNumberFormat="1" applyFont="1" applyFill="1" applyBorder="1" applyAlignment="1">
      <alignment horizontal="center"/>
    </xf>
    <xf numFmtId="43" fontId="2" fillId="0" borderId="0" xfId="0" applyNumberFormat="1" applyFont="1" applyAlignment="1">
      <alignment horizontal="center"/>
    </xf>
    <xf numFmtId="164" fontId="2" fillId="2" borderId="1" xfId="1" applyFont="1" applyFill="1" applyBorder="1" applyAlignment="1"/>
    <xf numFmtId="0" fontId="4" fillId="2" borderId="6" xfId="0" applyFont="1" applyFill="1" applyBorder="1"/>
    <xf numFmtId="164" fontId="4" fillId="2" borderId="1" xfId="1" applyFont="1" applyFill="1" applyBorder="1" applyAlignment="1"/>
    <xf numFmtId="164" fontId="4" fillId="2" borderId="7" xfId="1" applyFont="1" applyFill="1" applyBorder="1" applyAlignment="1"/>
    <xf numFmtId="0" fontId="4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2" borderId="7" xfId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/>
    <xf numFmtId="0" fontId="3" fillId="2" borderId="8" xfId="0" applyFont="1" applyFill="1" applyBorder="1" applyAlignment="1">
      <alignment wrapText="1"/>
    </xf>
    <xf numFmtId="164" fontId="2" fillId="2" borderId="1" xfId="1" applyFont="1" applyFill="1" applyBorder="1" applyAlignment="1">
      <alignment horizontal="right"/>
    </xf>
    <xf numFmtId="0" fontId="4" fillId="2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wrapText="1"/>
    </xf>
    <xf numFmtId="164" fontId="2" fillId="2" borderId="8" xfId="1" applyFont="1" applyFill="1" applyBorder="1" applyAlignment="1"/>
    <xf numFmtId="0" fontId="2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64" fontId="2" fillId="2" borderId="1" xfId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2" xfId="1" applyFont="1" applyFill="1" applyBorder="1" applyAlignment="1"/>
    <xf numFmtId="164" fontId="2" fillId="2" borderId="11" xfId="1" applyFont="1" applyFill="1" applyBorder="1" applyAlignment="1"/>
    <xf numFmtId="164" fontId="2" fillId="2" borderId="2" xfId="1" applyFont="1" applyFill="1" applyBorder="1" applyAlignment="1">
      <alignment horizontal="center"/>
    </xf>
    <xf numFmtId="164" fontId="2" fillId="2" borderId="12" xfId="1" applyFont="1" applyFill="1" applyBorder="1" applyAlignment="1"/>
    <xf numFmtId="164" fontId="2" fillId="2" borderId="3" xfId="1" applyFont="1" applyFill="1" applyBorder="1" applyAlignment="1"/>
    <xf numFmtId="0" fontId="4" fillId="2" borderId="8" xfId="0" applyFont="1" applyFill="1" applyBorder="1" applyAlignment="1">
      <alignment horizontal="left"/>
    </xf>
    <xf numFmtId="164" fontId="4" fillId="2" borderId="8" xfId="1" applyFont="1" applyFill="1" applyBorder="1" applyAlignment="1"/>
    <xf numFmtId="166" fontId="2" fillId="2" borderId="0" xfId="1" applyNumberFormat="1" applyFont="1" applyFill="1" applyBorder="1" applyAlignment="1"/>
    <xf numFmtId="166" fontId="2" fillId="2" borderId="0" xfId="1" applyNumberFormat="1" applyFont="1" applyFill="1" applyBorder="1" applyAlignment="1">
      <alignment horizontal="right"/>
    </xf>
    <xf numFmtId="166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right"/>
    </xf>
    <xf numFmtId="0" fontId="4" fillId="2" borderId="10" xfId="0" applyFont="1" applyFill="1" applyBorder="1" applyAlignment="1">
      <alignment wrapText="1"/>
    </xf>
    <xf numFmtId="164" fontId="4" fillId="2" borderId="4" xfId="1" applyFont="1" applyFill="1" applyBorder="1" applyAlignment="1"/>
    <xf numFmtId="0" fontId="4" fillId="2" borderId="12" xfId="0" applyFont="1" applyFill="1" applyBorder="1" applyAlignment="1">
      <alignment horizontal="left"/>
    </xf>
    <xf numFmtId="166" fontId="4" fillId="2" borderId="1" xfId="1" applyNumberFormat="1" applyFont="1" applyFill="1" applyBorder="1" applyAlignment="1"/>
    <xf numFmtId="166" fontId="2" fillId="2" borderId="1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166" fontId="2" fillId="2" borderId="2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/>
    <xf numFmtId="164" fontId="2" fillId="2" borderId="13" xfId="1" applyFont="1" applyFill="1" applyBorder="1" applyAlignment="1"/>
    <xf numFmtId="0" fontId="5" fillId="2" borderId="0" xfId="0" applyFont="1" applyFill="1"/>
    <xf numFmtId="3" fontId="2" fillId="2" borderId="0" xfId="0" applyNumberFormat="1" applyFont="1" applyFill="1"/>
    <xf numFmtId="49" fontId="2" fillId="2" borderId="14" xfId="1" applyNumberFormat="1" applyFont="1" applyFill="1" applyBorder="1" applyAlignment="1">
      <alignment horizontal="right"/>
    </xf>
    <xf numFmtId="4" fontId="2" fillId="2" borderId="0" xfId="0" applyNumberFormat="1" applyFont="1" applyFill="1"/>
    <xf numFmtId="164" fontId="2" fillId="2" borderId="0" xfId="1" applyFont="1" applyFill="1" applyBorder="1" applyAlignment="1"/>
    <xf numFmtId="0" fontId="5" fillId="2" borderId="0" xfId="0" applyFont="1" applyFill="1" applyAlignment="1">
      <alignment horizontal="left"/>
    </xf>
    <xf numFmtId="43" fontId="2" fillId="2" borderId="0" xfId="0" applyNumberFormat="1" applyFont="1" applyFill="1" applyAlignment="1">
      <alignment horizontal="left"/>
    </xf>
    <xf numFmtId="43" fontId="2" fillId="2" borderId="0" xfId="0" applyNumberFormat="1" applyFont="1" applyFill="1"/>
    <xf numFmtId="0" fontId="4" fillId="2" borderId="0" xfId="0" applyFont="1" applyFill="1" applyAlignment="1">
      <alignment horizontal="left"/>
    </xf>
    <xf numFmtId="164" fontId="2" fillId="2" borderId="0" xfId="1" applyFont="1" applyFill="1" applyBorder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43" fontId="0" fillId="2" borderId="0" xfId="0" applyNumberFormat="1" applyFill="1"/>
    <xf numFmtId="0" fontId="7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justify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1080408</xdr:colOff>
      <xdr:row>0</xdr:row>
      <xdr:rowOff>88447</xdr:rowOff>
    </xdr:from>
    <xdr:to>
      <xdr:col>5</xdr:col>
      <xdr:colOff>594633</xdr:colOff>
      <xdr:row>3</xdr:row>
      <xdr:rowOff>149680</xdr:rowOff>
    </xdr:to>
    <xdr:pic>
      <xdr:nvPicPr>
        <xdr:cNvPr id="14016" name="Picture 1">
          <a:extLst>
            <a:ext uri="{FF2B5EF4-FFF2-40B4-BE49-F238E27FC236}">
              <a16:creationId xmlns:a16="http://schemas.microsoft.com/office/drawing/2014/main" id="{E92918FB-79F4-BCB5-6D11-89DD125C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1" y="88447"/>
          <a:ext cx="766082" cy="67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1102180</xdr:colOff>
      <xdr:row>136</xdr:row>
      <xdr:rowOff>95249</xdr:rowOff>
    </xdr:from>
    <xdr:to>
      <xdr:col>5</xdr:col>
      <xdr:colOff>618486</xdr:colOff>
      <xdr:row>139</xdr:row>
      <xdr:rowOff>159642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7BE052-6570-A700-0F38-8ACACF7B1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13573" y="28779106"/>
          <a:ext cx="768163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70EA-B955-4C4E-BB18-01E76ED49E90}">
  <sheetPr>
    <pageSetUpPr fitToPage="1"/>
  </sheetPr>
  <dimension ref="A1:T332"/>
  <sheetViews>
    <sheetView showGridLines="0" tabSelected="1" topLeftCell="B1" zoomScale="70" zoomScaleNormal="70" workbookViewId="0">
      <selection activeCell="O16" sqref="O16:T40"/>
    </sheetView>
  </sheetViews>
  <sheetFormatPr defaultRowHeight="15.75" x14ac:dyDescent="0.25"/>
  <cols>
    <col min="1" max="1" width="77.42578125" style="2" customWidth="1"/>
    <col min="2" max="2" width="22.85546875" style="2" customWidth="1"/>
    <col min="3" max="3" width="21.85546875" style="2" customWidth="1"/>
    <col min="4" max="4" width="20.5703125" style="2" bestFit="1" customWidth="1"/>
    <col min="5" max="5" width="18.7109375" style="2" bestFit="1" customWidth="1"/>
    <col min="6" max="6" width="22.42578125" style="2" bestFit="1" customWidth="1"/>
    <col min="7" max="7" width="17.85546875" style="2" customWidth="1"/>
    <col min="8" max="8" width="20.140625" style="2" customWidth="1"/>
    <col min="9" max="10" width="18.7109375" style="2" bestFit="1" customWidth="1"/>
    <col min="11" max="11" width="26.7109375" style="2" customWidth="1"/>
    <col min="12" max="12" width="22.7109375" style="2" customWidth="1"/>
    <col min="13" max="13" width="23.42578125" style="2" customWidth="1"/>
    <col min="14" max="14" width="6.28515625" style="2" customWidth="1"/>
    <col min="15" max="15" width="16.28515625" style="5" bestFit="1" customWidth="1"/>
    <col min="16" max="16" width="24.28515625" style="5" bestFit="1" customWidth="1"/>
    <col min="17" max="17" width="24.140625" style="5" customWidth="1"/>
    <col min="18" max="18" width="20.5703125" style="5" bestFit="1" customWidth="1"/>
    <col min="19" max="19" width="21.7109375" style="5" bestFit="1" customWidth="1"/>
    <col min="20" max="20" width="18.28515625" style="5" bestFit="1" customWidth="1"/>
    <col min="21" max="16384" width="9.140625" style="5"/>
  </cols>
  <sheetData>
    <row r="1" spans="1:20" x14ac:dyDescent="0.25">
      <c r="A1" s="14"/>
    </row>
    <row r="5" spans="1:20" x14ac:dyDescent="0.25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4"/>
    </row>
    <row r="6" spans="1:20" x14ac:dyDescent="0.25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4"/>
    </row>
    <row r="7" spans="1:20" x14ac:dyDescent="0.25">
      <c r="A7" s="104" t="s">
        <v>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5"/>
    </row>
    <row r="8" spans="1:20" x14ac:dyDescent="0.25">
      <c r="A8" s="99" t="s">
        <v>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4"/>
    </row>
    <row r="9" spans="1:20" x14ac:dyDescent="0.25">
      <c r="A9" s="99" t="s">
        <v>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4"/>
    </row>
    <row r="10" spans="1:20" x14ac:dyDescent="0.25">
      <c r="A10" s="4"/>
      <c r="B10" s="16"/>
      <c r="C10" s="4"/>
      <c r="D10" s="4"/>
      <c r="E10" s="4"/>
      <c r="F10" s="16"/>
      <c r="G10" s="4"/>
      <c r="H10" s="4"/>
      <c r="I10" s="4"/>
      <c r="J10" s="4"/>
      <c r="K10" s="27"/>
    </row>
    <row r="11" spans="1:20" x14ac:dyDescent="0.25">
      <c r="B11" s="17"/>
      <c r="C11" s="17"/>
      <c r="D11" s="17"/>
      <c r="E11" s="13"/>
      <c r="F11" s="17"/>
      <c r="G11" s="17"/>
      <c r="H11" s="13"/>
      <c r="I11" s="13"/>
      <c r="J11" s="23"/>
      <c r="K11" s="100" t="s">
        <v>180</v>
      </c>
      <c r="L11" s="100"/>
      <c r="M11" s="100"/>
      <c r="N11" s="1"/>
    </row>
    <row r="12" spans="1:20" x14ac:dyDescent="0.25">
      <c r="A12" s="2" t="s">
        <v>5</v>
      </c>
      <c r="B12" s="13"/>
      <c r="C12" s="13"/>
      <c r="D12" s="13"/>
      <c r="E12" s="13"/>
      <c r="F12" s="13"/>
      <c r="G12" s="13"/>
      <c r="H12" s="13"/>
      <c r="I12" s="23"/>
      <c r="J12" s="23"/>
      <c r="K12" s="3"/>
      <c r="L12" s="3"/>
      <c r="M12" s="3">
        <v>1</v>
      </c>
      <c r="N12" s="3"/>
    </row>
    <row r="13" spans="1:20" x14ac:dyDescent="0.25">
      <c r="A13" s="107" t="s">
        <v>6</v>
      </c>
      <c r="B13" s="111" t="s">
        <v>7</v>
      </c>
      <c r="C13" s="112"/>
      <c r="D13" s="112"/>
      <c r="E13" s="112"/>
      <c r="F13" s="113"/>
      <c r="G13" s="94" t="s">
        <v>8</v>
      </c>
      <c r="H13" s="117"/>
      <c r="I13" s="117"/>
      <c r="J13" s="117"/>
      <c r="K13" s="117"/>
      <c r="L13" s="117"/>
      <c r="M13" s="94" t="s">
        <v>9</v>
      </c>
      <c r="N13" s="4"/>
    </row>
    <row r="14" spans="1:20" x14ac:dyDescent="0.25">
      <c r="A14" s="108"/>
      <c r="B14" s="114"/>
      <c r="C14" s="115"/>
      <c r="D14" s="115"/>
      <c r="E14" s="115"/>
      <c r="F14" s="116"/>
      <c r="G14" s="118"/>
      <c r="H14" s="119"/>
      <c r="I14" s="119"/>
      <c r="J14" s="119"/>
      <c r="K14" s="119"/>
      <c r="L14" s="119"/>
      <c r="M14" s="95"/>
      <c r="N14" s="4"/>
    </row>
    <row r="15" spans="1:20" x14ac:dyDescent="0.25">
      <c r="A15" s="108"/>
      <c r="B15" s="105" t="s">
        <v>10</v>
      </c>
      <c r="C15" s="106"/>
      <c r="D15" s="92" t="s">
        <v>11</v>
      </c>
      <c r="E15" s="92" t="s">
        <v>12</v>
      </c>
      <c r="F15" s="96" t="s">
        <v>13</v>
      </c>
      <c r="G15" s="86" t="s">
        <v>10</v>
      </c>
      <c r="H15" s="87"/>
      <c r="I15" s="92" t="s">
        <v>14</v>
      </c>
      <c r="J15" s="92" t="s">
        <v>11</v>
      </c>
      <c r="K15" s="92" t="s">
        <v>12</v>
      </c>
      <c r="L15" s="94" t="s">
        <v>13</v>
      </c>
      <c r="M15" s="95"/>
      <c r="N15" s="4"/>
    </row>
    <row r="16" spans="1:20" ht="16.5" customHeight="1" x14ac:dyDescent="0.25">
      <c r="A16" s="109"/>
      <c r="B16" s="88" t="s">
        <v>15</v>
      </c>
      <c r="C16" s="90" t="s">
        <v>16</v>
      </c>
      <c r="D16" s="93"/>
      <c r="E16" s="93"/>
      <c r="F16" s="97"/>
      <c r="G16" s="88" t="s">
        <v>17</v>
      </c>
      <c r="H16" s="90" t="s">
        <v>18</v>
      </c>
      <c r="I16" s="93"/>
      <c r="J16" s="93"/>
      <c r="K16" s="93"/>
      <c r="L16" s="95"/>
      <c r="M16" s="95"/>
      <c r="N16" s="4"/>
      <c r="O16" s="122"/>
      <c r="P16" s="122"/>
      <c r="Q16" s="122"/>
      <c r="R16" s="122"/>
      <c r="S16" s="122"/>
      <c r="T16" s="122"/>
    </row>
    <row r="17" spans="1:20" ht="36.75" customHeight="1" x14ac:dyDescent="0.25">
      <c r="A17" s="109"/>
      <c r="B17" s="89"/>
      <c r="C17" s="91"/>
      <c r="D17" s="93"/>
      <c r="E17" s="93"/>
      <c r="F17" s="18"/>
      <c r="G17" s="89"/>
      <c r="H17" s="91"/>
      <c r="I17" s="93"/>
      <c r="J17" s="93"/>
      <c r="K17" s="93"/>
      <c r="L17" s="95"/>
      <c r="M17" s="95"/>
      <c r="N17" s="4"/>
      <c r="O17" s="122"/>
      <c r="P17" s="122"/>
      <c r="Q17" s="122"/>
      <c r="R17" s="122"/>
      <c r="S17" s="122"/>
      <c r="T17" s="122"/>
    </row>
    <row r="18" spans="1:20" ht="21.75" customHeight="1" x14ac:dyDescent="0.25">
      <c r="A18" s="110"/>
      <c r="B18" s="19" t="s">
        <v>19</v>
      </c>
      <c r="C18" s="21" t="s">
        <v>20</v>
      </c>
      <c r="D18" s="20" t="s">
        <v>21</v>
      </c>
      <c r="E18" s="20" t="s">
        <v>22</v>
      </c>
      <c r="F18" s="20" t="s">
        <v>23</v>
      </c>
      <c r="G18" s="20" t="s">
        <v>24</v>
      </c>
      <c r="H18" s="19" t="s">
        <v>25</v>
      </c>
      <c r="I18" s="20" t="s">
        <v>26</v>
      </c>
      <c r="J18" s="20" t="s">
        <v>27</v>
      </c>
      <c r="K18" s="20" t="s">
        <v>28</v>
      </c>
      <c r="L18" s="22" t="s">
        <v>29</v>
      </c>
      <c r="M18" s="22" t="s">
        <v>30</v>
      </c>
      <c r="N18" s="4"/>
      <c r="O18" s="122"/>
      <c r="P18" s="122"/>
      <c r="Q18" s="122"/>
      <c r="R18" s="122"/>
      <c r="S18" s="122"/>
      <c r="T18" s="122"/>
    </row>
    <row r="19" spans="1:20" s="2" customFormat="1" x14ac:dyDescent="0.25">
      <c r="A19" s="24" t="s">
        <v>31</v>
      </c>
      <c r="B19" s="25">
        <f t="shared" ref="B19:L19" si="0">B119+B124+B129+B132+B20</f>
        <v>755636567.44999993</v>
      </c>
      <c r="C19" s="25">
        <f t="shared" si="0"/>
        <v>1320231054.51</v>
      </c>
      <c r="D19" s="25">
        <f t="shared" si="0"/>
        <v>1301653167.24</v>
      </c>
      <c r="E19" s="25">
        <f t="shared" si="0"/>
        <v>9263774.1500000004</v>
      </c>
      <c r="F19" s="25">
        <f t="shared" si="0"/>
        <v>764950680.57000017</v>
      </c>
      <c r="G19" s="25">
        <f t="shared" si="0"/>
        <v>5832768.3000000007</v>
      </c>
      <c r="H19" s="25">
        <f t="shared" si="0"/>
        <v>1598920494.0600002</v>
      </c>
      <c r="I19" s="25">
        <f t="shared" si="0"/>
        <v>625558319.78999996</v>
      </c>
      <c r="J19" s="25">
        <f t="shared" si="0"/>
        <v>612282513.77999997</v>
      </c>
      <c r="K19" s="25">
        <f t="shared" si="0"/>
        <v>356192007.24000001</v>
      </c>
      <c r="L19" s="25">
        <f t="shared" si="0"/>
        <v>636278741.34000003</v>
      </c>
      <c r="M19" s="26">
        <f>F19+L19</f>
        <v>1401229421.9100003</v>
      </c>
      <c r="N19" s="6"/>
      <c r="O19" s="123"/>
      <c r="P19" s="123"/>
      <c r="Q19" s="123"/>
      <c r="R19" s="123"/>
      <c r="S19" s="123"/>
      <c r="T19" s="122"/>
    </row>
    <row r="20" spans="1:20" s="2" customFormat="1" x14ac:dyDescent="0.25">
      <c r="A20" s="29" t="s">
        <v>32</v>
      </c>
      <c r="B20" s="30">
        <f t="shared" ref="B20:L20" si="1">B21+B56+B74+B90+B95+B104</f>
        <v>750954040.16999996</v>
      </c>
      <c r="C20" s="30">
        <f t="shared" si="1"/>
        <v>1242493382.5799999</v>
      </c>
      <c r="D20" s="30">
        <f t="shared" si="1"/>
        <v>1225390817.21</v>
      </c>
      <c r="E20" s="30">
        <f t="shared" si="1"/>
        <v>8818962.5199999996</v>
      </c>
      <c r="F20" s="30">
        <f t="shared" si="1"/>
        <v>759237643.02000022</v>
      </c>
      <c r="G20" s="30">
        <f t="shared" si="1"/>
        <v>1255057.73</v>
      </c>
      <c r="H20" s="30">
        <f t="shared" si="1"/>
        <v>1223055890.8000002</v>
      </c>
      <c r="I20" s="30">
        <f t="shared" si="1"/>
        <v>388098041.49000001</v>
      </c>
      <c r="J20" s="30">
        <f t="shared" si="1"/>
        <v>374875448.53999996</v>
      </c>
      <c r="K20" s="30">
        <f t="shared" si="1"/>
        <v>297800841.94</v>
      </c>
      <c r="L20" s="30">
        <f t="shared" si="1"/>
        <v>551634658.04999995</v>
      </c>
      <c r="M20" s="31">
        <f>F20+L20</f>
        <v>1310872301.0700002</v>
      </c>
      <c r="N20" s="7"/>
      <c r="O20" s="124"/>
      <c r="P20" s="125"/>
      <c r="Q20" s="125"/>
      <c r="R20" s="125"/>
      <c r="S20" s="125"/>
      <c r="T20" s="12"/>
    </row>
    <row r="21" spans="1:20" x14ac:dyDescent="0.25">
      <c r="A21" s="32" t="s">
        <v>33</v>
      </c>
      <c r="B21" s="30">
        <f t="shared" ref="B21:L21" si="2">SUM(B22:B55)</f>
        <v>579133289.51000011</v>
      </c>
      <c r="C21" s="30">
        <f t="shared" si="2"/>
        <v>418701177.88999993</v>
      </c>
      <c r="D21" s="30">
        <f t="shared" si="2"/>
        <v>493836573.70999992</v>
      </c>
      <c r="E21" s="30">
        <f t="shared" si="2"/>
        <v>3097684.44</v>
      </c>
      <c r="F21" s="30">
        <f t="shared" si="2"/>
        <v>500900209.25000006</v>
      </c>
      <c r="G21" s="30">
        <f t="shared" si="2"/>
        <v>845481.18</v>
      </c>
      <c r="H21" s="30">
        <f t="shared" si="2"/>
        <v>147164303.58000001</v>
      </c>
      <c r="I21" s="30">
        <f t="shared" si="2"/>
        <v>112470492.39</v>
      </c>
      <c r="J21" s="30">
        <f t="shared" si="2"/>
        <v>106121578.33</v>
      </c>
      <c r="K21" s="30">
        <f t="shared" si="2"/>
        <v>20206023.850000001</v>
      </c>
      <c r="L21" s="30">
        <f t="shared" si="2"/>
        <v>21682182.580000006</v>
      </c>
      <c r="M21" s="31">
        <f>F21+L21</f>
        <v>522582391.83000004</v>
      </c>
      <c r="N21" s="9"/>
      <c r="O21" s="124"/>
      <c r="P21" s="126"/>
      <c r="Q21" s="126"/>
      <c r="R21" s="126"/>
      <c r="S21" s="126"/>
      <c r="T21" s="127"/>
    </row>
    <row r="22" spans="1:20" x14ac:dyDescent="0.25">
      <c r="A22" s="33" t="s">
        <v>34</v>
      </c>
      <c r="B22" s="28">
        <v>16121.37</v>
      </c>
      <c r="C22" s="28">
        <v>384922.02</v>
      </c>
      <c r="D22" s="28">
        <v>384922.02</v>
      </c>
      <c r="E22" s="28">
        <v>0</v>
      </c>
      <c r="F22" s="28">
        <f t="shared" ref="F22:F55" si="3">(B22+C22)-(D22+E22)</f>
        <v>16121.369999999995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1">
        <f>(G22+H22)-(J22+K22)</f>
        <v>0</v>
      </c>
      <c r="M22" s="34">
        <f>F22+L22</f>
        <v>16121.369999999995</v>
      </c>
      <c r="N22" s="9"/>
      <c r="O22" s="128"/>
      <c r="P22" s="126"/>
      <c r="Q22" s="126"/>
      <c r="R22" s="126"/>
      <c r="S22" s="126"/>
      <c r="T22" s="127"/>
    </row>
    <row r="23" spans="1:20" ht="15.75" customHeight="1" x14ac:dyDescent="0.25">
      <c r="A23" s="35" t="s">
        <v>35</v>
      </c>
      <c r="B23" s="28">
        <v>544999.34</v>
      </c>
      <c r="C23" s="28">
        <v>0</v>
      </c>
      <c r="D23" s="28">
        <v>0</v>
      </c>
      <c r="E23" s="28">
        <v>0</v>
      </c>
      <c r="F23" s="28">
        <f t="shared" si="3"/>
        <v>544999.34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34">
        <f t="shared" ref="L23:L55" si="4">(G23+H23)-(J23+K23)</f>
        <v>0</v>
      </c>
      <c r="M23" s="34">
        <f t="shared" ref="M23:M55" si="5">F23+L23</f>
        <v>544999.34</v>
      </c>
      <c r="N23" s="9"/>
      <c r="O23" s="129"/>
      <c r="P23" s="130"/>
      <c r="Q23" s="130"/>
      <c r="R23" s="130"/>
      <c r="S23" s="130"/>
      <c r="T23" s="127"/>
    </row>
    <row r="24" spans="1:20" x14ac:dyDescent="0.25">
      <c r="A24" s="35" t="s">
        <v>36</v>
      </c>
      <c r="B24" s="28">
        <v>65873.38</v>
      </c>
      <c r="C24" s="28">
        <v>0</v>
      </c>
      <c r="D24" s="28">
        <v>0</v>
      </c>
      <c r="E24" s="28">
        <v>0</v>
      </c>
      <c r="F24" s="28">
        <f t="shared" si="3"/>
        <v>65873.38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34">
        <f t="shared" si="4"/>
        <v>0</v>
      </c>
      <c r="M24" s="34">
        <f t="shared" si="5"/>
        <v>65873.38</v>
      </c>
      <c r="N24" s="9"/>
      <c r="O24" s="129"/>
      <c r="P24" s="130"/>
      <c r="Q24" s="130"/>
      <c r="R24" s="130"/>
      <c r="S24" s="130"/>
      <c r="T24" s="127"/>
    </row>
    <row r="25" spans="1:20" x14ac:dyDescent="0.25">
      <c r="A25" s="35" t="s">
        <v>37</v>
      </c>
      <c r="B25" s="28">
        <v>0</v>
      </c>
      <c r="C25" s="28">
        <v>519890.47</v>
      </c>
      <c r="D25" s="28">
        <v>519890.47</v>
      </c>
      <c r="E25" s="28">
        <v>0</v>
      </c>
      <c r="F25" s="28">
        <f t="shared" si="3"/>
        <v>0</v>
      </c>
      <c r="G25" s="28">
        <v>0</v>
      </c>
      <c r="H25" s="28">
        <v>522643.37</v>
      </c>
      <c r="I25" s="28">
        <v>262373.37</v>
      </c>
      <c r="J25" s="28">
        <v>262373.37</v>
      </c>
      <c r="K25" s="28">
        <v>260270</v>
      </c>
      <c r="L25" s="34">
        <f t="shared" si="4"/>
        <v>0</v>
      </c>
      <c r="M25" s="34">
        <f t="shared" si="5"/>
        <v>0</v>
      </c>
      <c r="N25" s="9"/>
      <c r="O25" s="129"/>
      <c r="P25" s="130"/>
      <c r="Q25" s="130"/>
      <c r="R25" s="130"/>
      <c r="S25" s="130"/>
      <c r="T25" s="127"/>
    </row>
    <row r="26" spans="1:20" s="2" customFormat="1" x14ac:dyDescent="0.25">
      <c r="A26" s="36" t="s">
        <v>38</v>
      </c>
      <c r="B26" s="28">
        <v>867969.09</v>
      </c>
      <c r="C26" s="28">
        <v>2147357.09</v>
      </c>
      <c r="D26" s="28">
        <v>2147341.91</v>
      </c>
      <c r="E26" s="28">
        <v>0</v>
      </c>
      <c r="F26" s="28">
        <f t="shared" si="3"/>
        <v>867984.26999999955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34">
        <f t="shared" si="4"/>
        <v>0</v>
      </c>
      <c r="M26" s="34">
        <f t="shared" si="5"/>
        <v>867984.26999999955</v>
      </c>
      <c r="N26" s="9"/>
      <c r="O26" s="129"/>
      <c r="P26" s="130"/>
      <c r="Q26" s="130"/>
      <c r="R26" s="130"/>
      <c r="S26" s="130"/>
      <c r="T26" s="127"/>
    </row>
    <row r="27" spans="1:20" x14ac:dyDescent="0.25">
      <c r="A27" s="35" t="s">
        <v>39</v>
      </c>
      <c r="B27" s="28">
        <v>461344.61</v>
      </c>
      <c r="C27" s="28">
        <v>32945862.010000002</v>
      </c>
      <c r="D27" s="28">
        <v>32804121.170000002</v>
      </c>
      <c r="E27" s="28">
        <v>5748.15</v>
      </c>
      <c r="F27" s="28">
        <f t="shared" si="3"/>
        <v>597337.30000000075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34">
        <f t="shared" si="4"/>
        <v>0</v>
      </c>
      <c r="M27" s="34">
        <f t="shared" si="5"/>
        <v>597337.30000000075</v>
      </c>
      <c r="N27" s="9"/>
      <c r="O27" s="129"/>
      <c r="P27" s="130"/>
      <c r="Q27" s="130"/>
      <c r="R27" s="130"/>
      <c r="S27" s="130"/>
      <c r="T27" s="127"/>
    </row>
    <row r="28" spans="1:20" x14ac:dyDescent="0.25">
      <c r="A28" s="35" t="s">
        <v>40</v>
      </c>
      <c r="B28" s="28">
        <v>2543355.4500000002</v>
      </c>
      <c r="C28" s="28">
        <v>210093.81</v>
      </c>
      <c r="D28" s="28">
        <v>197647.67</v>
      </c>
      <c r="E28" s="28">
        <v>0</v>
      </c>
      <c r="F28" s="28">
        <f t="shared" si="3"/>
        <v>2555801.5900000003</v>
      </c>
      <c r="G28" s="28">
        <v>0</v>
      </c>
      <c r="H28" s="28">
        <v>598465.84</v>
      </c>
      <c r="I28" s="28">
        <v>222280.4</v>
      </c>
      <c r="J28" s="28">
        <v>179879.23</v>
      </c>
      <c r="K28" s="28">
        <v>130836.96</v>
      </c>
      <c r="L28" s="34">
        <f t="shared" si="4"/>
        <v>287749.64999999997</v>
      </c>
      <c r="M28" s="34">
        <f t="shared" si="5"/>
        <v>2843551.24</v>
      </c>
      <c r="N28" s="9"/>
      <c r="O28" s="124"/>
      <c r="P28" s="131"/>
      <c r="Q28" s="131"/>
      <c r="R28" s="131"/>
      <c r="S28" s="131"/>
      <c r="T28" s="127"/>
    </row>
    <row r="29" spans="1:20" ht="17.25" customHeight="1" x14ac:dyDescent="0.25">
      <c r="A29" s="37" t="s">
        <v>41</v>
      </c>
      <c r="B29" s="28">
        <v>61391.66</v>
      </c>
      <c r="C29" s="28">
        <v>19214142.670000002</v>
      </c>
      <c r="D29" s="28">
        <v>19042882.539999999</v>
      </c>
      <c r="E29" s="28">
        <v>145918.22</v>
      </c>
      <c r="F29" s="28">
        <f t="shared" si="3"/>
        <v>86733.570000004023</v>
      </c>
      <c r="G29" s="28">
        <v>0</v>
      </c>
      <c r="H29" s="28">
        <v>439670.53</v>
      </c>
      <c r="I29" s="28">
        <v>439670.53</v>
      </c>
      <c r="J29" s="28">
        <v>439670.53</v>
      </c>
      <c r="K29" s="28">
        <v>0</v>
      </c>
      <c r="L29" s="34">
        <f t="shared" si="4"/>
        <v>0</v>
      </c>
      <c r="M29" s="34">
        <f t="shared" si="5"/>
        <v>86733.570000004023</v>
      </c>
      <c r="N29" s="9"/>
      <c r="O29" s="124"/>
      <c r="P29" s="126"/>
      <c r="Q29" s="126"/>
      <c r="R29" s="126"/>
      <c r="S29" s="126"/>
      <c r="T29" s="127"/>
    </row>
    <row r="30" spans="1:20" x14ac:dyDescent="0.25">
      <c r="A30" s="35" t="s">
        <v>42</v>
      </c>
      <c r="B30" s="28">
        <v>120982.57</v>
      </c>
      <c r="C30" s="28">
        <v>1021460.88</v>
      </c>
      <c r="D30" s="28">
        <v>1021460.88</v>
      </c>
      <c r="E30" s="28">
        <v>0</v>
      </c>
      <c r="F30" s="28">
        <f t="shared" si="3"/>
        <v>120982.56999999995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34">
        <f t="shared" si="4"/>
        <v>0</v>
      </c>
      <c r="M30" s="34">
        <f t="shared" si="5"/>
        <v>120982.56999999995</v>
      </c>
      <c r="N30" s="9"/>
      <c r="O30" s="129"/>
      <c r="P30" s="130"/>
      <c r="Q30" s="130"/>
      <c r="R30" s="130"/>
      <c r="S30" s="130"/>
      <c r="T30" s="127"/>
    </row>
    <row r="31" spans="1:20" s="2" customFormat="1" x14ac:dyDescent="0.25">
      <c r="A31" s="35" t="s">
        <v>43</v>
      </c>
      <c r="B31" s="28">
        <v>105233960.48999999</v>
      </c>
      <c r="C31" s="28">
        <v>81745178.849999994</v>
      </c>
      <c r="D31" s="28">
        <v>81562917.519999996</v>
      </c>
      <c r="E31" s="28">
        <v>7452.97</v>
      </c>
      <c r="F31" s="28">
        <f t="shared" si="3"/>
        <v>105408768.84999998</v>
      </c>
      <c r="G31" s="28">
        <v>0</v>
      </c>
      <c r="H31" s="28">
        <v>69894362.790000007</v>
      </c>
      <c r="I31" s="28">
        <v>62371925.460000001</v>
      </c>
      <c r="J31" s="28">
        <v>62066714.460000001</v>
      </c>
      <c r="K31" s="28">
        <v>7490227.6600000001</v>
      </c>
      <c r="L31" s="34">
        <f t="shared" si="4"/>
        <v>337420.67000000179</v>
      </c>
      <c r="M31" s="34">
        <f t="shared" si="5"/>
        <v>105746189.51999998</v>
      </c>
      <c r="N31" s="9"/>
      <c r="O31" s="129"/>
      <c r="P31" s="130"/>
      <c r="Q31" s="130"/>
      <c r="R31" s="130"/>
      <c r="S31" s="130"/>
      <c r="T31" s="127"/>
    </row>
    <row r="32" spans="1:20" x14ac:dyDescent="0.25">
      <c r="A32" s="35" t="s">
        <v>44</v>
      </c>
      <c r="B32" s="28">
        <v>155764612.65000001</v>
      </c>
      <c r="C32" s="28">
        <v>887587.43</v>
      </c>
      <c r="D32" s="28">
        <v>721606.27</v>
      </c>
      <c r="E32" s="28">
        <v>92602.12</v>
      </c>
      <c r="F32" s="28">
        <f t="shared" si="3"/>
        <v>155837991.69000003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34">
        <f t="shared" si="4"/>
        <v>0</v>
      </c>
      <c r="M32" s="34">
        <f t="shared" si="5"/>
        <v>155837991.69000003</v>
      </c>
      <c r="N32" s="9"/>
      <c r="O32" s="129"/>
      <c r="P32" s="130"/>
      <c r="Q32" s="130"/>
      <c r="R32" s="130"/>
      <c r="S32" s="130"/>
      <c r="T32" s="127"/>
    </row>
    <row r="33" spans="1:20" ht="15.75" customHeight="1" x14ac:dyDescent="0.25">
      <c r="A33" s="38" t="s">
        <v>45</v>
      </c>
      <c r="B33" s="28">
        <v>92611.27</v>
      </c>
      <c r="C33" s="28">
        <v>255560.06</v>
      </c>
      <c r="D33" s="28">
        <v>255560.06</v>
      </c>
      <c r="E33" s="28">
        <v>0</v>
      </c>
      <c r="F33" s="28">
        <f t="shared" si="3"/>
        <v>92611.270000000019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34">
        <f t="shared" si="4"/>
        <v>0</v>
      </c>
      <c r="M33" s="34">
        <f t="shared" si="5"/>
        <v>92611.270000000019</v>
      </c>
      <c r="N33" s="9"/>
      <c r="O33" s="129"/>
      <c r="P33" s="130"/>
      <c r="Q33" s="130"/>
      <c r="R33" s="130"/>
      <c r="S33" s="130"/>
      <c r="T33" s="127"/>
    </row>
    <row r="34" spans="1:20" ht="31.5" customHeight="1" x14ac:dyDescent="0.25">
      <c r="A34" s="38" t="s">
        <v>46</v>
      </c>
      <c r="B34" s="28">
        <v>6324.58</v>
      </c>
      <c r="C34" s="28">
        <v>779286.93</v>
      </c>
      <c r="D34" s="28">
        <v>769286.93</v>
      </c>
      <c r="E34" s="28">
        <v>10000</v>
      </c>
      <c r="F34" s="28">
        <f t="shared" si="3"/>
        <v>6324.5799999999581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34">
        <f t="shared" si="4"/>
        <v>0</v>
      </c>
      <c r="M34" s="34">
        <f t="shared" si="5"/>
        <v>6324.5799999999581</v>
      </c>
      <c r="N34" s="9"/>
      <c r="O34" s="129"/>
      <c r="P34" s="130"/>
      <c r="Q34" s="130"/>
      <c r="R34" s="130"/>
      <c r="S34" s="130"/>
      <c r="T34" s="127"/>
    </row>
    <row r="35" spans="1:20" x14ac:dyDescent="0.25">
      <c r="A35" s="35" t="s">
        <v>47</v>
      </c>
      <c r="B35" s="28">
        <v>569415.26</v>
      </c>
      <c r="C35" s="28">
        <v>3096828.17</v>
      </c>
      <c r="D35" s="28">
        <v>3071110.85</v>
      </c>
      <c r="E35" s="28">
        <v>10560</v>
      </c>
      <c r="F35" s="28">
        <f t="shared" si="3"/>
        <v>584572.57999999961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34">
        <f t="shared" si="4"/>
        <v>0</v>
      </c>
      <c r="M35" s="34">
        <f t="shared" si="5"/>
        <v>584572.57999999961</v>
      </c>
      <c r="N35" s="9"/>
      <c r="O35" s="128"/>
      <c r="P35" s="126"/>
      <c r="Q35" s="126"/>
      <c r="R35" s="126"/>
      <c r="S35" s="126"/>
      <c r="T35" s="127"/>
    </row>
    <row r="36" spans="1:20" x14ac:dyDescent="0.25">
      <c r="A36" s="35" t="s">
        <v>48</v>
      </c>
      <c r="B36" s="28">
        <v>24716119.48</v>
      </c>
      <c r="C36" s="28">
        <v>33417515.059999999</v>
      </c>
      <c r="D36" s="28">
        <v>33603930.950000003</v>
      </c>
      <c r="E36" s="28">
        <v>18129.89</v>
      </c>
      <c r="F36" s="28">
        <f t="shared" si="3"/>
        <v>24511573.699999996</v>
      </c>
      <c r="G36" s="28">
        <v>0</v>
      </c>
      <c r="H36" s="28">
        <v>1188546.06</v>
      </c>
      <c r="I36" s="28">
        <v>1182105.3400000001</v>
      </c>
      <c r="J36" s="28">
        <v>672333.63</v>
      </c>
      <c r="K36" s="28">
        <v>6440.72</v>
      </c>
      <c r="L36" s="34">
        <f t="shared" si="4"/>
        <v>509771.71000000008</v>
      </c>
      <c r="M36" s="34">
        <f t="shared" si="5"/>
        <v>25021345.409999996</v>
      </c>
      <c r="N36" s="9"/>
      <c r="O36" s="132"/>
      <c r="P36" s="132"/>
      <c r="Q36" s="132"/>
      <c r="R36" s="132"/>
      <c r="S36" s="132"/>
      <c r="T36" s="127"/>
    </row>
    <row r="37" spans="1:20" s="2" customFormat="1" x14ac:dyDescent="0.25">
      <c r="A37" s="35" t="s">
        <v>49</v>
      </c>
      <c r="B37" s="28">
        <v>0</v>
      </c>
      <c r="C37" s="28">
        <v>273788.15999999997</v>
      </c>
      <c r="D37" s="28">
        <v>270646.84999999998</v>
      </c>
      <c r="E37" s="28">
        <v>3141.31</v>
      </c>
      <c r="F37" s="28">
        <f t="shared" si="3"/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34">
        <f t="shared" si="4"/>
        <v>0</v>
      </c>
      <c r="M37" s="34">
        <f t="shared" si="5"/>
        <v>0</v>
      </c>
      <c r="N37" s="9"/>
      <c r="O37" s="129"/>
      <c r="P37" s="129"/>
      <c r="Q37" s="129"/>
      <c r="R37" s="129"/>
      <c r="S37" s="129"/>
      <c r="T37" s="122"/>
    </row>
    <row r="38" spans="1:20" s="2" customFormat="1" x14ac:dyDescent="0.25">
      <c r="A38" s="35" t="s">
        <v>50</v>
      </c>
      <c r="B38" s="28">
        <v>536385.35</v>
      </c>
      <c r="C38" s="28">
        <v>291922.27</v>
      </c>
      <c r="D38" s="28">
        <v>9056.17</v>
      </c>
      <c r="E38" s="39">
        <v>0</v>
      </c>
      <c r="F38" s="28">
        <f t="shared" si="3"/>
        <v>819251.45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34">
        <f t="shared" si="4"/>
        <v>0</v>
      </c>
      <c r="M38" s="34">
        <f t="shared" si="5"/>
        <v>819251.45</v>
      </c>
      <c r="N38" s="9"/>
      <c r="O38" s="132"/>
      <c r="P38" s="132"/>
      <c r="Q38" s="132"/>
      <c r="R38" s="132"/>
      <c r="S38" s="132"/>
      <c r="T38" s="122"/>
    </row>
    <row r="39" spans="1:20" ht="15.75" customHeight="1" x14ac:dyDescent="0.25">
      <c r="A39" s="35" t="s">
        <v>51</v>
      </c>
      <c r="B39" s="28">
        <v>68813.86</v>
      </c>
      <c r="C39" s="28">
        <v>2177425.7000000002</v>
      </c>
      <c r="D39" s="28">
        <v>2092973.2</v>
      </c>
      <c r="E39" s="28">
        <v>0</v>
      </c>
      <c r="F39" s="28">
        <f t="shared" si="3"/>
        <v>153266.3600000001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34">
        <f t="shared" si="4"/>
        <v>0</v>
      </c>
      <c r="M39" s="34">
        <f t="shared" si="5"/>
        <v>153266.3600000001</v>
      </c>
      <c r="N39" s="9"/>
      <c r="O39" s="127"/>
      <c r="P39" s="122"/>
      <c r="Q39" s="122"/>
      <c r="R39" s="122"/>
      <c r="S39" s="122"/>
      <c r="T39" s="122"/>
    </row>
    <row r="40" spans="1:20" x14ac:dyDescent="0.25">
      <c r="A40" s="35" t="s">
        <v>52</v>
      </c>
      <c r="B40" s="28">
        <v>268276879.71000001</v>
      </c>
      <c r="C40" s="28">
        <v>56308641.75</v>
      </c>
      <c r="D40" s="28">
        <v>136308602.15000001</v>
      </c>
      <c r="E40" s="28">
        <v>0</v>
      </c>
      <c r="F40" s="28">
        <f t="shared" si="3"/>
        <v>188276919.31000003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34">
        <f t="shared" si="4"/>
        <v>0</v>
      </c>
      <c r="M40" s="34">
        <f t="shared" si="5"/>
        <v>188276919.31000003</v>
      </c>
      <c r="N40" s="9"/>
      <c r="O40" s="122"/>
      <c r="P40" s="122"/>
      <c r="Q40" s="122"/>
      <c r="R40" s="122"/>
      <c r="S40" s="122"/>
      <c r="T40" s="122"/>
    </row>
    <row r="41" spans="1:20" ht="15.75" customHeight="1" x14ac:dyDescent="0.25">
      <c r="A41" s="35" t="s">
        <v>53</v>
      </c>
      <c r="B41" s="28">
        <v>200725.39</v>
      </c>
      <c r="C41" s="28">
        <v>20849.11</v>
      </c>
      <c r="D41" s="28">
        <v>20849.11</v>
      </c>
      <c r="E41" s="28">
        <v>0</v>
      </c>
      <c r="F41" s="28">
        <f t="shared" si="3"/>
        <v>200725.39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34">
        <f t="shared" si="4"/>
        <v>0</v>
      </c>
      <c r="M41" s="34">
        <f t="shared" si="5"/>
        <v>200725.39</v>
      </c>
      <c r="N41" s="9"/>
      <c r="O41" s="11"/>
    </row>
    <row r="42" spans="1:20" s="2" customFormat="1" x14ac:dyDescent="0.25">
      <c r="A42" s="35" t="s">
        <v>54</v>
      </c>
      <c r="B42" s="28">
        <v>128079.87</v>
      </c>
      <c r="C42" s="28">
        <v>811475.55</v>
      </c>
      <c r="D42" s="28">
        <v>428783.21</v>
      </c>
      <c r="E42" s="28">
        <v>0</v>
      </c>
      <c r="F42" s="28">
        <f t="shared" si="3"/>
        <v>510772.21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34">
        <f t="shared" si="4"/>
        <v>0</v>
      </c>
      <c r="M42" s="34">
        <f t="shared" si="5"/>
        <v>510772.21</v>
      </c>
      <c r="N42" s="9"/>
      <c r="O42" s="11"/>
      <c r="P42" s="5"/>
      <c r="Q42" s="5"/>
      <c r="R42" s="5"/>
      <c r="S42" s="5"/>
    </row>
    <row r="43" spans="1:20" s="2" customFormat="1" x14ac:dyDescent="0.25">
      <c r="A43" s="35" t="s">
        <v>55</v>
      </c>
      <c r="B43" s="28">
        <v>1969427.5</v>
      </c>
      <c r="C43" s="28">
        <v>5135137.13</v>
      </c>
      <c r="D43" s="28">
        <v>5118680.0599999996</v>
      </c>
      <c r="E43" s="28">
        <v>1782.8</v>
      </c>
      <c r="F43" s="28">
        <f t="shared" si="3"/>
        <v>1984101.7700000005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34">
        <f t="shared" si="4"/>
        <v>0</v>
      </c>
      <c r="M43" s="34">
        <f t="shared" si="5"/>
        <v>1984101.7700000005</v>
      </c>
      <c r="N43" s="9"/>
      <c r="O43" s="11"/>
      <c r="P43" s="5"/>
      <c r="Q43" s="5"/>
      <c r="R43" s="5"/>
      <c r="S43" s="5"/>
    </row>
    <row r="44" spans="1:20" s="2" customFormat="1" x14ac:dyDescent="0.25">
      <c r="A44" s="35" t="s">
        <v>56</v>
      </c>
      <c r="B44" s="28">
        <v>18462.849999999999</v>
      </c>
      <c r="C44" s="28">
        <v>10263.469999999999</v>
      </c>
      <c r="D44" s="28">
        <v>10263.469999999999</v>
      </c>
      <c r="E44" s="28">
        <v>0</v>
      </c>
      <c r="F44" s="28">
        <f t="shared" si="3"/>
        <v>18462.849999999999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si="4"/>
        <v>0</v>
      </c>
      <c r="M44" s="34">
        <f t="shared" si="5"/>
        <v>18462.849999999999</v>
      </c>
      <c r="N44" s="9"/>
      <c r="O44" s="10"/>
    </row>
    <row r="45" spans="1:20" s="2" customFormat="1" x14ac:dyDescent="0.25">
      <c r="A45" s="35" t="s">
        <v>57</v>
      </c>
      <c r="B45" s="28">
        <v>1486863.22</v>
      </c>
      <c r="C45" s="28">
        <v>90155260.299999997</v>
      </c>
      <c r="D45" s="28">
        <v>89401948.909999996</v>
      </c>
      <c r="E45" s="28">
        <v>124716.93</v>
      </c>
      <c r="F45" s="28">
        <f t="shared" si="3"/>
        <v>2115457.6799999923</v>
      </c>
      <c r="G45" s="28">
        <v>0</v>
      </c>
      <c r="H45" s="28">
        <v>24334271.420000002</v>
      </c>
      <c r="I45" s="28">
        <v>14890893.619999999</v>
      </c>
      <c r="J45" s="28">
        <v>14890893.619999999</v>
      </c>
      <c r="K45" s="28">
        <v>5180969</v>
      </c>
      <c r="L45" s="34">
        <f t="shared" si="4"/>
        <v>4262408.8000000045</v>
      </c>
      <c r="M45" s="34">
        <f t="shared" si="5"/>
        <v>6377866.4799999967</v>
      </c>
      <c r="N45" s="9"/>
      <c r="O45" s="10"/>
    </row>
    <row r="46" spans="1:20" s="2" customFormat="1" x14ac:dyDescent="0.25">
      <c r="A46" s="35" t="s">
        <v>58</v>
      </c>
      <c r="B46" s="28">
        <v>4753645.67</v>
      </c>
      <c r="C46" s="28">
        <v>22986882.789999999</v>
      </c>
      <c r="D46" s="28">
        <v>22711630.059999999</v>
      </c>
      <c r="E46" s="28">
        <v>176700.05</v>
      </c>
      <c r="F46" s="28">
        <f t="shared" si="3"/>
        <v>4852198.3500000015</v>
      </c>
      <c r="G46" s="28">
        <v>845481.18</v>
      </c>
      <c r="H46" s="28">
        <v>50186343.57</v>
      </c>
      <c r="I46" s="28">
        <v>33101243.670000002</v>
      </c>
      <c r="J46" s="28">
        <v>27609713.489999998</v>
      </c>
      <c r="K46" s="28">
        <v>7137279.5099999998</v>
      </c>
      <c r="L46" s="34">
        <f t="shared" si="4"/>
        <v>16284831.75</v>
      </c>
      <c r="M46" s="34">
        <f t="shared" si="5"/>
        <v>21137030.100000001</v>
      </c>
      <c r="N46" s="9"/>
      <c r="O46" s="10"/>
    </row>
    <row r="47" spans="1:20" s="2" customFormat="1" x14ac:dyDescent="0.25">
      <c r="A47" s="35" t="s">
        <v>59</v>
      </c>
      <c r="B47" s="28">
        <v>10628924.890000001</v>
      </c>
      <c r="C47" s="28">
        <v>37231515.490000002</v>
      </c>
      <c r="D47" s="28">
        <v>37189292.93</v>
      </c>
      <c r="E47" s="28">
        <v>0</v>
      </c>
      <c r="F47" s="28">
        <f t="shared" si="3"/>
        <v>10671147.450000003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34">
        <f t="shared" si="4"/>
        <v>0</v>
      </c>
      <c r="M47" s="34">
        <f t="shared" si="5"/>
        <v>10671147.450000003</v>
      </c>
      <c r="N47" s="9"/>
      <c r="O47" s="10"/>
    </row>
    <row r="48" spans="1:20" s="2" customFormat="1" x14ac:dyDescent="0.25">
      <c r="A48" s="35" t="s">
        <v>60</v>
      </c>
      <c r="B48" s="28">
        <v>0</v>
      </c>
      <c r="C48" s="28">
        <v>2732347.06</v>
      </c>
      <c r="D48" s="28">
        <v>231415.05</v>
      </c>
      <c r="E48" s="28">
        <v>2500932</v>
      </c>
      <c r="F48" s="28">
        <f t="shared" si="3"/>
        <v>1.0000000242143869E-2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34">
        <f t="shared" si="4"/>
        <v>0</v>
      </c>
      <c r="M48" s="34">
        <f t="shared" si="5"/>
        <v>1.0000000242143869E-2</v>
      </c>
      <c r="N48" s="9"/>
      <c r="O48" s="10"/>
    </row>
    <row r="49" spans="1:15" s="2" customFormat="1" x14ac:dyDescent="0.25">
      <c r="A49" s="35" t="s">
        <v>61</v>
      </c>
      <c r="B49" s="28">
        <v>0</v>
      </c>
      <c r="C49" s="28">
        <v>14430436.27</v>
      </c>
      <c r="D49" s="28">
        <v>14430436.27</v>
      </c>
      <c r="E49" s="28">
        <v>0</v>
      </c>
      <c r="F49" s="28">
        <f t="shared" si="3"/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34">
        <f t="shared" si="4"/>
        <v>0</v>
      </c>
      <c r="M49" s="34">
        <f t="shared" si="5"/>
        <v>0</v>
      </c>
      <c r="N49" s="9"/>
      <c r="O49" s="10"/>
    </row>
    <row r="50" spans="1:15" s="2" customFormat="1" x14ac:dyDescent="0.25">
      <c r="A50" s="35" t="s">
        <v>62</v>
      </c>
      <c r="B50" s="28">
        <v>0</v>
      </c>
      <c r="C50" s="28">
        <v>103016.9</v>
      </c>
      <c r="D50" s="28">
        <v>103016.9</v>
      </c>
      <c r="E50" s="28">
        <v>0</v>
      </c>
      <c r="F50" s="28">
        <f t="shared" si="3"/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34">
        <f t="shared" si="4"/>
        <v>0</v>
      </c>
      <c r="M50" s="34">
        <f t="shared" si="5"/>
        <v>0</v>
      </c>
      <c r="N50" s="9"/>
      <c r="O50" s="10"/>
    </row>
    <row r="51" spans="1:15" s="2" customFormat="1" x14ac:dyDescent="0.25">
      <c r="A51" s="35" t="s">
        <v>63</v>
      </c>
      <c r="B51" s="28">
        <v>0</v>
      </c>
      <c r="C51" s="28">
        <v>5265.34</v>
      </c>
      <c r="D51" s="28">
        <v>5265.34</v>
      </c>
      <c r="E51" s="28">
        <v>0</v>
      </c>
      <c r="F51" s="28">
        <f t="shared" si="3"/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34">
        <f t="shared" si="4"/>
        <v>0</v>
      </c>
      <c r="M51" s="34">
        <f t="shared" si="5"/>
        <v>0</v>
      </c>
      <c r="N51" s="9"/>
      <c r="O51" s="10"/>
    </row>
    <row r="52" spans="1:15" s="2" customFormat="1" ht="31.5" x14ac:dyDescent="0.25">
      <c r="A52" s="35" t="s">
        <v>64</v>
      </c>
      <c r="B52" s="28">
        <v>0</v>
      </c>
      <c r="C52" s="28">
        <v>26676.639999999999</v>
      </c>
      <c r="D52" s="28">
        <v>26676.639999999999</v>
      </c>
      <c r="E52" s="28">
        <v>0</v>
      </c>
      <c r="F52" s="28">
        <f t="shared" si="3"/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34">
        <f t="shared" si="4"/>
        <v>0</v>
      </c>
      <c r="M52" s="34">
        <f t="shared" si="5"/>
        <v>0</v>
      </c>
      <c r="N52" s="9"/>
      <c r="O52" s="10"/>
    </row>
    <row r="53" spans="1:15" s="2" customFormat="1" x14ac:dyDescent="0.25">
      <c r="A53" s="35" t="s">
        <v>65</v>
      </c>
      <c r="B53" s="28">
        <v>0</v>
      </c>
      <c r="C53" s="28">
        <v>25110.95</v>
      </c>
      <c r="D53" s="28">
        <v>25110.95</v>
      </c>
      <c r="E53" s="28">
        <v>0</v>
      </c>
      <c r="F53" s="28">
        <f t="shared" si="3"/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34">
        <f t="shared" si="4"/>
        <v>0</v>
      </c>
      <c r="M53" s="34">
        <f t="shared" si="5"/>
        <v>0</v>
      </c>
      <c r="N53" s="9"/>
      <c r="O53" s="10"/>
    </row>
    <row r="54" spans="1:15" s="2" customFormat="1" x14ac:dyDescent="0.25">
      <c r="A54" s="35" t="s">
        <v>66</v>
      </c>
      <c r="B54" s="28">
        <v>0</v>
      </c>
      <c r="C54" s="28">
        <v>447698.03</v>
      </c>
      <c r="D54" s="28">
        <v>447467.67</v>
      </c>
      <c r="E54" s="28">
        <v>0</v>
      </c>
      <c r="F54" s="28">
        <f t="shared" si="3"/>
        <v>230.36000000004424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34">
        <f t="shared" si="4"/>
        <v>0</v>
      </c>
      <c r="M54" s="34">
        <f t="shared" si="5"/>
        <v>230.36000000004424</v>
      </c>
      <c r="N54" s="9"/>
      <c r="O54" s="10"/>
    </row>
    <row r="55" spans="1:15" s="2" customFormat="1" x14ac:dyDescent="0.25">
      <c r="A55" s="35" t="s">
        <v>67</v>
      </c>
      <c r="B55" s="28">
        <v>0</v>
      </c>
      <c r="C55" s="28">
        <v>8901779.5299999993</v>
      </c>
      <c r="D55" s="28">
        <v>8901779.5299999993</v>
      </c>
      <c r="E55" s="28">
        <v>0</v>
      </c>
      <c r="F55" s="28">
        <f t="shared" si="3"/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34">
        <f t="shared" si="4"/>
        <v>0</v>
      </c>
      <c r="M55" s="34">
        <f t="shared" si="5"/>
        <v>0</v>
      </c>
      <c r="N55" s="9"/>
      <c r="O55" s="10"/>
    </row>
    <row r="56" spans="1:15" s="2" customFormat="1" x14ac:dyDescent="0.25">
      <c r="A56" s="40" t="s">
        <v>68</v>
      </c>
      <c r="B56" s="30">
        <f t="shared" ref="B56:L56" si="6">SUM(B57:B73)</f>
        <v>56345603.890000008</v>
      </c>
      <c r="C56" s="30">
        <f t="shared" si="6"/>
        <v>184754889.99999997</v>
      </c>
      <c r="D56" s="30">
        <f t="shared" si="6"/>
        <v>123525445.84000003</v>
      </c>
      <c r="E56" s="30">
        <f t="shared" si="6"/>
        <v>191996.64</v>
      </c>
      <c r="F56" s="30">
        <f t="shared" si="6"/>
        <v>117383051.41</v>
      </c>
      <c r="G56" s="30">
        <f t="shared" si="6"/>
        <v>15048.7</v>
      </c>
      <c r="H56" s="30">
        <f t="shared" si="6"/>
        <v>760958076.98000002</v>
      </c>
      <c r="I56" s="30">
        <f t="shared" si="6"/>
        <v>54794391.460000016</v>
      </c>
      <c r="J56" s="30">
        <f t="shared" si="6"/>
        <v>54769643.810000002</v>
      </c>
      <c r="K56" s="30">
        <f t="shared" si="6"/>
        <v>216537372.62</v>
      </c>
      <c r="L56" s="30">
        <f t="shared" si="6"/>
        <v>489666109.25</v>
      </c>
      <c r="M56" s="31">
        <f>F56+L56</f>
        <v>607049160.65999997</v>
      </c>
      <c r="N56"/>
      <c r="O56" s="10"/>
    </row>
    <row r="57" spans="1:15" s="2" customFormat="1" x14ac:dyDescent="0.25">
      <c r="A57" s="35" t="s">
        <v>69</v>
      </c>
      <c r="B57" s="28">
        <v>16747.650000000001</v>
      </c>
      <c r="C57" s="28">
        <v>5133931.5</v>
      </c>
      <c r="D57" s="28">
        <v>12495.95</v>
      </c>
      <c r="E57" s="28">
        <v>0</v>
      </c>
      <c r="F57" s="28">
        <f t="shared" ref="F57:F73" si="7">(B57+C57)-(D57+E57)</f>
        <v>5138183.2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34">
        <f t="shared" ref="L57:L73" si="8">(G57+H57)-(J57+K57)</f>
        <v>0</v>
      </c>
      <c r="M57" s="34">
        <f t="shared" ref="M57:M73" si="9">F57+L57</f>
        <v>5138183.2</v>
      </c>
      <c r="N57"/>
      <c r="O57" s="10"/>
    </row>
    <row r="58" spans="1:15" s="2" customFormat="1" x14ac:dyDescent="0.25">
      <c r="A58" s="35" t="s">
        <v>39</v>
      </c>
      <c r="B58" s="28">
        <v>11000</v>
      </c>
      <c r="C58" s="28">
        <v>285911.53000000003</v>
      </c>
      <c r="D58" s="28">
        <v>281718.03999999998</v>
      </c>
      <c r="E58" s="28">
        <v>0</v>
      </c>
      <c r="F58" s="28">
        <f t="shared" si="7"/>
        <v>15193.490000000049</v>
      </c>
      <c r="G58" s="28">
        <v>0</v>
      </c>
      <c r="H58" s="28">
        <v>1070076.99</v>
      </c>
      <c r="I58" s="28">
        <v>47664.23</v>
      </c>
      <c r="J58" s="28">
        <v>42971.14</v>
      </c>
      <c r="K58" s="28">
        <v>1022412.76</v>
      </c>
      <c r="L58" s="34">
        <f t="shared" si="8"/>
        <v>4693.0900000000838</v>
      </c>
      <c r="M58" s="34">
        <f t="shared" si="9"/>
        <v>19886.580000000133</v>
      </c>
      <c r="N58"/>
      <c r="O58" s="10"/>
    </row>
    <row r="59" spans="1:15" s="2" customFormat="1" x14ac:dyDescent="0.25">
      <c r="A59" s="35" t="s">
        <v>70</v>
      </c>
      <c r="B59" s="28">
        <v>2503048.65</v>
      </c>
      <c r="C59" s="28">
        <v>62335209.82</v>
      </c>
      <c r="D59" s="28">
        <v>62028595.859999999</v>
      </c>
      <c r="E59" s="28">
        <v>47043.89</v>
      </c>
      <c r="F59" s="28">
        <f t="shared" si="7"/>
        <v>2762618.7199999988</v>
      </c>
      <c r="G59" s="28">
        <v>0</v>
      </c>
      <c r="H59" s="28">
        <v>54268991.490000002</v>
      </c>
      <c r="I59" s="28">
        <v>33169133.539999999</v>
      </c>
      <c r="J59" s="28">
        <v>33165381.539999999</v>
      </c>
      <c r="K59" s="28">
        <v>21099857.949999999</v>
      </c>
      <c r="L59" s="34">
        <f t="shared" si="8"/>
        <v>3752.0000000074506</v>
      </c>
      <c r="M59" s="34">
        <f t="shared" si="9"/>
        <v>2766370.7200000063</v>
      </c>
      <c r="N59"/>
      <c r="O59" s="10"/>
    </row>
    <row r="60" spans="1:15" s="2" customFormat="1" ht="20.100000000000001" customHeight="1" x14ac:dyDescent="0.25">
      <c r="A60" s="41" t="s">
        <v>71</v>
      </c>
      <c r="B60" s="28">
        <v>775218.12</v>
      </c>
      <c r="C60" s="28">
        <v>2932744.62</v>
      </c>
      <c r="D60" s="28">
        <v>2839018.25</v>
      </c>
      <c r="E60" s="28">
        <v>0</v>
      </c>
      <c r="F60" s="28">
        <f t="shared" si="7"/>
        <v>868944.49000000022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34">
        <f t="shared" si="8"/>
        <v>0</v>
      </c>
      <c r="M60" s="34">
        <f t="shared" si="9"/>
        <v>868944.49000000022</v>
      </c>
      <c r="N60"/>
      <c r="O60" s="10"/>
    </row>
    <row r="61" spans="1:15" s="2" customFormat="1" ht="15.75" customHeight="1" x14ac:dyDescent="0.25">
      <c r="A61" s="35" t="s">
        <v>72</v>
      </c>
      <c r="B61" s="28">
        <v>666677.91</v>
      </c>
      <c r="C61" s="28">
        <v>1062737.33</v>
      </c>
      <c r="D61" s="28">
        <v>1025367.34</v>
      </c>
      <c r="E61" s="28">
        <v>0</v>
      </c>
      <c r="F61" s="28">
        <f t="shared" si="7"/>
        <v>704047.90000000026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34">
        <f t="shared" si="8"/>
        <v>0</v>
      </c>
      <c r="M61" s="34">
        <f t="shared" si="9"/>
        <v>704047.90000000026</v>
      </c>
      <c r="N61"/>
      <c r="O61" s="10"/>
    </row>
    <row r="62" spans="1:15" s="2" customFormat="1" ht="15.75" customHeight="1" x14ac:dyDescent="0.25">
      <c r="A62" s="35" t="s">
        <v>73</v>
      </c>
      <c r="B62" s="28">
        <v>46178821.420000002</v>
      </c>
      <c r="C62" s="28">
        <v>61180134.909999996</v>
      </c>
      <c r="D62" s="28">
        <v>9643559.5199999996</v>
      </c>
      <c r="E62" s="28">
        <v>168.78</v>
      </c>
      <c r="F62" s="28">
        <f t="shared" si="7"/>
        <v>97715228.030000001</v>
      </c>
      <c r="G62" s="28">
        <v>0</v>
      </c>
      <c r="H62" s="28">
        <v>523208680.75999999</v>
      </c>
      <c r="I62" s="28">
        <v>12013177.07</v>
      </c>
      <c r="J62" s="28">
        <v>12012961.73</v>
      </c>
      <c r="K62" s="28">
        <v>21963864.559999999</v>
      </c>
      <c r="L62" s="34">
        <f t="shared" si="8"/>
        <v>489231854.46999997</v>
      </c>
      <c r="M62" s="34">
        <f t="shared" si="9"/>
        <v>586947082.5</v>
      </c>
      <c r="N62"/>
      <c r="O62" s="10"/>
    </row>
    <row r="63" spans="1:15" s="2" customFormat="1" ht="15.75" customHeight="1" x14ac:dyDescent="0.25">
      <c r="A63" s="35" t="s">
        <v>74</v>
      </c>
      <c r="B63" s="28">
        <v>267066.84999999998</v>
      </c>
      <c r="C63" s="28">
        <v>161561.19</v>
      </c>
      <c r="D63" s="28">
        <v>0</v>
      </c>
      <c r="E63" s="28">
        <v>0</v>
      </c>
      <c r="F63" s="28">
        <f t="shared" si="7"/>
        <v>428628.04</v>
      </c>
      <c r="G63" s="28">
        <v>0</v>
      </c>
      <c r="H63" s="28">
        <v>2385029.2200000002</v>
      </c>
      <c r="I63" s="28">
        <v>1022739.67</v>
      </c>
      <c r="J63" s="28">
        <v>1022739.67</v>
      </c>
      <c r="K63" s="28">
        <v>1362289.55</v>
      </c>
      <c r="L63" s="34">
        <f t="shared" si="8"/>
        <v>0</v>
      </c>
      <c r="M63" s="34">
        <f t="shared" si="9"/>
        <v>428628.04</v>
      </c>
      <c r="N63"/>
      <c r="O63" s="10"/>
    </row>
    <row r="64" spans="1:15" s="2" customFormat="1" x14ac:dyDescent="0.25">
      <c r="A64" s="35" t="s">
        <v>75</v>
      </c>
      <c r="B64" s="28">
        <v>5011516.42</v>
      </c>
      <c r="C64" s="28">
        <v>3604357.52</v>
      </c>
      <c r="D64" s="28">
        <v>169582.75</v>
      </c>
      <c r="E64" s="28">
        <v>0</v>
      </c>
      <c r="F64" s="28">
        <f t="shared" si="7"/>
        <v>8446291.1899999995</v>
      </c>
      <c r="G64" s="28">
        <v>0</v>
      </c>
      <c r="H64" s="28">
        <v>162289160.37</v>
      </c>
      <c r="I64" s="28">
        <v>0</v>
      </c>
      <c r="J64" s="28">
        <v>0</v>
      </c>
      <c r="K64" s="28">
        <v>162289160.37</v>
      </c>
      <c r="L64" s="34">
        <f t="shared" si="8"/>
        <v>0</v>
      </c>
      <c r="M64" s="34">
        <f t="shared" si="9"/>
        <v>8446291.1899999995</v>
      </c>
      <c r="N64"/>
      <c r="O64" s="10"/>
    </row>
    <row r="65" spans="1:19" s="2" customFormat="1" x14ac:dyDescent="0.25">
      <c r="A65" s="35" t="s">
        <v>76</v>
      </c>
      <c r="B65" s="28">
        <v>0</v>
      </c>
      <c r="C65" s="28">
        <v>34442.230000000003</v>
      </c>
      <c r="D65" s="28">
        <v>34442.230000000003</v>
      </c>
      <c r="E65" s="28">
        <v>0</v>
      </c>
      <c r="F65" s="28">
        <f>(B65+C65)-(D65+E65)</f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34">
        <f t="shared" si="8"/>
        <v>0</v>
      </c>
      <c r="M65" s="34">
        <f t="shared" si="9"/>
        <v>0</v>
      </c>
      <c r="N65"/>
      <c r="O65" s="10"/>
    </row>
    <row r="66" spans="1:19" s="2" customFormat="1" x14ac:dyDescent="0.25">
      <c r="A66" s="35" t="s">
        <v>46</v>
      </c>
      <c r="B66" s="28">
        <v>59506.15</v>
      </c>
      <c r="C66" s="28">
        <v>1527945.48</v>
      </c>
      <c r="D66" s="28">
        <v>1368036.51</v>
      </c>
      <c r="E66" s="28">
        <v>144783.97</v>
      </c>
      <c r="F66" s="28">
        <f>(B66+C66)-(D66+E66)</f>
        <v>74631.149999999907</v>
      </c>
      <c r="G66" s="28">
        <v>0</v>
      </c>
      <c r="H66" s="28">
        <v>7157346.8099999996</v>
      </c>
      <c r="I66" s="28">
        <v>5437124.5</v>
      </c>
      <c r="J66" s="28">
        <v>5437124.5</v>
      </c>
      <c r="K66" s="28">
        <v>1720222.31</v>
      </c>
      <c r="L66" s="34">
        <f t="shared" si="8"/>
        <v>0</v>
      </c>
      <c r="M66" s="34">
        <f t="shared" si="9"/>
        <v>74631.149999999907</v>
      </c>
      <c r="N66"/>
      <c r="O66" s="10"/>
    </row>
    <row r="67" spans="1:19" x14ac:dyDescent="0.25">
      <c r="A67" s="35" t="s">
        <v>77</v>
      </c>
      <c r="B67" s="28">
        <v>8819.43</v>
      </c>
      <c r="C67" s="28">
        <v>6902107.9299999997</v>
      </c>
      <c r="D67" s="28">
        <v>6901898.6200000001</v>
      </c>
      <c r="E67" s="28">
        <v>0</v>
      </c>
      <c r="F67" s="28">
        <f t="shared" si="7"/>
        <v>9028.7399999992922</v>
      </c>
      <c r="G67" s="28">
        <v>4083.85</v>
      </c>
      <c r="H67" s="28">
        <v>1639726.57</v>
      </c>
      <c r="I67" s="28">
        <v>902202.84</v>
      </c>
      <c r="J67" s="28">
        <v>898118.99</v>
      </c>
      <c r="K67" s="28">
        <v>741607.58</v>
      </c>
      <c r="L67" s="34">
        <f t="shared" si="8"/>
        <v>4083.850000000326</v>
      </c>
      <c r="M67" s="34">
        <f t="shared" si="9"/>
        <v>13112.589999999618</v>
      </c>
      <c r="N67"/>
      <c r="O67" s="10"/>
      <c r="P67" s="2"/>
      <c r="Q67" s="2"/>
      <c r="R67" s="2"/>
      <c r="S67" s="2"/>
    </row>
    <row r="68" spans="1:19" x14ac:dyDescent="0.25">
      <c r="A68" s="35" t="s">
        <v>78</v>
      </c>
      <c r="B68" s="28">
        <v>51073.08</v>
      </c>
      <c r="C68" s="28">
        <v>21655443.75</v>
      </c>
      <c r="D68" s="28">
        <v>21606004.559999999</v>
      </c>
      <c r="E68" s="28">
        <v>0</v>
      </c>
      <c r="F68" s="28">
        <f t="shared" si="7"/>
        <v>100512.26999999955</v>
      </c>
      <c r="G68" s="28">
        <v>0</v>
      </c>
      <c r="H68" s="28">
        <v>7763634.5199999996</v>
      </c>
      <c r="I68" s="28">
        <v>1900340.85</v>
      </c>
      <c r="J68" s="28">
        <v>1900340.85</v>
      </c>
      <c r="K68" s="28">
        <v>5453571.2000000002</v>
      </c>
      <c r="L68" s="34">
        <f t="shared" si="8"/>
        <v>409722.46999999881</v>
      </c>
      <c r="M68" s="34">
        <f t="shared" si="9"/>
        <v>510234.73999999836</v>
      </c>
      <c r="N68"/>
      <c r="O68" s="10"/>
      <c r="P68" s="2"/>
      <c r="Q68" s="2"/>
      <c r="R68" s="2"/>
      <c r="S68" s="2"/>
    </row>
    <row r="69" spans="1:19" x14ac:dyDescent="0.25">
      <c r="A69" s="35" t="s">
        <v>79</v>
      </c>
      <c r="B69" s="28">
        <v>692417.14</v>
      </c>
      <c r="C69" s="28">
        <v>298285.40999999997</v>
      </c>
      <c r="D69" s="28">
        <v>3194.29</v>
      </c>
      <c r="E69" s="28">
        <v>0</v>
      </c>
      <c r="F69" s="28">
        <f t="shared" si="7"/>
        <v>987508.26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34">
        <f t="shared" si="8"/>
        <v>0</v>
      </c>
      <c r="M69" s="34">
        <f t="shared" si="9"/>
        <v>987508.26</v>
      </c>
      <c r="N69" s="85"/>
      <c r="O69" s="85"/>
      <c r="P69" s="85"/>
      <c r="Q69" s="2"/>
      <c r="R69" s="2"/>
      <c r="S69" s="2"/>
    </row>
    <row r="70" spans="1:19" x14ac:dyDescent="0.25">
      <c r="A70" s="35" t="s">
        <v>80</v>
      </c>
      <c r="B70" s="28">
        <v>34756.699999999997</v>
      </c>
      <c r="C70" s="28">
        <v>4084.45</v>
      </c>
      <c r="D70" s="28">
        <v>4084.45</v>
      </c>
      <c r="E70" s="28">
        <v>0</v>
      </c>
      <c r="F70" s="28">
        <f t="shared" si="7"/>
        <v>34756.699999999997</v>
      </c>
      <c r="G70" s="28">
        <v>0</v>
      </c>
      <c r="H70" s="28">
        <v>130503.07</v>
      </c>
      <c r="I70" s="28">
        <v>106510.02</v>
      </c>
      <c r="J70" s="28">
        <v>105471.5</v>
      </c>
      <c r="K70" s="28">
        <v>23993.05</v>
      </c>
      <c r="L70" s="34">
        <f t="shared" si="8"/>
        <v>1038.5200000000041</v>
      </c>
      <c r="M70" s="34">
        <f t="shared" si="9"/>
        <v>35795.22</v>
      </c>
      <c r="N70"/>
      <c r="O70" s="11"/>
    </row>
    <row r="71" spans="1:19" x14ac:dyDescent="0.25">
      <c r="A71" s="35" t="s">
        <v>81</v>
      </c>
      <c r="B71" s="28">
        <v>24074.71</v>
      </c>
      <c r="C71" s="28">
        <v>1258748.3</v>
      </c>
      <c r="D71" s="28">
        <v>1228825.98</v>
      </c>
      <c r="E71" s="28">
        <v>0</v>
      </c>
      <c r="F71" s="28">
        <f t="shared" si="7"/>
        <v>53997.030000000028</v>
      </c>
      <c r="G71" s="28">
        <v>10964.85</v>
      </c>
      <c r="H71" s="28">
        <v>1044927.18</v>
      </c>
      <c r="I71" s="28">
        <v>195498.74</v>
      </c>
      <c r="J71" s="28">
        <v>184533.89</v>
      </c>
      <c r="K71" s="28">
        <v>860393.29</v>
      </c>
      <c r="L71" s="34">
        <f t="shared" si="8"/>
        <v>10964.849999999977</v>
      </c>
      <c r="M71" s="34">
        <f t="shared" si="9"/>
        <v>64961.880000000005</v>
      </c>
      <c r="N71"/>
      <c r="O71" s="11"/>
    </row>
    <row r="72" spans="1:19" s="2" customFormat="1" x14ac:dyDescent="0.25">
      <c r="A72" s="5" t="s">
        <v>59</v>
      </c>
      <c r="B72" s="28">
        <v>37637.78</v>
      </c>
      <c r="C72" s="28">
        <v>16192971.029999999</v>
      </c>
      <c r="D72" s="28">
        <v>16194876.49</v>
      </c>
      <c r="E72" s="28">
        <v>0</v>
      </c>
      <c r="F72" s="28">
        <f t="shared" si="7"/>
        <v>35732.319999998435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34">
        <f t="shared" si="8"/>
        <v>0</v>
      </c>
      <c r="M72" s="34">
        <f t="shared" si="9"/>
        <v>35732.319999998435</v>
      </c>
      <c r="N72"/>
      <c r="O72" s="10"/>
    </row>
    <row r="73" spans="1:19" s="2" customFormat="1" ht="15" customHeight="1" x14ac:dyDescent="0.25">
      <c r="A73" s="35" t="s">
        <v>82</v>
      </c>
      <c r="B73" s="28">
        <v>7221.88</v>
      </c>
      <c r="C73" s="28">
        <v>184273</v>
      </c>
      <c r="D73" s="28">
        <v>183745</v>
      </c>
      <c r="E73" s="28">
        <v>0</v>
      </c>
      <c r="F73" s="28">
        <f t="shared" si="7"/>
        <v>7749.8800000000047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34">
        <f t="shared" si="8"/>
        <v>0</v>
      </c>
      <c r="M73" s="34">
        <f t="shared" si="9"/>
        <v>7749.8800000000047</v>
      </c>
      <c r="N73"/>
      <c r="O73" s="10"/>
    </row>
    <row r="74" spans="1:19" s="2" customFormat="1" ht="15" customHeight="1" x14ac:dyDescent="0.25">
      <c r="A74" s="43" t="s">
        <v>83</v>
      </c>
      <c r="B74" s="30">
        <f t="shared" ref="B74:L74" si="10">SUM(B75:B89)</f>
        <v>22905260.810000002</v>
      </c>
      <c r="C74" s="30">
        <f t="shared" si="10"/>
        <v>225285653.43999997</v>
      </c>
      <c r="D74" s="30">
        <f t="shared" si="10"/>
        <v>213805494.11999997</v>
      </c>
      <c r="E74" s="30">
        <f t="shared" si="10"/>
        <v>1121795.95</v>
      </c>
      <c r="F74" s="30">
        <f t="shared" si="10"/>
        <v>33263624.180000018</v>
      </c>
      <c r="G74" s="30">
        <f t="shared" si="10"/>
        <v>88.5</v>
      </c>
      <c r="H74" s="30">
        <f t="shared" si="10"/>
        <v>55908020.310000002</v>
      </c>
      <c r="I74" s="30">
        <f t="shared" si="10"/>
        <v>39103239.980000004</v>
      </c>
      <c r="J74" s="30">
        <f t="shared" si="10"/>
        <v>33159541.700000003</v>
      </c>
      <c r="K74" s="30">
        <f t="shared" si="10"/>
        <v>120297.56</v>
      </c>
      <c r="L74" s="30">
        <f t="shared" si="10"/>
        <v>22628269.549999997</v>
      </c>
      <c r="M74" s="31">
        <f t="shared" ref="M74:M94" si="11">F74+L74</f>
        <v>55891893.730000019</v>
      </c>
      <c r="N74"/>
      <c r="O74" s="10"/>
    </row>
    <row r="75" spans="1:19" s="2" customFormat="1" ht="33.75" customHeight="1" x14ac:dyDescent="0.25">
      <c r="A75" s="36" t="s">
        <v>84</v>
      </c>
      <c r="B75" s="28">
        <v>17954.66</v>
      </c>
      <c r="C75" s="28">
        <v>54449.11</v>
      </c>
      <c r="D75" s="28">
        <v>11097.85</v>
      </c>
      <c r="E75" s="28">
        <v>0</v>
      </c>
      <c r="F75" s="28">
        <f t="shared" ref="F75:F89" si="12">(B75+C75)-(D75+E75)</f>
        <v>61305.920000000006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34">
        <f t="shared" ref="L75:L89" si="13">(G75+H75)-(J75+K75)</f>
        <v>0</v>
      </c>
      <c r="M75" s="34">
        <f t="shared" si="11"/>
        <v>61305.920000000006</v>
      </c>
      <c r="N75"/>
      <c r="O75" s="10"/>
    </row>
    <row r="76" spans="1:19" s="2" customFormat="1" ht="15.75" customHeight="1" x14ac:dyDescent="0.25">
      <c r="A76" s="36" t="s">
        <v>85</v>
      </c>
      <c r="B76" s="28">
        <v>818363.86</v>
      </c>
      <c r="C76" s="28">
        <v>4311456.38</v>
      </c>
      <c r="D76" s="28">
        <v>4311456.38</v>
      </c>
      <c r="E76" s="28">
        <v>0</v>
      </c>
      <c r="F76" s="28">
        <f t="shared" si="12"/>
        <v>818363.86000000034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34">
        <f t="shared" si="13"/>
        <v>0</v>
      </c>
      <c r="M76" s="34">
        <f t="shared" si="11"/>
        <v>818363.86000000034</v>
      </c>
      <c r="N76"/>
      <c r="O76" s="10"/>
    </row>
    <row r="77" spans="1:19" s="2" customFormat="1" ht="15.75" customHeight="1" x14ac:dyDescent="0.25">
      <c r="A77" s="36" t="s">
        <v>86</v>
      </c>
      <c r="B77" s="28">
        <v>383.87</v>
      </c>
      <c r="C77" s="28">
        <v>378042.74</v>
      </c>
      <c r="D77" s="28">
        <v>342174.68</v>
      </c>
      <c r="E77" s="28">
        <v>36251.93</v>
      </c>
      <c r="F77" s="28">
        <f t="shared" si="12"/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34">
        <f>(G77+H77)-(J77+K77)</f>
        <v>0</v>
      </c>
      <c r="M77" s="34">
        <f t="shared" si="11"/>
        <v>0</v>
      </c>
      <c r="N77"/>
      <c r="O77" s="10"/>
    </row>
    <row r="78" spans="1:19" s="2" customFormat="1" ht="15.75" customHeight="1" x14ac:dyDescent="0.25">
      <c r="A78" s="36" t="s">
        <v>87</v>
      </c>
      <c r="B78" s="28">
        <v>314.42</v>
      </c>
      <c r="C78" s="28">
        <v>232.5</v>
      </c>
      <c r="D78" s="28">
        <v>0</v>
      </c>
      <c r="E78" s="28">
        <v>0</v>
      </c>
      <c r="F78" s="28">
        <f t="shared" si="12"/>
        <v>546.92000000000007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34">
        <f t="shared" si="13"/>
        <v>0</v>
      </c>
      <c r="M78" s="34">
        <f t="shared" si="11"/>
        <v>546.92000000000007</v>
      </c>
      <c r="N78"/>
      <c r="O78" s="10"/>
    </row>
    <row r="79" spans="1:19" s="2" customFormat="1" ht="15.75" customHeight="1" x14ac:dyDescent="0.25">
      <c r="A79" s="36" t="s">
        <v>48</v>
      </c>
      <c r="B79" s="28">
        <v>1817013.88</v>
      </c>
      <c r="C79" s="28">
        <v>1579185.11</v>
      </c>
      <c r="D79" s="28">
        <v>1558324.61</v>
      </c>
      <c r="E79" s="28">
        <v>0</v>
      </c>
      <c r="F79" s="28">
        <f t="shared" si="12"/>
        <v>1837874.3800000001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34">
        <f t="shared" si="13"/>
        <v>0</v>
      </c>
      <c r="M79" s="34">
        <f t="shared" si="11"/>
        <v>1837874.3800000001</v>
      </c>
      <c r="N79"/>
      <c r="O79" s="10"/>
    </row>
    <row r="80" spans="1:19" s="2" customFormat="1" ht="15.75" customHeight="1" x14ac:dyDescent="0.25">
      <c r="A80" s="36" t="s">
        <v>88</v>
      </c>
      <c r="B80" s="28">
        <v>349319.12</v>
      </c>
      <c r="C80" s="28">
        <v>76443764.200000003</v>
      </c>
      <c r="D80" s="28">
        <v>75477554.280000001</v>
      </c>
      <c r="E80" s="28">
        <v>0</v>
      </c>
      <c r="F80" s="28">
        <f t="shared" si="12"/>
        <v>1315529.0400000066</v>
      </c>
      <c r="G80" s="28">
        <v>0</v>
      </c>
      <c r="H80" s="28">
        <v>44163017.850000001</v>
      </c>
      <c r="I80" s="28">
        <v>28378432.010000002</v>
      </c>
      <c r="J80" s="28">
        <v>22778482.77</v>
      </c>
      <c r="K80" s="28">
        <v>0</v>
      </c>
      <c r="L80" s="34">
        <f t="shared" si="13"/>
        <v>21384535.080000002</v>
      </c>
      <c r="M80" s="34">
        <f t="shared" si="11"/>
        <v>22700064.120000008</v>
      </c>
      <c r="N80"/>
      <c r="O80" s="10"/>
    </row>
    <row r="81" spans="1:16" s="2" customFormat="1" ht="15.75" customHeight="1" x14ac:dyDescent="0.25">
      <c r="A81" s="36" t="s">
        <v>89</v>
      </c>
      <c r="B81" s="28">
        <v>1729732.59</v>
      </c>
      <c r="C81" s="28">
        <v>1200</v>
      </c>
      <c r="D81" s="28">
        <v>0</v>
      </c>
      <c r="E81" s="28">
        <v>0</v>
      </c>
      <c r="F81" s="28">
        <f t="shared" si="12"/>
        <v>1730932.59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34">
        <f t="shared" si="13"/>
        <v>0</v>
      </c>
      <c r="M81" s="34">
        <f t="shared" si="11"/>
        <v>1730932.59</v>
      </c>
      <c r="N81"/>
      <c r="O81" s="10"/>
    </row>
    <row r="82" spans="1:16" s="2" customFormat="1" ht="15.75" customHeight="1" x14ac:dyDescent="0.25">
      <c r="A82" s="35" t="s">
        <v>90</v>
      </c>
      <c r="B82" s="28">
        <v>138850</v>
      </c>
      <c r="C82" s="28">
        <v>27799.39</v>
      </c>
      <c r="D82" s="28">
        <v>27608.01</v>
      </c>
      <c r="E82" s="28">
        <v>88850</v>
      </c>
      <c r="F82" s="28">
        <f t="shared" si="12"/>
        <v>50191.380000000019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34">
        <f t="shared" si="13"/>
        <v>0</v>
      </c>
      <c r="M82" s="34">
        <f t="shared" si="11"/>
        <v>50191.380000000019</v>
      </c>
      <c r="N82"/>
      <c r="O82" s="10"/>
    </row>
    <row r="83" spans="1:16" s="2" customFormat="1" x14ac:dyDescent="0.25">
      <c r="A83" s="35" t="s">
        <v>91</v>
      </c>
      <c r="B83" s="28">
        <v>3135727.89</v>
      </c>
      <c r="C83" s="28">
        <v>79004522.079999998</v>
      </c>
      <c r="D83" s="28">
        <v>77357201.909999996</v>
      </c>
      <c r="E83" s="28">
        <v>995847.1</v>
      </c>
      <c r="F83" s="28">
        <f t="shared" si="12"/>
        <v>3787200.9600000083</v>
      </c>
      <c r="G83" s="28">
        <v>0</v>
      </c>
      <c r="H83" s="28">
        <v>2044633.01</v>
      </c>
      <c r="I83" s="28">
        <v>1024350.03</v>
      </c>
      <c r="J83" s="28">
        <v>1024350.03</v>
      </c>
      <c r="K83" s="28">
        <v>120297.56</v>
      </c>
      <c r="L83" s="34">
        <f t="shared" si="13"/>
        <v>899985.41999999993</v>
      </c>
      <c r="M83" s="34">
        <f t="shared" si="11"/>
        <v>4687186.3800000083</v>
      </c>
      <c r="N83"/>
      <c r="O83" s="10"/>
    </row>
    <row r="84" spans="1:16" s="2" customFormat="1" ht="15.75" customHeight="1" x14ac:dyDescent="0.25">
      <c r="A84" s="35" t="s">
        <v>92</v>
      </c>
      <c r="B84" s="28">
        <v>7724619.4000000004</v>
      </c>
      <c r="C84" s="28">
        <v>13359688.710000001</v>
      </c>
      <c r="D84" s="28">
        <v>12928922.630000001</v>
      </c>
      <c r="E84" s="28">
        <v>0</v>
      </c>
      <c r="F84" s="28">
        <f t="shared" si="12"/>
        <v>8155385.4799999986</v>
      </c>
      <c r="G84" s="28">
        <v>0</v>
      </c>
      <c r="H84" s="28">
        <v>9700369.4499999993</v>
      </c>
      <c r="I84" s="28">
        <v>9700369.4399999995</v>
      </c>
      <c r="J84" s="28">
        <v>9356708.9000000004</v>
      </c>
      <c r="K84" s="28">
        <v>0</v>
      </c>
      <c r="L84" s="34">
        <f t="shared" si="13"/>
        <v>343660.54999999888</v>
      </c>
      <c r="M84" s="34">
        <f t="shared" si="11"/>
        <v>8499046.0299999975</v>
      </c>
      <c r="N84"/>
      <c r="O84" s="10"/>
    </row>
    <row r="85" spans="1:16" s="2" customFormat="1" ht="15.75" customHeight="1" x14ac:dyDescent="0.25">
      <c r="A85" s="35" t="s">
        <v>93</v>
      </c>
      <c r="B85" s="28">
        <v>0</v>
      </c>
      <c r="C85" s="28">
        <v>1296045.6000000001</v>
      </c>
      <c r="D85" s="28">
        <v>1296045.6000000001</v>
      </c>
      <c r="E85" s="28">
        <v>0</v>
      </c>
      <c r="F85" s="28">
        <f t="shared" si="12"/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34">
        <f t="shared" si="13"/>
        <v>0</v>
      </c>
      <c r="M85" s="34">
        <f t="shared" si="11"/>
        <v>0</v>
      </c>
      <c r="N85"/>
      <c r="O85" s="10"/>
    </row>
    <row r="86" spans="1:16" s="2" customFormat="1" x14ac:dyDescent="0.25">
      <c r="A86" s="38" t="s">
        <v>94</v>
      </c>
      <c r="B86" s="28">
        <v>129211.14</v>
      </c>
      <c r="C86" s="28">
        <v>20434674.079999998</v>
      </c>
      <c r="D86" s="28">
        <v>20430784.73</v>
      </c>
      <c r="E86" s="28">
        <v>846.92</v>
      </c>
      <c r="F86" s="28">
        <f t="shared" si="12"/>
        <v>132253.56999999657</v>
      </c>
      <c r="G86" s="28">
        <v>88.5</v>
      </c>
      <c r="H86" s="28">
        <v>0</v>
      </c>
      <c r="I86" s="28">
        <v>88.5</v>
      </c>
      <c r="J86" s="28">
        <v>0</v>
      </c>
      <c r="K86" s="28">
        <v>0</v>
      </c>
      <c r="L86" s="34">
        <f t="shared" si="13"/>
        <v>88.5</v>
      </c>
      <c r="M86" s="34">
        <f t="shared" si="11"/>
        <v>132342.06999999657</v>
      </c>
      <c r="N86"/>
      <c r="O86" s="10"/>
    </row>
    <row r="87" spans="1:16" s="2" customFormat="1" x14ac:dyDescent="0.25">
      <c r="A87" s="38" t="s">
        <v>95</v>
      </c>
      <c r="B87" s="28">
        <v>0</v>
      </c>
      <c r="C87" s="28">
        <v>724276.1</v>
      </c>
      <c r="D87" s="28">
        <v>694682.91</v>
      </c>
      <c r="E87" s="28">
        <v>0</v>
      </c>
      <c r="F87" s="28">
        <f t="shared" si="12"/>
        <v>29593.189999999944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34">
        <f t="shared" si="13"/>
        <v>0</v>
      </c>
      <c r="M87" s="34">
        <f t="shared" si="11"/>
        <v>29593.189999999944</v>
      </c>
      <c r="N87" s="85"/>
      <c r="O87" s="85"/>
      <c r="P87" s="85"/>
    </row>
    <row r="88" spans="1:16" s="2" customFormat="1" x14ac:dyDescent="0.25">
      <c r="A88" s="35" t="s">
        <v>96</v>
      </c>
      <c r="B88" s="28">
        <v>6832604.71</v>
      </c>
      <c r="C88" s="28">
        <v>5942771.25</v>
      </c>
      <c r="D88" s="28">
        <v>1159782.1499999999</v>
      </c>
      <c r="E88" s="28">
        <v>0</v>
      </c>
      <c r="F88" s="28">
        <f t="shared" si="12"/>
        <v>11615593.810000001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34">
        <f t="shared" si="13"/>
        <v>0</v>
      </c>
      <c r="M88" s="34">
        <f t="shared" si="11"/>
        <v>11615593.810000001</v>
      </c>
      <c r="N88"/>
      <c r="O88" s="10"/>
    </row>
    <row r="89" spans="1:16" s="2" customFormat="1" x14ac:dyDescent="0.25">
      <c r="A89" s="35" t="s">
        <v>97</v>
      </c>
      <c r="B89" s="28">
        <v>211165.27</v>
      </c>
      <c r="C89" s="28">
        <v>21727546.190000001</v>
      </c>
      <c r="D89" s="28">
        <v>18209858.379999999</v>
      </c>
      <c r="E89" s="28">
        <v>0</v>
      </c>
      <c r="F89" s="28">
        <f t="shared" si="12"/>
        <v>3728853.0800000019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34">
        <f t="shared" si="13"/>
        <v>0</v>
      </c>
      <c r="M89" s="34">
        <f t="shared" si="11"/>
        <v>3728853.0800000019</v>
      </c>
      <c r="N89"/>
      <c r="O89" s="10"/>
    </row>
    <row r="90" spans="1:16" s="2" customFormat="1" x14ac:dyDescent="0.25">
      <c r="A90" s="40" t="s">
        <v>98</v>
      </c>
      <c r="B90" s="30">
        <f t="shared" ref="B90:L90" si="14">SUM(B91:B94)</f>
        <v>659411.92000000004</v>
      </c>
      <c r="C90" s="30">
        <f t="shared" si="14"/>
        <v>62537310.759999998</v>
      </c>
      <c r="D90" s="30">
        <f t="shared" si="14"/>
        <v>62216653.059999995</v>
      </c>
      <c r="E90" s="30">
        <f t="shared" si="14"/>
        <v>119114.41</v>
      </c>
      <c r="F90" s="30">
        <f t="shared" si="14"/>
        <v>860955.21000000671</v>
      </c>
      <c r="G90" s="30">
        <f t="shared" si="14"/>
        <v>0</v>
      </c>
      <c r="H90" s="30">
        <f t="shared" si="14"/>
        <v>0</v>
      </c>
      <c r="I90" s="30">
        <f t="shared" si="14"/>
        <v>0</v>
      </c>
      <c r="J90" s="30">
        <f t="shared" si="14"/>
        <v>0</v>
      </c>
      <c r="K90" s="30">
        <f t="shared" si="14"/>
        <v>0</v>
      </c>
      <c r="L90" s="30">
        <f t="shared" si="14"/>
        <v>0</v>
      </c>
      <c r="M90" s="31">
        <f t="shared" si="11"/>
        <v>860955.21000000671</v>
      </c>
      <c r="N90"/>
      <c r="O90" s="10"/>
    </row>
    <row r="91" spans="1:16" s="2" customFormat="1" x14ac:dyDescent="0.25">
      <c r="A91" s="44" t="s">
        <v>99</v>
      </c>
      <c r="B91" s="28">
        <v>461404.1</v>
      </c>
      <c r="C91" s="28">
        <v>58063812.32</v>
      </c>
      <c r="D91" s="28">
        <v>57785812.649999999</v>
      </c>
      <c r="E91" s="28">
        <v>119114.41</v>
      </c>
      <c r="F91" s="28">
        <f>(B91+C91)-(D91+E91)</f>
        <v>620289.36000000685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34">
        <f>(G91+H91)-(J91+K91)</f>
        <v>0</v>
      </c>
      <c r="M91" s="34">
        <f t="shared" si="11"/>
        <v>620289.36000000685</v>
      </c>
      <c r="N91"/>
      <c r="O91" s="10"/>
    </row>
    <row r="92" spans="1:16" s="2" customFormat="1" x14ac:dyDescent="0.25">
      <c r="A92" s="35" t="s">
        <v>100</v>
      </c>
      <c r="B92" s="45">
        <v>29593.54</v>
      </c>
      <c r="C92" s="28">
        <v>3620522.65</v>
      </c>
      <c r="D92" s="28">
        <v>3611718.29</v>
      </c>
      <c r="E92" s="28">
        <v>0</v>
      </c>
      <c r="F92" s="28">
        <f>(B92+C92)-(D92+E92)</f>
        <v>38397.899999999907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34">
        <f>(G92+H92)-(J92+K92)</f>
        <v>0</v>
      </c>
      <c r="M92" s="34">
        <f t="shared" si="11"/>
        <v>38397.899999999907</v>
      </c>
      <c r="N92"/>
      <c r="O92" s="10"/>
    </row>
    <row r="93" spans="1:16" s="2" customFormat="1" x14ac:dyDescent="0.25">
      <c r="A93" s="35" t="s">
        <v>101</v>
      </c>
      <c r="B93" s="45">
        <v>126029.62</v>
      </c>
      <c r="C93" s="28">
        <v>756990.99</v>
      </c>
      <c r="D93" s="28">
        <v>740063.66</v>
      </c>
      <c r="E93" s="28">
        <v>0</v>
      </c>
      <c r="F93" s="28">
        <f>(B93+C93)-(D93+E93)</f>
        <v>142956.94999999995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34">
        <f>(G93+H93)-(J93+K93)</f>
        <v>0</v>
      </c>
      <c r="M93" s="34">
        <f t="shared" si="11"/>
        <v>142956.94999999995</v>
      </c>
      <c r="N93"/>
      <c r="O93" s="10"/>
    </row>
    <row r="94" spans="1:16" s="2" customFormat="1" x14ac:dyDescent="0.25">
      <c r="A94" s="46" t="s">
        <v>102</v>
      </c>
      <c r="B94" s="45">
        <v>42384.66</v>
      </c>
      <c r="C94" s="28">
        <v>95984.8</v>
      </c>
      <c r="D94" s="28">
        <v>79058.460000000006</v>
      </c>
      <c r="E94" s="28">
        <v>0</v>
      </c>
      <c r="F94" s="28">
        <f>(B94+C94)-(D94+E94)</f>
        <v>59311.000000000015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34">
        <f>(G94+H94)-(J94+K94)</f>
        <v>0</v>
      </c>
      <c r="M94" s="34">
        <f t="shared" si="11"/>
        <v>59311.000000000015</v>
      </c>
      <c r="N94"/>
      <c r="O94" s="10"/>
    </row>
    <row r="95" spans="1:16" s="2" customFormat="1" x14ac:dyDescent="0.25">
      <c r="A95" s="47" t="s">
        <v>103</v>
      </c>
      <c r="B95" s="30">
        <f>SUM(B96:B103)</f>
        <v>9199240.7400000002</v>
      </c>
      <c r="C95" s="30">
        <f>SUM(C96:C103)</f>
        <v>6199811.4699999997</v>
      </c>
      <c r="D95" s="30">
        <f>SUM(D96:D103)</f>
        <v>8762574.9400000013</v>
      </c>
      <c r="E95" s="30">
        <f>SUM(E96:E103)</f>
        <v>429187.64</v>
      </c>
      <c r="F95" s="30">
        <f>SUM(F96:F103)</f>
        <v>6207289.6299999999</v>
      </c>
      <c r="G95" s="30">
        <f t="shared" ref="G95:L95" si="15">SUM(G97:G103)</f>
        <v>337697.73</v>
      </c>
      <c r="H95" s="30">
        <f t="shared" si="15"/>
        <v>261646.84</v>
      </c>
      <c r="I95" s="30">
        <f t="shared" si="15"/>
        <v>355577.8</v>
      </c>
      <c r="J95" s="30">
        <f t="shared" si="15"/>
        <v>0</v>
      </c>
      <c r="K95" s="30">
        <f t="shared" si="15"/>
        <v>243766.77</v>
      </c>
      <c r="L95" s="30">
        <f t="shared" si="15"/>
        <v>355577.8</v>
      </c>
      <c r="M95" s="31">
        <f t="shared" ref="M95:M118" si="16">F95+L95</f>
        <v>6562867.4299999997</v>
      </c>
      <c r="N95"/>
      <c r="O95" s="10"/>
    </row>
    <row r="96" spans="1:16" s="2" customFormat="1" x14ac:dyDescent="0.25">
      <c r="A96" s="48" t="s">
        <v>35</v>
      </c>
      <c r="B96" s="28">
        <v>553856.92000000004</v>
      </c>
      <c r="C96" s="28">
        <v>1399126.63</v>
      </c>
      <c r="D96" s="28">
        <v>1261960.26</v>
      </c>
      <c r="E96" s="28">
        <v>288613.64</v>
      </c>
      <c r="F96" s="28">
        <f t="shared" ref="F96:F103" si="17">(B96+C96)-(D96+E96)</f>
        <v>402409.64999999991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1">
        <f t="shared" ref="L96:L103" si="18">(G96+H96)-(J96+K96)</f>
        <v>0</v>
      </c>
      <c r="M96" s="34">
        <f t="shared" si="16"/>
        <v>402409.64999999991</v>
      </c>
      <c r="N96"/>
      <c r="O96" s="10"/>
    </row>
    <row r="97" spans="1:18" s="2" customFormat="1" x14ac:dyDescent="0.25">
      <c r="A97" s="35" t="s">
        <v>104</v>
      </c>
      <c r="B97" s="28">
        <v>230</v>
      </c>
      <c r="C97" s="28">
        <v>54356.55</v>
      </c>
      <c r="D97" s="28">
        <v>54356.55</v>
      </c>
      <c r="E97" s="28">
        <v>0</v>
      </c>
      <c r="F97" s="28">
        <f t="shared" si="17"/>
        <v>230</v>
      </c>
      <c r="G97" s="28">
        <v>0</v>
      </c>
      <c r="H97" s="28">
        <v>17880.07</v>
      </c>
      <c r="I97" s="28">
        <v>17880.07</v>
      </c>
      <c r="J97" s="28">
        <v>0</v>
      </c>
      <c r="K97" s="28">
        <v>0</v>
      </c>
      <c r="L97" s="34">
        <f t="shared" si="18"/>
        <v>17880.07</v>
      </c>
      <c r="M97" s="34">
        <f t="shared" si="16"/>
        <v>18110.07</v>
      </c>
      <c r="N97"/>
      <c r="O97" s="10"/>
    </row>
    <row r="98" spans="1:18" s="2" customFormat="1" x14ac:dyDescent="0.25">
      <c r="A98" s="35" t="s">
        <v>105</v>
      </c>
      <c r="B98" s="28">
        <v>718505.63</v>
      </c>
      <c r="C98" s="28">
        <v>1295964.92</v>
      </c>
      <c r="D98" s="28">
        <v>1300650.56</v>
      </c>
      <c r="E98" s="28">
        <v>0</v>
      </c>
      <c r="F98" s="28">
        <f t="shared" si="17"/>
        <v>713819.98999999976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34">
        <f t="shared" si="18"/>
        <v>0</v>
      </c>
      <c r="M98" s="34">
        <f t="shared" si="16"/>
        <v>713819.98999999976</v>
      </c>
      <c r="N98"/>
      <c r="O98" s="10"/>
    </row>
    <row r="99" spans="1:18" s="2" customFormat="1" ht="15.75" customHeight="1" x14ac:dyDescent="0.25">
      <c r="A99" s="35" t="s">
        <v>106</v>
      </c>
      <c r="B99" s="28">
        <v>4970.26</v>
      </c>
      <c r="C99" s="28">
        <v>103855.49</v>
      </c>
      <c r="D99" s="28">
        <v>101420.99</v>
      </c>
      <c r="E99" s="28">
        <v>0</v>
      </c>
      <c r="F99" s="28">
        <f t="shared" si="17"/>
        <v>7404.7599999999948</v>
      </c>
      <c r="G99" s="28">
        <v>0</v>
      </c>
      <c r="H99" s="28">
        <v>238766.77</v>
      </c>
      <c r="I99" s="28">
        <v>0</v>
      </c>
      <c r="J99" s="28">
        <v>0</v>
      </c>
      <c r="K99" s="28">
        <v>238766.77</v>
      </c>
      <c r="L99" s="34">
        <f t="shared" si="18"/>
        <v>0</v>
      </c>
      <c r="M99" s="34">
        <f t="shared" si="16"/>
        <v>7404.7599999999948</v>
      </c>
      <c r="N99"/>
      <c r="O99" s="10"/>
    </row>
    <row r="100" spans="1:18" s="2" customFormat="1" x14ac:dyDescent="0.25">
      <c r="A100" s="35" t="s">
        <v>107</v>
      </c>
      <c r="B100" s="28">
        <v>403602.52</v>
      </c>
      <c r="C100" s="28">
        <v>946768.96</v>
      </c>
      <c r="D100" s="28">
        <v>920485.74</v>
      </c>
      <c r="E100" s="28">
        <v>105580.63</v>
      </c>
      <c r="F100" s="28">
        <f t="shared" si="17"/>
        <v>324305.11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34">
        <f t="shared" si="18"/>
        <v>0</v>
      </c>
      <c r="M100" s="34">
        <f t="shared" si="16"/>
        <v>324305.11</v>
      </c>
      <c r="N100"/>
      <c r="O100" s="10"/>
    </row>
    <row r="101" spans="1:18" s="2" customFormat="1" ht="15" customHeight="1" x14ac:dyDescent="0.25">
      <c r="A101" s="35" t="s">
        <v>108</v>
      </c>
      <c r="B101" s="28">
        <v>65940.009999999995</v>
      </c>
      <c r="C101" s="28">
        <v>679125.51</v>
      </c>
      <c r="D101" s="28">
        <v>672771.66</v>
      </c>
      <c r="E101" s="28">
        <v>34993.370000000003</v>
      </c>
      <c r="F101" s="28">
        <f t="shared" si="17"/>
        <v>37300.489999999991</v>
      </c>
      <c r="G101" s="28">
        <v>337697.73</v>
      </c>
      <c r="H101" s="28">
        <v>5000</v>
      </c>
      <c r="I101" s="28">
        <v>337697.73</v>
      </c>
      <c r="J101" s="28">
        <v>0</v>
      </c>
      <c r="K101" s="28">
        <v>5000</v>
      </c>
      <c r="L101" s="34">
        <f t="shared" si="18"/>
        <v>337697.73</v>
      </c>
      <c r="M101" s="34">
        <f t="shared" si="16"/>
        <v>374998.22</v>
      </c>
      <c r="N101"/>
      <c r="O101" s="10"/>
    </row>
    <row r="102" spans="1:18" s="2" customFormat="1" ht="15.75" customHeight="1" x14ac:dyDescent="0.25">
      <c r="A102" s="35" t="s">
        <v>109</v>
      </c>
      <c r="B102" s="28">
        <v>7015120.9000000004</v>
      </c>
      <c r="C102" s="28">
        <v>1323769.3500000001</v>
      </c>
      <c r="D102" s="28">
        <v>4315538.9400000004</v>
      </c>
      <c r="E102" s="28">
        <v>0</v>
      </c>
      <c r="F102" s="28">
        <f t="shared" si="17"/>
        <v>4023351.3099999996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34">
        <f t="shared" si="18"/>
        <v>0</v>
      </c>
      <c r="M102" s="34">
        <f t="shared" si="16"/>
        <v>4023351.3099999996</v>
      </c>
      <c r="N102"/>
      <c r="O102" s="10"/>
    </row>
    <row r="103" spans="1:18" s="2" customFormat="1" ht="15.75" customHeight="1" x14ac:dyDescent="0.25">
      <c r="A103" s="35" t="s">
        <v>110</v>
      </c>
      <c r="B103" s="28">
        <v>437014.5</v>
      </c>
      <c r="C103" s="28">
        <v>396844.06</v>
      </c>
      <c r="D103" s="28">
        <v>135390.24</v>
      </c>
      <c r="E103" s="28">
        <v>0</v>
      </c>
      <c r="F103" s="28">
        <f t="shared" si="17"/>
        <v>698468.32000000007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34">
        <f t="shared" si="18"/>
        <v>0</v>
      </c>
      <c r="M103" s="34">
        <f t="shared" si="16"/>
        <v>698468.32000000007</v>
      </c>
      <c r="N103"/>
      <c r="O103" s="10"/>
    </row>
    <row r="104" spans="1:18" s="2" customFormat="1" ht="15.75" customHeight="1" x14ac:dyDescent="0.25">
      <c r="A104" s="40" t="s">
        <v>111</v>
      </c>
      <c r="B104" s="30">
        <f t="shared" ref="B104:L104" si="19">SUM(B105:B118)</f>
        <v>82711233.299999997</v>
      </c>
      <c r="C104" s="30">
        <f t="shared" si="19"/>
        <v>345014539.01999998</v>
      </c>
      <c r="D104" s="30">
        <f t="shared" si="19"/>
        <v>323244075.53999996</v>
      </c>
      <c r="E104" s="30">
        <f t="shared" si="19"/>
        <v>3859183.44</v>
      </c>
      <c r="F104" s="30">
        <f t="shared" si="19"/>
        <v>100622513.34</v>
      </c>
      <c r="G104" s="30">
        <f t="shared" si="19"/>
        <v>56741.62</v>
      </c>
      <c r="H104" s="30">
        <f t="shared" si="19"/>
        <v>258763843.08999997</v>
      </c>
      <c r="I104" s="30">
        <f t="shared" si="19"/>
        <v>181374339.85999998</v>
      </c>
      <c r="J104" s="30">
        <f t="shared" si="19"/>
        <v>180824684.70000002</v>
      </c>
      <c r="K104" s="30">
        <f t="shared" si="19"/>
        <v>60693381.140000001</v>
      </c>
      <c r="L104" s="30">
        <f t="shared" si="19"/>
        <v>17302518.869999997</v>
      </c>
      <c r="M104" s="31">
        <f t="shared" si="16"/>
        <v>117925032.21000001</v>
      </c>
      <c r="N104"/>
      <c r="O104" s="10"/>
    </row>
    <row r="105" spans="1:18" s="2" customFormat="1" ht="15.75" customHeight="1" x14ac:dyDescent="0.25">
      <c r="A105" s="35" t="s">
        <v>112</v>
      </c>
      <c r="B105" s="28">
        <v>0</v>
      </c>
      <c r="C105" s="28">
        <v>5255516.8600000003</v>
      </c>
      <c r="D105" s="28">
        <v>5255516.8600000003</v>
      </c>
      <c r="E105" s="28">
        <v>0</v>
      </c>
      <c r="F105" s="28">
        <f t="shared" ref="F105:F117" si="20">(B105+C105)-(D105+E105)</f>
        <v>0</v>
      </c>
      <c r="G105" s="28">
        <v>56741.62</v>
      </c>
      <c r="H105" s="28">
        <v>2014106.54</v>
      </c>
      <c r="I105" s="28">
        <v>1833955.78</v>
      </c>
      <c r="J105" s="28">
        <v>1711321.98</v>
      </c>
      <c r="K105" s="28">
        <v>236892.38</v>
      </c>
      <c r="L105" s="34">
        <f t="shared" ref="L105:L118" si="21">(G105+H105)-(J105+K105)</f>
        <v>122633.80000000028</v>
      </c>
      <c r="M105" s="34">
        <f t="shared" si="16"/>
        <v>122633.80000000028</v>
      </c>
      <c r="N105"/>
      <c r="O105" s="10"/>
    </row>
    <row r="106" spans="1:18" s="2" customFormat="1" ht="15.75" customHeight="1" x14ac:dyDescent="0.25">
      <c r="A106" s="35" t="s">
        <v>38</v>
      </c>
      <c r="B106" s="28">
        <v>0</v>
      </c>
      <c r="C106" s="28">
        <v>180579.72</v>
      </c>
      <c r="D106" s="28">
        <v>180579.72</v>
      </c>
      <c r="E106" s="28">
        <v>0</v>
      </c>
      <c r="F106" s="28">
        <f t="shared" si="20"/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34">
        <f t="shared" si="21"/>
        <v>0</v>
      </c>
      <c r="M106" s="34">
        <f t="shared" si="16"/>
        <v>0</v>
      </c>
      <c r="N106" s="120"/>
      <c r="O106" s="120"/>
      <c r="P106" s="120"/>
      <c r="Q106" s="120"/>
      <c r="R106" s="120"/>
    </row>
    <row r="107" spans="1:18" s="2" customFormat="1" ht="15.75" customHeight="1" x14ac:dyDescent="0.25">
      <c r="A107" s="35" t="s">
        <v>39</v>
      </c>
      <c r="B107" s="28">
        <v>0</v>
      </c>
      <c r="C107" s="28">
        <v>2457405.3199999998</v>
      </c>
      <c r="D107" s="28">
        <v>2457405.2200000002</v>
      </c>
      <c r="E107" s="28">
        <v>0</v>
      </c>
      <c r="F107" s="28">
        <f t="shared" si="20"/>
        <v>9.999999962747097E-2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34">
        <f t="shared" si="21"/>
        <v>0</v>
      </c>
      <c r="M107" s="34">
        <f t="shared" si="16"/>
        <v>9.999999962747097E-2</v>
      </c>
      <c r="N107" s="121"/>
      <c r="O107" s="121"/>
      <c r="P107" s="121"/>
      <c r="Q107" s="121"/>
      <c r="R107" s="121"/>
    </row>
    <row r="108" spans="1:18" s="2" customFormat="1" ht="15.75" customHeight="1" x14ac:dyDescent="0.25">
      <c r="A108" s="35" t="s">
        <v>113</v>
      </c>
      <c r="B108" s="28">
        <v>2178748.48</v>
      </c>
      <c r="C108" s="28">
        <v>144295940.68000001</v>
      </c>
      <c r="D108" s="28">
        <v>137157805.72</v>
      </c>
      <c r="E108" s="28">
        <v>0</v>
      </c>
      <c r="F108" s="28">
        <f t="shared" si="20"/>
        <v>9316883.4399999976</v>
      </c>
      <c r="G108" s="28">
        <v>0</v>
      </c>
      <c r="H108" s="28">
        <v>2991900</v>
      </c>
      <c r="I108" s="28">
        <v>895140</v>
      </c>
      <c r="J108" s="28">
        <v>895140</v>
      </c>
      <c r="K108" s="28">
        <v>2096760</v>
      </c>
      <c r="L108" s="34">
        <f t="shared" si="21"/>
        <v>0</v>
      </c>
      <c r="M108" s="34">
        <f t="shared" si="16"/>
        <v>9316883.4399999976</v>
      </c>
      <c r="N108"/>
      <c r="O108" s="10"/>
    </row>
    <row r="109" spans="1:18" s="2" customFormat="1" ht="15.75" customHeight="1" x14ac:dyDescent="0.25">
      <c r="A109" s="35" t="s">
        <v>114</v>
      </c>
      <c r="B109" s="28">
        <v>126575.67</v>
      </c>
      <c r="C109" s="28">
        <v>14878074.439999999</v>
      </c>
      <c r="D109" s="28">
        <v>14153652.779999999</v>
      </c>
      <c r="E109" s="28">
        <v>0</v>
      </c>
      <c r="F109" s="28">
        <f t="shared" si="20"/>
        <v>850997.33000000007</v>
      </c>
      <c r="G109" s="28">
        <v>0</v>
      </c>
      <c r="H109" s="28">
        <v>153030625.68000001</v>
      </c>
      <c r="I109" s="28">
        <v>131142342.33</v>
      </c>
      <c r="J109" s="28">
        <v>130715320.97</v>
      </c>
      <c r="K109" s="28">
        <v>7871118.8600000003</v>
      </c>
      <c r="L109" s="34">
        <f t="shared" si="21"/>
        <v>14444185.849999994</v>
      </c>
      <c r="M109" s="34">
        <f t="shared" si="16"/>
        <v>15295183.179999994</v>
      </c>
      <c r="N109"/>
      <c r="O109" s="10"/>
    </row>
    <row r="110" spans="1:18" s="2" customFormat="1" ht="15.75" customHeight="1" x14ac:dyDescent="0.25">
      <c r="A110" s="35" t="s">
        <v>115</v>
      </c>
      <c r="B110" s="28">
        <v>0</v>
      </c>
      <c r="C110" s="28">
        <v>301201.59000000003</v>
      </c>
      <c r="D110" s="28">
        <v>301201.59000000003</v>
      </c>
      <c r="E110" s="28">
        <v>0</v>
      </c>
      <c r="F110" s="28">
        <f t="shared" si="20"/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34">
        <f t="shared" si="21"/>
        <v>0</v>
      </c>
      <c r="M110" s="34">
        <f t="shared" si="16"/>
        <v>0</v>
      </c>
      <c r="N110"/>
      <c r="O110" s="10"/>
    </row>
    <row r="111" spans="1:18" s="2" customFormat="1" ht="15.75" customHeight="1" x14ac:dyDescent="0.25">
      <c r="A111" s="35" t="s">
        <v>46</v>
      </c>
      <c r="B111" s="28">
        <v>0</v>
      </c>
      <c r="C111" s="28">
        <v>144501.45000000001</v>
      </c>
      <c r="D111" s="28">
        <v>144501.45000000001</v>
      </c>
      <c r="E111" s="28">
        <v>0</v>
      </c>
      <c r="F111" s="28">
        <f t="shared" si="20"/>
        <v>0</v>
      </c>
      <c r="G111" s="28">
        <v>0</v>
      </c>
      <c r="H111" s="28">
        <v>315</v>
      </c>
      <c r="I111" s="28">
        <v>315</v>
      </c>
      <c r="J111" s="28">
        <v>315</v>
      </c>
      <c r="K111" s="28">
        <v>0</v>
      </c>
      <c r="L111" s="34">
        <f t="shared" si="21"/>
        <v>0</v>
      </c>
      <c r="M111" s="34">
        <f t="shared" si="16"/>
        <v>0</v>
      </c>
      <c r="N111"/>
      <c r="O111" s="10"/>
    </row>
    <row r="112" spans="1:18" s="2" customFormat="1" x14ac:dyDescent="0.25">
      <c r="A112" s="35" t="s">
        <v>116</v>
      </c>
      <c r="B112" s="28">
        <v>2203.6999999999998</v>
      </c>
      <c r="C112" s="28">
        <v>164981.93</v>
      </c>
      <c r="D112" s="28">
        <v>164981.93</v>
      </c>
      <c r="E112" s="28">
        <v>0</v>
      </c>
      <c r="F112" s="28">
        <f t="shared" si="20"/>
        <v>2203.7000000000116</v>
      </c>
      <c r="G112" s="28">
        <v>0</v>
      </c>
      <c r="H112" s="28">
        <v>1733819.98</v>
      </c>
      <c r="I112" s="28">
        <v>699634.12</v>
      </c>
      <c r="J112" s="28">
        <v>699634.12</v>
      </c>
      <c r="K112" s="28">
        <v>1034185.86</v>
      </c>
      <c r="L112" s="34">
        <f t="shared" si="21"/>
        <v>0</v>
      </c>
      <c r="M112" s="34">
        <f t="shared" si="16"/>
        <v>2203.7000000000116</v>
      </c>
      <c r="N112"/>
      <c r="O112" s="10"/>
    </row>
    <row r="113" spans="1:19" s="2" customFormat="1" ht="15" customHeight="1" x14ac:dyDescent="0.25">
      <c r="A113" s="35" t="s">
        <v>117</v>
      </c>
      <c r="B113" s="28">
        <v>0</v>
      </c>
      <c r="C113" s="28">
        <v>2913190.68</v>
      </c>
      <c r="D113" s="28">
        <v>2898925.31</v>
      </c>
      <c r="E113" s="28">
        <v>14265.37</v>
      </c>
      <c r="F113" s="28">
        <f t="shared" si="20"/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34">
        <f t="shared" si="21"/>
        <v>0</v>
      </c>
      <c r="M113" s="34">
        <f t="shared" si="16"/>
        <v>0</v>
      </c>
      <c r="N113"/>
      <c r="O113" s="10"/>
    </row>
    <row r="114" spans="1:19" ht="15.75" customHeight="1" x14ac:dyDescent="0.25">
      <c r="A114" s="35" t="s">
        <v>118</v>
      </c>
      <c r="B114" s="28">
        <v>79274793.450000003</v>
      </c>
      <c r="C114" s="28">
        <v>159206931.97999999</v>
      </c>
      <c r="D114" s="28">
        <v>145630396.84999999</v>
      </c>
      <c r="E114" s="28">
        <v>3794114.69</v>
      </c>
      <c r="F114" s="28">
        <f t="shared" si="20"/>
        <v>89057213.890000015</v>
      </c>
      <c r="G114" s="28">
        <v>0</v>
      </c>
      <c r="H114" s="28">
        <v>3226017.39</v>
      </c>
      <c r="I114" s="28">
        <v>1653248.57</v>
      </c>
      <c r="J114" s="28">
        <v>1653248.57</v>
      </c>
      <c r="K114" s="28">
        <v>0</v>
      </c>
      <c r="L114" s="34">
        <f t="shared" si="21"/>
        <v>1572768.82</v>
      </c>
      <c r="M114" s="34">
        <f t="shared" si="16"/>
        <v>90629982.710000008</v>
      </c>
      <c r="N114"/>
      <c r="O114" s="11"/>
    </row>
    <row r="115" spans="1:19" ht="15.75" customHeight="1" x14ac:dyDescent="0.25">
      <c r="A115" s="35" t="s">
        <v>55</v>
      </c>
      <c r="B115" s="28">
        <v>0</v>
      </c>
      <c r="C115" s="28">
        <v>278460</v>
      </c>
      <c r="D115" s="28">
        <v>278460</v>
      </c>
      <c r="E115" s="28">
        <v>0</v>
      </c>
      <c r="F115" s="28">
        <f t="shared" si="20"/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34">
        <f t="shared" si="21"/>
        <v>0</v>
      </c>
      <c r="M115" s="34">
        <f t="shared" si="16"/>
        <v>0</v>
      </c>
      <c r="N115"/>
      <c r="O115" s="11"/>
    </row>
    <row r="116" spans="1:19" ht="15.75" customHeight="1" x14ac:dyDescent="0.25">
      <c r="A116" s="35" t="s">
        <v>119</v>
      </c>
      <c r="B116" s="28">
        <v>286898.49</v>
      </c>
      <c r="C116" s="28">
        <v>3395492.79</v>
      </c>
      <c r="D116" s="28">
        <v>3385687.39</v>
      </c>
      <c r="E116" s="28">
        <v>4457</v>
      </c>
      <c r="F116" s="28">
        <f t="shared" si="20"/>
        <v>292246.89000000013</v>
      </c>
      <c r="G116" s="28">
        <v>0</v>
      </c>
      <c r="H116" s="28">
        <v>9658579.9000000004</v>
      </c>
      <c r="I116" s="28">
        <v>8495649.5</v>
      </c>
      <c r="J116" s="28">
        <v>8495649.5</v>
      </c>
      <c r="K116" s="28">
        <v>0</v>
      </c>
      <c r="L116" s="34">
        <f t="shared" si="21"/>
        <v>1162930.4000000004</v>
      </c>
      <c r="M116" s="34">
        <f t="shared" si="16"/>
        <v>1455177.2900000005</v>
      </c>
      <c r="N116"/>
      <c r="O116" s="11"/>
    </row>
    <row r="117" spans="1:19" ht="15.75" customHeight="1" x14ac:dyDescent="0.25">
      <c r="A117" s="35" t="s">
        <v>120</v>
      </c>
      <c r="B117" s="28">
        <v>0</v>
      </c>
      <c r="C117" s="28">
        <v>24737.09</v>
      </c>
      <c r="D117" s="28">
        <v>24737.09</v>
      </c>
      <c r="E117" s="28">
        <v>0</v>
      </c>
      <c r="F117" s="28">
        <f t="shared" si="20"/>
        <v>0</v>
      </c>
      <c r="G117" s="28">
        <v>0</v>
      </c>
      <c r="H117" s="28">
        <v>1326472.6599999999</v>
      </c>
      <c r="I117" s="28">
        <v>629684.66</v>
      </c>
      <c r="J117" s="28">
        <v>629684.66</v>
      </c>
      <c r="K117" s="28">
        <v>696788</v>
      </c>
      <c r="L117" s="34">
        <f t="shared" si="21"/>
        <v>0</v>
      </c>
      <c r="M117" s="34">
        <f t="shared" si="16"/>
        <v>0</v>
      </c>
      <c r="N117"/>
      <c r="O117" s="11"/>
    </row>
    <row r="118" spans="1:19" ht="15.75" customHeight="1" x14ac:dyDescent="0.25">
      <c r="A118" s="35" t="s">
        <v>121</v>
      </c>
      <c r="B118" s="28">
        <v>842013.51</v>
      </c>
      <c r="C118" s="28">
        <v>11517524.49</v>
      </c>
      <c r="D118" s="28">
        <v>11210223.630000001</v>
      </c>
      <c r="E118" s="28">
        <v>46346.38</v>
      </c>
      <c r="F118" s="28">
        <f>(B118+C118)-(D118+E118)</f>
        <v>1102967.9899999984</v>
      </c>
      <c r="G118" s="28">
        <v>0</v>
      </c>
      <c r="H118" s="28">
        <v>84782005.939999998</v>
      </c>
      <c r="I118" s="28">
        <v>36024369.899999999</v>
      </c>
      <c r="J118" s="28">
        <v>36024369.899999999</v>
      </c>
      <c r="K118" s="28">
        <v>48757636.039999999</v>
      </c>
      <c r="L118" s="34">
        <f t="shared" si="21"/>
        <v>0</v>
      </c>
      <c r="M118" s="34">
        <f t="shared" si="16"/>
        <v>1102967.9899999984</v>
      </c>
      <c r="N118"/>
      <c r="O118" s="11"/>
    </row>
    <row r="119" spans="1:19" s="2" customFormat="1" ht="15.75" customHeight="1" x14ac:dyDescent="0.25">
      <c r="A119" s="32" t="s">
        <v>122</v>
      </c>
      <c r="B119" s="25">
        <f t="shared" ref="B119:L119" si="22">SUM(B120:B123)</f>
        <v>3397370.33</v>
      </c>
      <c r="C119" s="30">
        <f>SUM(C120:C123)</f>
        <v>19213093.759999998</v>
      </c>
      <c r="D119" s="30">
        <f t="shared" si="22"/>
        <v>17958140.75</v>
      </c>
      <c r="E119" s="30">
        <f t="shared" si="22"/>
        <v>444811.6</v>
      </c>
      <c r="F119" s="30">
        <f t="shared" si="22"/>
        <v>4207511.7399999993</v>
      </c>
      <c r="G119" s="30">
        <f t="shared" si="22"/>
        <v>3942783.83</v>
      </c>
      <c r="H119" s="30">
        <f t="shared" si="22"/>
        <v>111888249.60000001</v>
      </c>
      <c r="I119" s="30">
        <f t="shared" si="22"/>
        <v>36829783.469999999</v>
      </c>
      <c r="J119" s="30">
        <f t="shared" si="22"/>
        <v>36811885.109999999</v>
      </c>
      <c r="K119" s="30">
        <f t="shared" si="22"/>
        <v>50559781.550000004</v>
      </c>
      <c r="L119" s="31">
        <f t="shared" si="22"/>
        <v>28459366.770000007</v>
      </c>
      <c r="M119" s="31">
        <f t="shared" ref="M119:M134" si="23">F119+L119</f>
        <v>32666878.510000005</v>
      </c>
      <c r="N119"/>
      <c r="O119" s="10"/>
    </row>
    <row r="120" spans="1:19" s="2" customFormat="1" ht="15.75" customHeight="1" x14ac:dyDescent="0.25">
      <c r="A120" s="37" t="s">
        <v>123</v>
      </c>
      <c r="B120" s="28">
        <v>749672.54</v>
      </c>
      <c r="C120" s="28">
        <v>3622562.64</v>
      </c>
      <c r="D120" s="28">
        <v>3611824.61</v>
      </c>
      <c r="E120" s="49">
        <v>0</v>
      </c>
      <c r="F120" s="28">
        <f>(B120+C120)-(D120+E120)</f>
        <v>760410.56999999983</v>
      </c>
      <c r="G120" s="28">
        <v>614035.74</v>
      </c>
      <c r="H120" s="28">
        <v>13730942.25</v>
      </c>
      <c r="I120" s="28">
        <v>8472865.9199999999</v>
      </c>
      <c r="J120" s="28">
        <v>8460427.9199999999</v>
      </c>
      <c r="K120" s="28">
        <v>2243523.4500000002</v>
      </c>
      <c r="L120" s="34">
        <f>(G120+H120)-(J120+K120)</f>
        <v>3641026.6199999992</v>
      </c>
      <c r="M120" s="34">
        <f t="shared" si="23"/>
        <v>4401437.1899999995</v>
      </c>
      <c r="N120"/>
      <c r="O120" s="10"/>
    </row>
    <row r="121" spans="1:19" x14ac:dyDescent="0.25">
      <c r="A121" s="37" t="s">
        <v>124</v>
      </c>
      <c r="B121" s="28">
        <v>0</v>
      </c>
      <c r="C121" s="28">
        <v>0</v>
      </c>
      <c r="D121" s="28">
        <v>0</v>
      </c>
      <c r="E121" s="49">
        <v>0</v>
      </c>
      <c r="F121" s="28">
        <f>(B121+C121)-(D121+E121)</f>
        <v>0</v>
      </c>
      <c r="G121" s="28">
        <v>650647.94999999995</v>
      </c>
      <c r="H121" s="28">
        <v>13084827.779999999</v>
      </c>
      <c r="I121" s="28">
        <v>13084827.779999999</v>
      </c>
      <c r="J121" s="28">
        <v>13084827.779999999</v>
      </c>
      <c r="K121" s="28">
        <v>0</v>
      </c>
      <c r="L121" s="34">
        <f>(G121+H121)-(J121+K121)</f>
        <v>650647.94999999925</v>
      </c>
      <c r="M121" s="34">
        <f t="shared" si="23"/>
        <v>650647.94999999925</v>
      </c>
      <c r="N121"/>
      <c r="O121" s="10"/>
      <c r="P121" s="2"/>
      <c r="Q121" s="2"/>
      <c r="R121" s="2"/>
      <c r="S121" s="2"/>
    </row>
    <row r="122" spans="1:19" s="2" customFormat="1" x14ac:dyDescent="0.25">
      <c r="A122" s="37" t="s">
        <v>125</v>
      </c>
      <c r="B122" s="28">
        <v>2642545.65</v>
      </c>
      <c r="C122" s="28">
        <v>14389818.369999999</v>
      </c>
      <c r="D122" s="28">
        <v>13590414.99</v>
      </c>
      <c r="E122" s="49">
        <v>0</v>
      </c>
      <c r="F122" s="28">
        <f>(B122+C122)-(D122+E122)</f>
        <v>3441949.0299999993</v>
      </c>
      <c r="G122" s="28">
        <v>2496292.62</v>
      </c>
      <c r="H122" s="28">
        <v>80959314.390000001</v>
      </c>
      <c r="I122" s="28">
        <v>13996670.83</v>
      </c>
      <c r="J122" s="28">
        <v>13992104.470000001</v>
      </c>
      <c r="K122" s="28">
        <v>47606159.18</v>
      </c>
      <c r="L122" s="34">
        <f>(G122+H122)-(J122+K122)</f>
        <v>21857343.360000007</v>
      </c>
      <c r="M122" s="34">
        <f t="shared" si="23"/>
        <v>25299292.390000008</v>
      </c>
      <c r="N122"/>
      <c r="O122" s="11"/>
      <c r="P122" s="5"/>
      <c r="Q122" s="5"/>
      <c r="R122" s="5"/>
      <c r="S122" s="5"/>
    </row>
    <row r="123" spans="1:19" s="2" customFormat="1" ht="15.75" customHeight="1" x14ac:dyDescent="0.25">
      <c r="A123" s="37" t="s">
        <v>126</v>
      </c>
      <c r="B123" s="28">
        <v>5152.1400000000003</v>
      </c>
      <c r="C123" s="28">
        <v>1200712.75</v>
      </c>
      <c r="D123" s="28">
        <v>755901.15</v>
      </c>
      <c r="E123" s="49">
        <v>444811.6</v>
      </c>
      <c r="F123" s="28">
        <f>(B123+C123)-(D123+E123)</f>
        <v>5152.1399999998976</v>
      </c>
      <c r="G123" s="28">
        <v>181807.52</v>
      </c>
      <c r="H123" s="28">
        <v>4113165.18</v>
      </c>
      <c r="I123" s="28">
        <v>1275418.94</v>
      </c>
      <c r="J123" s="28">
        <v>1274524.94</v>
      </c>
      <c r="K123" s="28">
        <v>710098.92</v>
      </c>
      <c r="L123" s="34">
        <f>(G123+H123)-(J123+K123)</f>
        <v>2310348.8400000003</v>
      </c>
      <c r="M123" s="34">
        <f t="shared" si="23"/>
        <v>2315500.9800000004</v>
      </c>
      <c r="N123"/>
      <c r="O123" s="10"/>
    </row>
    <row r="124" spans="1:19" s="2" customFormat="1" ht="15.75" customHeight="1" x14ac:dyDescent="0.25">
      <c r="A124" s="32" t="s">
        <v>127</v>
      </c>
      <c r="B124" s="30">
        <f>SUM(B125:B128)</f>
        <v>313906.67</v>
      </c>
      <c r="C124" s="30">
        <f>SUM(C125:C128)</f>
        <v>26227918.050000001</v>
      </c>
      <c r="D124" s="30">
        <f t="shared" ref="D124:L124" si="24">SUM(D125:D128)</f>
        <v>26017370.150000002</v>
      </c>
      <c r="E124" s="30">
        <f t="shared" si="24"/>
        <v>0</v>
      </c>
      <c r="F124" s="30">
        <f t="shared" si="24"/>
        <v>524454.57000000007</v>
      </c>
      <c r="G124" s="30">
        <f t="shared" si="24"/>
        <v>0</v>
      </c>
      <c r="H124" s="30">
        <f t="shared" si="24"/>
        <v>160950869.88000003</v>
      </c>
      <c r="I124" s="30">
        <f t="shared" si="24"/>
        <v>127776941.11</v>
      </c>
      <c r="J124" s="30">
        <f t="shared" si="24"/>
        <v>127776386.66999999</v>
      </c>
      <c r="K124" s="30">
        <f t="shared" si="24"/>
        <v>5930509.4299999997</v>
      </c>
      <c r="L124" s="30">
        <f t="shared" si="24"/>
        <v>27243973.780000027</v>
      </c>
      <c r="M124" s="31">
        <f t="shared" si="23"/>
        <v>27768428.350000028</v>
      </c>
      <c r="N124"/>
      <c r="O124" s="10"/>
    </row>
    <row r="125" spans="1:19" s="2" customFormat="1" ht="15.75" customHeight="1" x14ac:dyDescent="0.25">
      <c r="A125" s="50" t="s">
        <v>128</v>
      </c>
      <c r="B125" s="51">
        <v>22439.07</v>
      </c>
      <c r="C125" s="51">
        <v>350710.2</v>
      </c>
      <c r="D125" s="52">
        <v>350710.2</v>
      </c>
      <c r="E125" s="53">
        <v>0</v>
      </c>
      <c r="F125" s="52">
        <f>(B125+C125)-(D125+E125)</f>
        <v>22439.070000000007</v>
      </c>
      <c r="G125" s="52">
        <v>0</v>
      </c>
      <c r="H125" s="28">
        <v>0</v>
      </c>
      <c r="I125" s="28">
        <v>0</v>
      </c>
      <c r="J125" s="28">
        <v>0</v>
      </c>
      <c r="K125" s="28">
        <v>0</v>
      </c>
      <c r="L125" s="34">
        <f>(G125+H125)-(J125+K125)</f>
        <v>0</v>
      </c>
      <c r="M125" s="34">
        <f t="shared" si="23"/>
        <v>22439.070000000007</v>
      </c>
      <c r="N125"/>
      <c r="O125" s="10"/>
    </row>
    <row r="126" spans="1:19" s="2" customFormat="1" ht="15" customHeight="1" x14ac:dyDescent="0.25">
      <c r="A126" s="42" t="s">
        <v>129</v>
      </c>
      <c r="B126" s="28">
        <v>291467.59999999998</v>
      </c>
      <c r="C126" s="28">
        <v>25877170.25</v>
      </c>
      <c r="D126" s="28">
        <v>25666622.350000001</v>
      </c>
      <c r="E126" s="49">
        <v>0</v>
      </c>
      <c r="F126" s="28">
        <f>(B126+C126)-(D126+E126)</f>
        <v>502015.5</v>
      </c>
      <c r="G126" s="28">
        <v>0</v>
      </c>
      <c r="H126" s="28">
        <v>154422153.08000001</v>
      </c>
      <c r="I126" s="28">
        <v>121456776.15000001</v>
      </c>
      <c r="J126" s="28">
        <v>121456221.70999999</v>
      </c>
      <c r="K126" s="28">
        <v>5930509.4299999997</v>
      </c>
      <c r="L126" s="34">
        <f>(G126+H126)-(J126+K126)</f>
        <v>27035421.940000027</v>
      </c>
      <c r="M126" s="34">
        <f t="shared" si="23"/>
        <v>27537437.440000027</v>
      </c>
      <c r="N126"/>
      <c r="O126" s="10"/>
    </row>
    <row r="127" spans="1:19" s="2" customFormat="1" x14ac:dyDescent="0.25">
      <c r="A127" s="42" t="s">
        <v>130</v>
      </c>
      <c r="B127" s="28">
        <v>0</v>
      </c>
      <c r="C127" s="28">
        <v>37.6</v>
      </c>
      <c r="D127" s="28">
        <v>37.6</v>
      </c>
      <c r="E127" s="49">
        <v>0</v>
      </c>
      <c r="F127" s="28">
        <f>(B127+C127)-(D127+E127)</f>
        <v>0</v>
      </c>
      <c r="G127" s="28">
        <v>0</v>
      </c>
      <c r="H127" s="28">
        <v>1278684.8400000001</v>
      </c>
      <c r="I127" s="28">
        <v>1070133</v>
      </c>
      <c r="J127" s="28">
        <v>1070133</v>
      </c>
      <c r="K127" s="28">
        <v>0</v>
      </c>
      <c r="L127" s="34">
        <f>(G127+H127)-(J127+K127)</f>
        <v>208551.84000000008</v>
      </c>
      <c r="M127" s="34">
        <f t="shared" si="23"/>
        <v>208551.84000000008</v>
      </c>
      <c r="N127"/>
      <c r="O127" s="10"/>
    </row>
    <row r="128" spans="1:19" s="2" customFormat="1" x14ac:dyDescent="0.25">
      <c r="A128" s="35" t="s">
        <v>131</v>
      </c>
      <c r="B128" s="54">
        <v>0</v>
      </c>
      <c r="C128" s="51">
        <v>0</v>
      </c>
      <c r="D128" s="55">
        <v>0</v>
      </c>
      <c r="E128" s="53">
        <v>0</v>
      </c>
      <c r="F128" s="55">
        <f>(B128+C128)-(D128+E128)</f>
        <v>0</v>
      </c>
      <c r="G128" s="55">
        <v>0</v>
      </c>
      <c r="H128" s="55">
        <v>5250031.96</v>
      </c>
      <c r="I128" s="55">
        <v>5250031.96</v>
      </c>
      <c r="J128" s="28">
        <v>5250031.96</v>
      </c>
      <c r="K128" s="28">
        <v>0</v>
      </c>
      <c r="L128" s="34">
        <f>(G128+H128)-(J128+K128)</f>
        <v>0</v>
      </c>
      <c r="M128" s="34">
        <f t="shared" si="23"/>
        <v>0</v>
      </c>
      <c r="N128"/>
      <c r="O128" s="10"/>
    </row>
    <row r="129" spans="1:15" s="2" customFormat="1" x14ac:dyDescent="0.25">
      <c r="A129" s="56" t="s">
        <v>132</v>
      </c>
      <c r="B129" s="57">
        <f>SUM(B130:B131)</f>
        <v>971250.28</v>
      </c>
      <c r="C129" s="30">
        <f>SUM(C130:C131)</f>
        <v>31507964.759999998</v>
      </c>
      <c r="D129" s="30">
        <f t="shared" ref="D129:L129" si="25">SUM(D130:D131)</f>
        <v>31498183.529999997</v>
      </c>
      <c r="E129" s="30">
        <f t="shared" si="25"/>
        <v>0.03</v>
      </c>
      <c r="F129" s="30">
        <f t="shared" si="25"/>
        <v>981031.48000000045</v>
      </c>
      <c r="G129" s="30">
        <f t="shared" si="25"/>
        <v>4969.62</v>
      </c>
      <c r="H129" s="30">
        <f t="shared" si="25"/>
        <v>85168219.689999998</v>
      </c>
      <c r="I129" s="30">
        <f t="shared" si="25"/>
        <v>64045180.359999999</v>
      </c>
      <c r="J129" s="30">
        <f t="shared" si="25"/>
        <v>64010420.099999994</v>
      </c>
      <c r="K129" s="30">
        <f t="shared" si="25"/>
        <v>524810.41999999993</v>
      </c>
      <c r="L129" s="30">
        <f t="shared" si="25"/>
        <v>20637958.790000003</v>
      </c>
      <c r="M129" s="31">
        <f t="shared" si="23"/>
        <v>21618990.270000003</v>
      </c>
      <c r="N129"/>
      <c r="O129" s="10"/>
    </row>
    <row r="130" spans="1:15" s="2" customFormat="1" x14ac:dyDescent="0.25">
      <c r="A130" s="35" t="s">
        <v>133</v>
      </c>
      <c r="B130" s="45">
        <v>971250.28</v>
      </c>
      <c r="C130" s="28">
        <v>30632649.699999999</v>
      </c>
      <c r="D130" s="28">
        <v>30622868.469999999</v>
      </c>
      <c r="E130" s="28">
        <v>0.03</v>
      </c>
      <c r="F130" s="28">
        <f>(B130+C130)-(D130+E130)</f>
        <v>981031.48000000045</v>
      </c>
      <c r="G130" s="28">
        <v>4969.62</v>
      </c>
      <c r="H130" s="28">
        <v>61673200.07</v>
      </c>
      <c r="I130" s="28">
        <v>45688407.880000003</v>
      </c>
      <c r="J130" s="28">
        <v>45653647.619999997</v>
      </c>
      <c r="K130" s="28">
        <v>388046.05</v>
      </c>
      <c r="L130" s="28">
        <f>(G130+H130)-(J130+K130)</f>
        <v>15636476.020000003</v>
      </c>
      <c r="M130" s="34">
        <f t="shared" si="23"/>
        <v>16617507.500000004</v>
      </c>
      <c r="N130"/>
      <c r="O130" s="10"/>
    </row>
    <row r="131" spans="1:15" s="2" customFormat="1" x14ac:dyDescent="0.25">
      <c r="A131" s="35" t="s">
        <v>134</v>
      </c>
      <c r="B131" s="45">
        <v>0</v>
      </c>
      <c r="C131" s="28">
        <v>875315.06</v>
      </c>
      <c r="D131" s="28">
        <v>875315.06</v>
      </c>
      <c r="E131" s="28">
        <v>0</v>
      </c>
      <c r="F131" s="28">
        <f>(B131+C131)-(D131+E131)</f>
        <v>0</v>
      </c>
      <c r="G131" s="28">
        <v>0</v>
      </c>
      <c r="H131" s="28">
        <v>23495019.620000001</v>
      </c>
      <c r="I131" s="28">
        <v>18356772.48</v>
      </c>
      <c r="J131" s="28">
        <v>18356772.48</v>
      </c>
      <c r="K131" s="28">
        <v>136764.37</v>
      </c>
      <c r="L131" s="28">
        <f>(G131+H131)-(J131+K131)</f>
        <v>5001482.7699999996</v>
      </c>
      <c r="M131" s="34">
        <f t="shared" si="23"/>
        <v>5001482.7699999996</v>
      </c>
      <c r="N131"/>
      <c r="O131" s="10"/>
    </row>
    <row r="132" spans="1:15" s="2" customFormat="1" x14ac:dyDescent="0.25">
      <c r="A132" s="47" t="s">
        <v>135</v>
      </c>
      <c r="B132" s="57">
        <f>SUM(B133:B134)</f>
        <v>0</v>
      </c>
      <c r="C132" s="30">
        <f t="shared" ref="C132:L132" si="26">SUM(C133:C134)</f>
        <v>788695.36</v>
      </c>
      <c r="D132" s="30">
        <f>D133+D134</f>
        <v>788655.6</v>
      </c>
      <c r="E132" s="30">
        <v>0</v>
      </c>
      <c r="F132" s="30">
        <f t="shared" si="26"/>
        <v>39.760000000009313</v>
      </c>
      <c r="G132" s="30">
        <f t="shared" si="26"/>
        <v>629957.12000000011</v>
      </c>
      <c r="H132" s="30">
        <f t="shared" si="26"/>
        <v>17857264.09</v>
      </c>
      <c r="I132" s="30">
        <f t="shared" si="26"/>
        <v>8808373.3600000013</v>
      </c>
      <c r="J132" s="30">
        <f t="shared" si="26"/>
        <v>8808373.3600000013</v>
      </c>
      <c r="K132" s="30">
        <f t="shared" si="26"/>
        <v>1376063.9</v>
      </c>
      <c r="L132" s="31">
        <f t="shared" si="26"/>
        <v>8302783.9499999974</v>
      </c>
      <c r="M132" s="31">
        <f t="shared" si="23"/>
        <v>8302823.7099999972</v>
      </c>
      <c r="N132"/>
      <c r="O132" s="10"/>
    </row>
    <row r="133" spans="1:15" s="2" customFormat="1" x14ac:dyDescent="0.25">
      <c r="A133" s="42" t="s">
        <v>136</v>
      </c>
      <c r="B133" s="28">
        <v>0</v>
      </c>
      <c r="C133" s="28">
        <v>413371.36</v>
      </c>
      <c r="D133" s="28">
        <v>413331.6</v>
      </c>
      <c r="E133" s="28">
        <v>0</v>
      </c>
      <c r="F133" s="28">
        <f>(B133+C133)-(D133+E133)</f>
        <v>39.760000000009313</v>
      </c>
      <c r="G133" s="28">
        <v>600266.06000000006</v>
      </c>
      <c r="H133" s="28">
        <v>16981103.82</v>
      </c>
      <c r="I133" s="28">
        <v>8720621.6300000008</v>
      </c>
      <c r="J133" s="28">
        <v>8720621.6300000008</v>
      </c>
      <c r="K133" s="28">
        <v>749645.9</v>
      </c>
      <c r="L133" s="34">
        <f>(G133+H133)-(J133+K133)</f>
        <v>8111102.3499999978</v>
      </c>
      <c r="M133" s="34">
        <f t="shared" si="23"/>
        <v>8111142.1099999975</v>
      </c>
      <c r="N133"/>
      <c r="O133" s="10"/>
    </row>
    <row r="134" spans="1:15" s="2" customFormat="1" x14ac:dyDescent="0.25">
      <c r="A134" s="42" t="s">
        <v>137</v>
      </c>
      <c r="B134" s="28">
        <v>0</v>
      </c>
      <c r="C134" s="28">
        <v>375324</v>
      </c>
      <c r="D134" s="28">
        <v>375324</v>
      </c>
      <c r="E134" s="28">
        <v>0</v>
      </c>
      <c r="F134" s="28">
        <f>(B134+C134)-(D134+E134)</f>
        <v>0</v>
      </c>
      <c r="G134" s="28">
        <v>29691.06</v>
      </c>
      <c r="H134" s="28">
        <v>876160.27</v>
      </c>
      <c r="I134" s="28">
        <v>87751.73</v>
      </c>
      <c r="J134" s="28">
        <v>87751.73</v>
      </c>
      <c r="K134" s="28">
        <v>626418</v>
      </c>
      <c r="L134" s="34">
        <f>(G134+H134)-(J134+K134)</f>
        <v>191681.60000000009</v>
      </c>
      <c r="M134" s="34">
        <f t="shared" si="23"/>
        <v>191681.60000000009</v>
      </c>
      <c r="N134"/>
      <c r="O134" s="10"/>
    </row>
    <row r="135" spans="1:15" s="2" customFormat="1" x14ac:dyDescent="0.25">
      <c r="A135" s="50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9" t="s">
        <v>138</v>
      </c>
      <c r="N135"/>
      <c r="O135" s="10"/>
    </row>
    <row r="136" spans="1:15" s="2" customFormat="1" x14ac:dyDescent="0.25">
      <c r="A136" s="50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/>
      <c r="O136" s="10"/>
    </row>
    <row r="137" spans="1:15" s="2" customFormat="1" x14ac:dyDescent="0.25">
      <c r="A137" s="50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/>
      <c r="O137" s="10"/>
    </row>
    <row r="138" spans="1:15" s="2" customFormat="1" x14ac:dyDescent="0.25">
      <c r="A138" s="50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/>
      <c r="O138" s="10"/>
    </row>
    <row r="139" spans="1:15" s="2" customFormat="1" x14ac:dyDescent="0.25">
      <c r="A139" s="50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/>
      <c r="O139" s="10"/>
    </row>
    <row r="140" spans="1:15" s="2" customFormat="1" x14ac:dyDescent="0.25">
      <c r="A140" s="50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9" t="s">
        <v>139</v>
      </c>
      <c r="N140"/>
      <c r="O140" s="10"/>
    </row>
    <row r="141" spans="1:15" s="2" customFormat="1" x14ac:dyDescent="0.25">
      <c r="A141" s="101" t="s">
        <v>0</v>
      </c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/>
      <c r="O141" s="10"/>
    </row>
    <row r="142" spans="1:15" s="2" customFormat="1" x14ac:dyDescent="0.25">
      <c r="A142" s="101" t="s">
        <v>1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/>
      <c r="O142" s="10"/>
    </row>
    <row r="143" spans="1:15" s="2" customFormat="1" x14ac:dyDescent="0.25">
      <c r="A143" s="103" t="s">
        <v>2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/>
      <c r="O143" s="10"/>
    </row>
    <row r="144" spans="1:15" s="2" customFormat="1" x14ac:dyDescent="0.25">
      <c r="A144" s="101" t="s">
        <v>3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/>
      <c r="O144" s="10"/>
    </row>
    <row r="145" spans="1:15" s="2" customFormat="1" x14ac:dyDescent="0.25">
      <c r="A145" s="101" t="str">
        <f>A9</f>
        <v>JANEIRO A AGOSTO 2024/BIMESTRE JULHO - AGOSTO</v>
      </c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/>
      <c r="O145" s="10"/>
    </row>
    <row r="146" spans="1:15" s="2" customFormat="1" x14ac:dyDescent="0.25">
      <c r="A146" s="50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/>
      <c r="O146" s="10"/>
    </row>
    <row r="147" spans="1:15" s="2" customFormat="1" x14ac:dyDescent="0.25">
      <c r="A147" s="5"/>
      <c r="B147" s="60"/>
      <c r="C147" s="60"/>
      <c r="D147" s="60"/>
      <c r="E147" s="61"/>
      <c r="F147" s="60"/>
      <c r="G147" s="60"/>
      <c r="H147" s="61"/>
      <c r="I147" s="61"/>
      <c r="J147" s="61"/>
      <c r="K147" s="100" t="str">
        <f>K11</f>
        <v>Emissão: 20/09/2024</v>
      </c>
      <c r="L147" s="100"/>
      <c r="M147" s="100"/>
      <c r="N147"/>
      <c r="O147" s="10"/>
    </row>
    <row r="148" spans="1:15" s="2" customFormat="1" x14ac:dyDescent="0.25">
      <c r="A148" s="5" t="str">
        <f>A12</f>
        <v>RREO - Anexo 7 (LRF, art. 53, inciso V)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2"/>
      <c r="L148" s="62"/>
      <c r="M148" s="62">
        <v>1</v>
      </c>
      <c r="N148"/>
      <c r="O148" s="10"/>
    </row>
    <row r="149" spans="1:15" s="2" customFormat="1" ht="16.5" customHeight="1" x14ac:dyDescent="0.25">
      <c r="A149" s="107" t="s">
        <v>6</v>
      </c>
      <c r="B149" s="111" t="str">
        <f>B13</f>
        <v>RESTOS A PAGAR PROCESSADOS</v>
      </c>
      <c r="C149" s="112"/>
      <c r="D149" s="112"/>
      <c r="E149" s="112"/>
      <c r="F149" s="113"/>
      <c r="G149" s="94" t="str">
        <f>G13</f>
        <v>RESTOS A PAGAR NÃO PROCESSADOS</v>
      </c>
      <c r="H149" s="117"/>
      <c r="I149" s="117"/>
      <c r="J149" s="117"/>
      <c r="K149" s="117"/>
      <c r="L149" s="117"/>
      <c r="M149" s="94" t="s">
        <v>9</v>
      </c>
      <c r="N149"/>
      <c r="O149" s="10"/>
    </row>
    <row r="150" spans="1:15" s="2" customFormat="1" ht="16.5" customHeight="1" x14ac:dyDescent="0.25">
      <c r="A150" s="108"/>
      <c r="B150" s="114"/>
      <c r="C150" s="115"/>
      <c r="D150" s="115"/>
      <c r="E150" s="115"/>
      <c r="F150" s="116"/>
      <c r="G150" s="118"/>
      <c r="H150" s="119"/>
      <c r="I150" s="119"/>
      <c r="J150" s="119"/>
      <c r="K150" s="119"/>
      <c r="L150" s="119"/>
      <c r="M150" s="95"/>
      <c r="N150"/>
      <c r="O150" s="10"/>
    </row>
    <row r="151" spans="1:15" s="2" customFormat="1" ht="16.5" customHeight="1" x14ac:dyDescent="0.25">
      <c r="A151" s="108"/>
      <c r="B151" s="105" t="s">
        <v>10</v>
      </c>
      <c r="C151" s="106"/>
      <c r="D151" s="92" t="s">
        <v>11</v>
      </c>
      <c r="E151" s="92" t="s">
        <v>12</v>
      </c>
      <c r="F151" s="96" t="s">
        <v>13</v>
      </c>
      <c r="G151" s="86" t="s">
        <v>10</v>
      </c>
      <c r="H151" s="87"/>
      <c r="I151" s="92" t="s">
        <v>14</v>
      </c>
      <c r="J151" s="92" t="s">
        <v>11</v>
      </c>
      <c r="K151" s="92" t="s">
        <v>12</v>
      </c>
      <c r="L151" s="94" t="s">
        <v>13</v>
      </c>
      <c r="M151" s="95"/>
      <c r="N151"/>
      <c r="O151" s="10"/>
    </row>
    <row r="152" spans="1:15" s="2" customFormat="1" ht="16.5" customHeight="1" x14ac:dyDescent="0.25">
      <c r="A152" s="109"/>
      <c r="B152" s="88" t="s">
        <v>15</v>
      </c>
      <c r="C152" s="90" t="s">
        <v>16</v>
      </c>
      <c r="D152" s="93"/>
      <c r="E152" s="93"/>
      <c r="F152" s="97"/>
      <c r="G152" s="88" t="s">
        <v>17</v>
      </c>
      <c r="H152" s="90" t="s">
        <v>18</v>
      </c>
      <c r="I152" s="93"/>
      <c r="J152" s="93"/>
      <c r="K152" s="93"/>
      <c r="L152" s="95"/>
      <c r="M152" s="95"/>
      <c r="N152"/>
      <c r="O152" s="10"/>
    </row>
    <row r="153" spans="1:15" s="2" customFormat="1" ht="36" customHeight="1" x14ac:dyDescent="0.25">
      <c r="A153" s="109"/>
      <c r="B153" s="89"/>
      <c r="C153" s="91"/>
      <c r="D153" s="93"/>
      <c r="E153" s="93"/>
      <c r="F153" s="18"/>
      <c r="G153" s="89"/>
      <c r="H153" s="91"/>
      <c r="I153" s="93"/>
      <c r="J153" s="93"/>
      <c r="K153" s="93"/>
      <c r="L153" s="95"/>
      <c r="M153" s="95"/>
      <c r="N153"/>
      <c r="O153" s="10"/>
    </row>
    <row r="154" spans="1:15" s="2" customFormat="1" ht="21" customHeight="1" x14ac:dyDescent="0.25">
      <c r="A154" s="110"/>
      <c r="B154" s="19" t="s">
        <v>19</v>
      </c>
      <c r="C154" s="21" t="s">
        <v>20</v>
      </c>
      <c r="D154" s="20" t="s">
        <v>21</v>
      </c>
      <c r="E154" s="20" t="s">
        <v>22</v>
      </c>
      <c r="F154" s="20" t="s">
        <v>23</v>
      </c>
      <c r="G154" s="20" t="s">
        <v>24</v>
      </c>
      <c r="H154" s="19" t="s">
        <v>25</v>
      </c>
      <c r="I154" s="20" t="s">
        <v>26</v>
      </c>
      <c r="J154" s="20" t="s">
        <v>27</v>
      </c>
      <c r="K154" s="20" t="s">
        <v>28</v>
      </c>
      <c r="L154" s="22" t="s">
        <v>29</v>
      </c>
      <c r="M154" s="22" t="s">
        <v>30</v>
      </c>
      <c r="N154"/>
      <c r="O154" s="10"/>
    </row>
    <row r="155" spans="1:15" s="2" customFormat="1" x14ac:dyDescent="0.25">
      <c r="A155" s="63" t="s">
        <v>140</v>
      </c>
      <c r="B155" s="25">
        <f t="shared" ref="B155:L155" si="27">B225+B229+B232+B234+B156</f>
        <v>100111131.14</v>
      </c>
      <c r="C155" s="25">
        <f t="shared" si="27"/>
        <v>129139872.20000003</v>
      </c>
      <c r="D155" s="25">
        <f t="shared" si="27"/>
        <v>123681740.00999999</v>
      </c>
      <c r="E155" s="25">
        <f t="shared" si="27"/>
        <v>18650082.300000001</v>
      </c>
      <c r="F155" s="25">
        <f t="shared" si="27"/>
        <v>86919181.030000001</v>
      </c>
      <c r="G155" s="25">
        <f t="shared" si="27"/>
        <v>22790</v>
      </c>
      <c r="H155" s="25">
        <f t="shared" si="27"/>
        <v>24573757.160000004</v>
      </c>
      <c r="I155" s="25">
        <f t="shared" si="27"/>
        <v>19020514.359999999</v>
      </c>
      <c r="J155" s="25">
        <f t="shared" si="27"/>
        <v>18997724.359999999</v>
      </c>
      <c r="K155" s="25">
        <f t="shared" si="27"/>
        <v>1286488.3</v>
      </c>
      <c r="L155" s="25">
        <f t="shared" si="27"/>
        <v>4312334.5000000009</v>
      </c>
      <c r="M155" s="64">
        <f t="shared" ref="M155:M194" si="28">F155+L155</f>
        <v>91231515.530000001</v>
      </c>
      <c r="N155"/>
      <c r="O155" s="10"/>
    </row>
    <row r="156" spans="1:15" s="2" customFormat="1" x14ac:dyDescent="0.25">
      <c r="A156" s="29" t="s">
        <v>32</v>
      </c>
      <c r="B156" s="30">
        <f t="shared" ref="B156:L156" si="29">B157+B184+B195+B209+B213+B219</f>
        <v>100090308.41</v>
      </c>
      <c r="C156" s="30">
        <f t="shared" si="29"/>
        <v>122102652.78000003</v>
      </c>
      <c r="D156" s="30">
        <f t="shared" si="29"/>
        <v>116644520.58999999</v>
      </c>
      <c r="E156" s="30">
        <f t="shared" si="29"/>
        <v>18650082.300000001</v>
      </c>
      <c r="F156" s="30">
        <f t="shared" si="29"/>
        <v>86898358.299999997</v>
      </c>
      <c r="G156" s="30">
        <f t="shared" si="29"/>
        <v>22790</v>
      </c>
      <c r="H156" s="30">
        <f t="shared" si="29"/>
        <v>2061792.3900000004</v>
      </c>
      <c r="I156" s="30">
        <f t="shared" si="29"/>
        <v>973318.5199999999</v>
      </c>
      <c r="J156" s="30">
        <f t="shared" si="29"/>
        <v>950528.5199999999</v>
      </c>
      <c r="K156" s="30">
        <f t="shared" si="29"/>
        <v>1090271.78</v>
      </c>
      <c r="L156" s="30">
        <f t="shared" si="29"/>
        <v>43782.089999999982</v>
      </c>
      <c r="M156" s="31">
        <f t="shared" si="28"/>
        <v>86942140.390000001</v>
      </c>
      <c r="N156"/>
      <c r="O156" s="10"/>
    </row>
    <row r="157" spans="1:15" s="2" customFormat="1" x14ac:dyDescent="0.25">
      <c r="A157" s="32" t="s">
        <v>33</v>
      </c>
      <c r="B157" s="30">
        <f t="shared" ref="B157:L157" si="30">SUM(B158:B183)</f>
        <v>57900137.759999998</v>
      </c>
      <c r="C157" s="30">
        <f t="shared" si="30"/>
        <v>54630306.420000002</v>
      </c>
      <c r="D157" s="30">
        <f t="shared" si="30"/>
        <v>50295014.649999999</v>
      </c>
      <c r="E157" s="30">
        <f t="shared" si="30"/>
        <v>18650082.300000001</v>
      </c>
      <c r="F157" s="30">
        <f t="shared" si="30"/>
        <v>43585347.229999997</v>
      </c>
      <c r="G157" s="30">
        <f t="shared" si="30"/>
        <v>0</v>
      </c>
      <c r="H157" s="30">
        <f t="shared" si="30"/>
        <v>0</v>
      </c>
      <c r="I157" s="30">
        <f t="shared" si="30"/>
        <v>0</v>
      </c>
      <c r="J157" s="30">
        <f t="shared" si="30"/>
        <v>0</v>
      </c>
      <c r="K157" s="30">
        <f t="shared" si="30"/>
        <v>0</v>
      </c>
      <c r="L157" s="30">
        <f t="shared" si="30"/>
        <v>0</v>
      </c>
      <c r="M157" s="31">
        <f t="shared" si="28"/>
        <v>43585347.229999997</v>
      </c>
      <c r="N157"/>
      <c r="O157" s="10"/>
    </row>
    <row r="158" spans="1:15" s="2" customFormat="1" ht="15.75" customHeight="1" x14ac:dyDescent="0.25">
      <c r="A158" s="35" t="s">
        <v>141</v>
      </c>
      <c r="B158" s="28">
        <v>81607.08</v>
      </c>
      <c r="C158" s="28">
        <v>0</v>
      </c>
      <c r="D158" s="28">
        <v>0</v>
      </c>
      <c r="E158" s="28">
        <v>0</v>
      </c>
      <c r="F158" s="28">
        <f t="shared" ref="F158:F183" si="31">(B158+C158)-(D158+E158)</f>
        <v>81607.08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34">
        <f t="shared" ref="L158:L178" si="32">(G158+H158)-(J158+K158)</f>
        <v>0</v>
      </c>
      <c r="M158" s="34">
        <f t="shared" si="28"/>
        <v>81607.08</v>
      </c>
      <c r="N158"/>
      <c r="O158" s="10"/>
    </row>
    <row r="159" spans="1:15" s="2" customFormat="1" x14ac:dyDescent="0.25">
      <c r="A159" s="42" t="s">
        <v>37</v>
      </c>
      <c r="B159" s="28">
        <v>0</v>
      </c>
      <c r="C159" s="28">
        <v>3318166.96</v>
      </c>
      <c r="D159" s="28">
        <v>3318166.96</v>
      </c>
      <c r="E159" s="28">
        <v>0</v>
      </c>
      <c r="F159" s="28">
        <f t="shared" si="31"/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34">
        <f t="shared" si="32"/>
        <v>0</v>
      </c>
      <c r="M159" s="34">
        <f t="shared" si="28"/>
        <v>0</v>
      </c>
      <c r="N159"/>
      <c r="O159" s="10"/>
    </row>
    <row r="160" spans="1:15" s="2" customFormat="1" x14ac:dyDescent="0.25">
      <c r="A160" s="42" t="s">
        <v>38</v>
      </c>
      <c r="B160" s="28">
        <v>126911.52</v>
      </c>
      <c r="C160" s="28">
        <v>54621.48</v>
      </c>
      <c r="D160" s="28">
        <v>54621.48</v>
      </c>
      <c r="E160" s="28">
        <v>0</v>
      </c>
      <c r="F160" s="28">
        <f t="shared" si="31"/>
        <v>126911.51999999999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34">
        <f t="shared" si="32"/>
        <v>0</v>
      </c>
      <c r="M160" s="34">
        <f t="shared" si="28"/>
        <v>126911.51999999999</v>
      </c>
      <c r="N160"/>
      <c r="O160" s="10"/>
    </row>
    <row r="161" spans="1:15" s="2" customFormat="1" x14ac:dyDescent="0.25">
      <c r="A161" s="42" t="s">
        <v>142</v>
      </c>
      <c r="B161" s="28">
        <v>0</v>
      </c>
      <c r="C161" s="28">
        <v>185879.1</v>
      </c>
      <c r="D161" s="28">
        <v>185879.1</v>
      </c>
      <c r="E161" s="28">
        <v>0</v>
      </c>
      <c r="F161" s="28">
        <f t="shared" si="31"/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34">
        <f t="shared" si="32"/>
        <v>0</v>
      </c>
      <c r="M161" s="34">
        <f t="shared" si="28"/>
        <v>0</v>
      </c>
      <c r="N161"/>
      <c r="O161" s="10"/>
    </row>
    <row r="162" spans="1:15" s="2" customFormat="1" x14ac:dyDescent="0.25">
      <c r="A162" s="35" t="s">
        <v>40</v>
      </c>
      <c r="B162" s="28">
        <v>0</v>
      </c>
      <c r="C162" s="28">
        <v>212697.71</v>
      </c>
      <c r="D162" s="28">
        <v>212697.71</v>
      </c>
      <c r="E162" s="28">
        <v>0</v>
      </c>
      <c r="F162" s="28">
        <f t="shared" si="31"/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34">
        <f t="shared" si="32"/>
        <v>0</v>
      </c>
      <c r="M162" s="34">
        <f t="shared" si="28"/>
        <v>0</v>
      </c>
      <c r="N162"/>
      <c r="O162" s="10"/>
    </row>
    <row r="163" spans="1:15" s="2" customFormat="1" x14ac:dyDescent="0.25">
      <c r="A163" s="35" t="s">
        <v>143</v>
      </c>
      <c r="B163" s="28">
        <v>0</v>
      </c>
      <c r="C163" s="28">
        <v>1486241.32</v>
      </c>
      <c r="D163" s="28">
        <v>3345.6</v>
      </c>
      <c r="E163" s="28">
        <v>0</v>
      </c>
      <c r="F163" s="28">
        <f t="shared" si="31"/>
        <v>1482895.72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34">
        <f t="shared" si="32"/>
        <v>0</v>
      </c>
      <c r="M163" s="34">
        <f t="shared" si="28"/>
        <v>1482895.72</v>
      </c>
      <c r="N163"/>
      <c r="O163" s="10"/>
    </row>
    <row r="164" spans="1:15" s="2" customFormat="1" x14ac:dyDescent="0.25">
      <c r="A164" s="35" t="s">
        <v>144</v>
      </c>
      <c r="B164" s="28">
        <v>678.5</v>
      </c>
      <c r="C164" s="28">
        <v>0</v>
      </c>
      <c r="D164" s="28">
        <v>678.5</v>
      </c>
      <c r="E164" s="28">
        <v>0</v>
      </c>
      <c r="F164" s="28">
        <f t="shared" si="31"/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34">
        <f t="shared" si="32"/>
        <v>0</v>
      </c>
      <c r="M164" s="34">
        <f t="shared" si="28"/>
        <v>0</v>
      </c>
      <c r="N164"/>
      <c r="O164" s="10"/>
    </row>
    <row r="165" spans="1:15" s="2" customFormat="1" x14ac:dyDescent="0.25">
      <c r="A165" s="38" t="s">
        <v>145</v>
      </c>
      <c r="B165" s="28">
        <v>1117.8399999999999</v>
      </c>
      <c r="C165" s="28">
        <v>6119706.4900000002</v>
      </c>
      <c r="D165" s="28">
        <v>6110670.8899999997</v>
      </c>
      <c r="E165" s="28">
        <v>0</v>
      </c>
      <c r="F165" s="28">
        <f t="shared" si="31"/>
        <v>10153.44000000041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34">
        <f t="shared" si="32"/>
        <v>0</v>
      </c>
      <c r="M165" s="34">
        <f t="shared" si="28"/>
        <v>10153.44000000041</v>
      </c>
      <c r="N165"/>
      <c r="O165" s="10"/>
    </row>
    <row r="166" spans="1:15" s="2" customFormat="1" x14ac:dyDescent="0.25">
      <c r="A166" s="38" t="s">
        <v>146</v>
      </c>
      <c r="B166" s="28">
        <v>82.3</v>
      </c>
      <c r="C166" s="28">
        <v>456031.9</v>
      </c>
      <c r="D166" s="28">
        <v>456031.9</v>
      </c>
      <c r="E166" s="28">
        <v>82.3</v>
      </c>
      <c r="F166" s="28">
        <f t="shared" si="31"/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34">
        <f t="shared" si="32"/>
        <v>0</v>
      </c>
      <c r="M166" s="34">
        <f t="shared" si="28"/>
        <v>0</v>
      </c>
      <c r="N166"/>
      <c r="O166" s="10"/>
    </row>
    <row r="167" spans="1:15" s="2" customFormat="1" x14ac:dyDescent="0.25">
      <c r="A167" s="35" t="s">
        <v>147</v>
      </c>
      <c r="B167" s="28">
        <v>0</v>
      </c>
      <c r="C167" s="28">
        <v>1002826.95</v>
      </c>
      <c r="D167" s="28">
        <v>1002826.95</v>
      </c>
      <c r="E167" s="28">
        <v>0</v>
      </c>
      <c r="F167" s="28">
        <f t="shared" si="31"/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34">
        <f t="shared" si="32"/>
        <v>0</v>
      </c>
      <c r="M167" s="34">
        <f t="shared" si="28"/>
        <v>0</v>
      </c>
      <c r="N167"/>
      <c r="O167" s="10"/>
    </row>
    <row r="168" spans="1:15" s="2" customFormat="1" x14ac:dyDescent="0.25">
      <c r="A168" s="35" t="s">
        <v>148</v>
      </c>
      <c r="B168" s="28">
        <v>0.2</v>
      </c>
      <c r="C168" s="28">
        <v>130925.86</v>
      </c>
      <c r="D168" s="28">
        <v>130925.86</v>
      </c>
      <c r="E168" s="28">
        <v>0</v>
      </c>
      <c r="F168" s="28">
        <f t="shared" si="31"/>
        <v>0.19999999999708962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34">
        <f t="shared" si="32"/>
        <v>0</v>
      </c>
      <c r="M168" s="34">
        <f t="shared" si="28"/>
        <v>0.19999999999708962</v>
      </c>
      <c r="N168"/>
      <c r="O168" s="10"/>
    </row>
    <row r="169" spans="1:15" s="2" customFormat="1" x14ac:dyDescent="0.25">
      <c r="A169" s="35" t="s">
        <v>149</v>
      </c>
      <c r="B169" s="28">
        <v>0</v>
      </c>
      <c r="C169" s="28">
        <v>22158.5</v>
      </c>
      <c r="D169" s="28">
        <v>22158.5</v>
      </c>
      <c r="E169" s="28">
        <v>0</v>
      </c>
      <c r="F169" s="28">
        <f t="shared" si="31"/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34">
        <f t="shared" si="32"/>
        <v>0</v>
      </c>
      <c r="M169" s="34">
        <f t="shared" si="28"/>
        <v>0</v>
      </c>
      <c r="N169"/>
      <c r="O169" s="10"/>
    </row>
    <row r="170" spans="1:15" s="2" customFormat="1" x14ac:dyDescent="0.25">
      <c r="A170" s="35" t="s">
        <v>150</v>
      </c>
      <c r="B170" s="28">
        <v>0</v>
      </c>
      <c r="C170" s="28">
        <v>303260.18</v>
      </c>
      <c r="D170" s="28">
        <v>303260.18</v>
      </c>
      <c r="E170" s="28">
        <v>0</v>
      </c>
      <c r="F170" s="28">
        <f t="shared" si="31"/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34">
        <f t="shared" si="32"/>
        <v>0</v>
      </c>
      <c r="M170" s="34">
        <f t="shared" si="28"/>
        <v>0</v>
      </c>
      <c r="N170"/>
      <c r="O170" s="10"/>
    </row>
    <row r="171" spans="1:15" s="2" customFormat="1" x14ac:dyDescent="0.25">
      <c r="A171" s="35" t="s">
        <v>151</v>
      </c>
      <c r="B171" s="28">
        <v>0</v>
      </c>
      <c r="C171" s="28">
        <v>3429088.98</v>
      </c>
      <c r="D171" s="28">
        <v>637907.65</v>
      </c>
      <c r="E171" s="28">
        <v>0</v>
      </c>
      <c r="F171" s="28">
        <f t="shared" si="31"/>
        <v>2791181.33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34">
        <f t="shared" si="32"/>
        <v>0</v>
      </c>
      <c r="M171" s="34">
        <f t="shared" si="28"/>
        <v>2791181.33</v>
      </c>
      <c r="N171"/>
      <c r="O171" s="10"/>
    </row>
    <row r="172" spans="1:15" s="2" customFormat="1" x14ac:dyDescent="0.25">
      <c r="A172" s="35" t="s">
        <v>152</v>
      </c>
      <c r="B172" s="28">
        <v>0</v>
      </c>
      <c r="C172" s="28">
        <v>31203.77</v>
      </c>
      <c r="D172" s="28">
        <v>7468.42</v>
      </c>
      <c r="E172" s="28">
        <v>0</v>
      </c>
      <c r="F172" s="28">
        <f t="shared" si="31"/>
        <v>23735.35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34">
        <f t="shared" si="32"/>
        <v>0</v>
      </c>
      <c r="M172" s="34">
        <f t="shared" si="28"/>
        <v>23735.35</v>
      </c>
      <c r="N172"/>
      <c r="O172" s="10"/>
    </row>
    <row r="173" spans="1:15" s="2" customFormat="1" x14ac:dyDescent="0.25">
      <c r="A173" s="35" t="s">
        <v>153</v>
      </c>
      <c r="B173" s="28">
        <v>0</v>
      </c>
      <c r="C173" s="28">
        <v>3317.18</v>
      </c>
      <c r="D173" s="28">
        <v>3317.18</v>
      </c>
      <c r="E173" s="28">
        <v>0</v>
      </c>
      <c r="F173" s="28">
        <f t="shared" si="31"/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34">
        <f t="shared" si="32"/>
        <v>0</v>
      </c>
      <c r="M173" s="34">
        <f t="shared" si="28"/>
        <v>0</v>
      </c>
      <c r="N173"/>
      <c r="O173" s="10"/>
    </row>
    <row r="174" spans="1:15" s="2" customFormat="1" x14ac:dyDescent="0.25">
      <c r="A174" s="35" t="s">
        <v>154</v>
      </c>
      <c r="B174" s="28">
        <v>0</v>
      </c>
      <c r="C174" s="28">
        <v>31434174.460000001</v>
      </c>
      <c r="D174" s="28">
        <v>31434174.460000001</v>
      </c>
      <c r="E174" s="28">
        <v>0</v>
      </c>
      <c r="F174" s="28">
        <f t="shared" si="31"/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34">
        <f t="shared" si="32"/>
        <v>0</v>
      </c>
      <c r="M174" s="34">
        <f t="shared" si="28"/>
        <v>0</v>
      </c>
      <c r="N174"/>
      <c r="O174" s="10"/>
    </row>
    <row r="175" spans="1:15" s="2" customFormat="1" x14ac:dyDescent="0.25">
      <c r="A175" s="35" t="s">
        <v>54</v>
      </c>
      <c r="B175" s="28">
        <v>279</v>
      </c>
      <c r="C175" s="28">
        <v>3023.12</v>
      </c>
      <c r="D175" s="28">
        <v>3023.12</v>
      </c>
      <c r="E175" s="28">
        <v>0</v>
      </c>
      <c r="F175" s="28">
        <f t="shared" si="31"/>
        <v>279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34">
        <f t="shared" si="32"/>
        <v>0</v>
      </c>
      <c r="M175" s="34">
        <f t="shared" si="28"/>
        <v>279</v>
      </c>
      <c r="N175"/>
      <c r="O175" s="10"/>
    </row>
    <row r="176" spans="1:15" s="2" customFormat="1" x14ac:dyDescent="0.25">
      <c r="A176" s="35" t="s">
        <v>155</v>
      </c>
      <c r="B176" s="28">
        <v>15196.63</v>
      </c>
      <c r="C176" s="28">
        <v>147710.09</v>
      </c>
      <c r="D176" s="28">
        <v>113567.72</v>
      </c>
      <c r="E176" s="28">
        <v>0</v>
      </c>
      <c r="F176" s="28">
        <f t="shared" si="31"/>
        <v>49339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34">
        <f t="shared" si="32"/>
        <v>0</v>
      </c>
      <c r="M176" s="34">
        <f t="shared" si="28"/>
        <v>49339</v>
      </c>
      <c r="N176"/>
      <c r="O176" s="10"/>
    </row>
    <row r="177" spans="1:19" s="2" customFormat="1" ht="17.25" customHeight="1" x14ac:dyDescent="0.25">
      <c r="A177" s="35" t="s">
        <v>156</v>
      </c>
      <c r="B177" s="28">
        <v>0</v>
      </c>
      <c r="C177" s="28">
        <v>1511491.96</v>
      </c>
      <c r="D177" s="28">
        <v>1511491.96</v>
      </c>
      <c r="E177" s="28">
        <v>0</v>
      </c>
      <c r="F177" s="28">
        <f t="shared" si="31"/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34">
        <f t="shared" si="32"/>
        <v>0</v>
      </c>
      <c r="M177" s="34">
        <f t="shared" si="28"/>
        <v>0</v>
      </c>
      <c r="N177"/>
      <c r="O177" s="10"/>
    </row>
    <row r="178" spans="1:19" s="2" customFormat="1" x14ac:dyDescent="0.25">
      <c r="A178" s="35" t="s">
        <v>57</v>
      </c>
      <c r="B178" s="28">
        <v>730360.79</v>
      </c>
      <c r="C178" s="28">
        <v>4666081.67</v>
      </c>
      <c r="D178" s="28">
        <v>4666081.67</v>
      </c>
      <c r="E178" s="28">
        <v>0</v>
      </c>
      <c r="F178" s="28">
        <f t="shared" si="31"/>
        <v>730360.79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34">
        <f t="shared" si="32"/>
        <v>0</v>
      </c>
      <c r="M178" s="34">
        <f t="shared" si="28"/>
        <v>730360.79</v>
      </c>
      <c r="N178"/>
      <c r="O178" s="10"/>
    </row>
    <row r="179" spans="1:19" s="2" customFormat="1" x14ac:dyDescent="0.25">
      <c r="A179" s="35" t="s">
        <v>157</v>
      </c>
      <c r="B179" s="28">
        <v>38288631.899999999</v>
      </c>
      <c r="C179" s="28">
        <v>251.9</v>
      </c>
      <c r="D179" s="28">
        <v>0</v>
      </c>
      <c r="E179" s="28">
        <v>0</v>
      </c>
      <c r="F179" s="28">
        <f t="shared" si="31"/>
        <v>38288883.799999997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34">
        <f>(G179+H179)-(J179+K179)</f>
        <v>0</v>
      </c>
      <c r="M179" s="34">
        <f>F179+L179</f>
        <v>38288883.799999997</v>
      </c>
      <c r="N179"/>
      <c r="O179" s="10"/>
    </row>
    <row r="180" spans="1:19" s="2" customFormat="1" x14ac:dyDescent="0.25">
      <c r="A180" s="35" t="s">
        <v>158</v>
      </c>
      <c r="B180" s="28">
        <v>18655272</v>
      </c>
      <c r="C180" s="28">
        <v>30244.58</v>
      </c>
      <c r="D180" s="28">
        <v>35516.58</v>
      </c>
      <c r="E180" s="28">
        <v>18650000</v>
      </c>
      <c r="F180" s="28">
        <f t="shared" si="31"/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34">
        <f>(G180+H180)-(J180+K180)</f>
        <v>0</v>
      </c>
      <c r="M180" s="34">
        <f>F180+L180</f>
        <v>0</v>
      </c>
      <c r="N180"/>
      <c r="O180" s="10"/>
    </row>
    <row r="181" spans="1:19" s="2" customFormat="1" x14ac:dyDescent="0.25">
      <c r="A181" s="35" t="s">
        <v>60</v>
      </c>
      <c r="B181" s="28">
        <v>0</v>
      </c>
      <c r="C181" s="28">
        <v>23584.720000000001</v>
      </c>
      <c r="D181" s="28">
        <v>23584.720000000001</v>
      </c>
      <c r="E181" s="28">
        <v>0</v>
      </c>
      <c r="F181" s="28">
        <f t="shared" si="31"/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34">
        <f>(G181+H181)-(J181+K181)</f>
        <v>0</v>
      </c>
      <c r="M181" s="34">
        <f>F181+L181</f>
        <v>0</v>
      </c>
      <c r="N181"/>
      <c r="O181" s="10"/>
    </row>
    <row r="182" spans="1:19" s="2" customFormat="1" x14ac:dyDescent="0.25">
      <c r="A182" s="35" t="s">
        <v>62</v>
      </c>
      <c r="B182" s="28">
        <v>0</v>
      </c>
      <c r="C182" s="28">
        <v>19512.740000000002</v>
      </c>
      <c r="D182" s="28">
        <v>19512.740000000002</v>
      </c>
      <c r="E182" s="28">
        <v>0</v>
      </c>
      <c r="F182" s="28">
        <f t="shared" si="31"/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34">
        <f>(G182+H182)-(J182+K182)</f>
        <v>0</v>
      </c>
      <c r="M182" s="34">
        <f>F182+L182</f>
        <v>0</v>
      </c>
      <c r="N182"/>
      <c r="O182" s="10"/>
    </row>
    <row r="183" spans="1:19" s="2" customFormat="1" x14ac:dyDescent="0.25">
      <c r="A183" s="35" t="s">
        <v>63</v>
      </c>
      <c r="B183" s="28">
        <v>0</v>
      </c>
      <c r="C183" s="28">
        <v>38104.800000000003</v>
      </c>
      <c r="D183" s="28">
        <v>38104.800000000003</v>
      </c>
      <c r="E183" s="28">
        <v>0</v>
      </c>
      <c r="F183" s="28">
        <f t="shared" si="31"/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34">
        <f>(G183+H183)-(J183+K183)</f>
        <v>0</v>
      </c>
      <c r="M183" s="34">
        <f>F183+L183</f>
        <v>0</v>
      </c>
      <c r="N183"/>
      <c r="O183" s="10"/>
    </row>
    <row r="184" spans="1:19" s="2" customFormat="1" x14ac:dyDescent="0.25">
      <c r="A184" s="40" t="s">
        <v>68</v>
      </c>
      <c r="B184" s="30">
        <f t="shared" ref="B184:L184" si="33">SUM(B185:B194)</f>
        <v>68777.11</v>
      </c>
      <c r="C184" s="30">
        <f t="shared" si="33"/>
        <v>5327635.9800000004</v>
      </c>
      <c r="D184" s="30">
        <f t="shared" si="33"/>
        <v>5167749.2000000011</v>
      </c>
      <c r="E184" s="30">
        <f t="shared" si="33"/>
        <v>0</v>
      </c>
      <c r="F184" s="30">
        <f t="shared" si="33"/>
        <v>228663.89000000013</v>
      </c>
      <c r="G184" s="30">
        <f t="shared" si="33"/>
        <v>22790</v>
      </c>
      <c r="H184" s="30">
        <f t="shared" si="33"/>
        <v>1618217.5000000002</v>
      </c>
      <c r="I184" s="30">
        <f t="shared" si="33"/>
        <v>771874.85999999987</v>
      </c>
      <c r="J184" s="30">
        <f t="shared" si="33"/>
        <v>749084.85999999987</v>
      </c>
      <c r="K184" s="30">
        <f t="shared" si="33"/>
        <v>869132.64</v>
      </c>
      <c r="L184" s="30">
        <f t="shared" si="33"/>
        <v>22789.999999999985</v>
      </c>
      <c r="M184" s="31">
        <f t="shared" si="28"/>
        <v>251453.89000000013</v>
      </c>
      <c r="N184"/>
      <c r="O184" s="10"/>
    </row>
    <row r="185" spans="1:19" s="2" customFormat="1" ht="15.75" customHeight="1" x14ac:dyDescent="0.25">
      <c r="A185" s="35" t="s">
        <v>159</v>
      </c>
      <c r="B185" s="28">
        <v>0</v>
      </c>
      <c r="C185" s="28">
        <v>74684.95</v>
      </c>
      <c r="D185" s="28">
        <v>74684.95</v>
      </c>
      <c r="E185" s="28">
        <v>0</v>
      </c>
      <c r="F185" s="28">
        <f t="shared" ref="F185:F194" si="34">(B185+C185)-(D185+E185)</f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34">
        <f t="shared" ref="L185:L194" si="35">(G185+H185)-(J185+K185)</f>
        <v>0</v>
      </c>
      <c r="M185" s="34">
        <f t="shared" si="28"/>
        <v>0</v>
      </c>
      <c r="N185"/>
      <c r="O185" s="10"/>
    </row>
    <row r="186" spans="1:19" s="2" customFormat="1" x14ac:dyDescent="0.25">
      <c r="A186" s="36" t="s">
        <v>70</v>
      </c>
      <c r="B186" s="28">
        <v>9833.1200000000008</v>
      </c>
      <c r="C186" s="28">
        <v>3207655.79</v>
      </c>
      <c r="D186" s="28">
        <v>3207655.79</v>
      </c>
      <c r="E186" s="28">
        <v>0</v>
      </c>
      <c r="F186" s="28">
        <f t="shared" si="34"/>
        <v>9833.1200000001118</v>
      </c>
      <c r="G186" s="28">
        <v>0</v>
      </c>
      <c r="H186" s="28">
        <v>336668.23</v>
      </c>
      <c r="I186" s="28">
        <v>148605.70000000001</v>
      </c>
      <c r="J186" s="28">
        <v>148605.70000000001</v>
      </c>
      <c r="K186" s="28">
        <v>188062.53</v>
      </c>
      <c r="L186" s="34">
        <f t="shared" si="35"/>
        <v>0</v>
      </c>
      <c r="M186" s="34">
        <f t="shared" si="28"/>
        <v>9833.1200000001118</v>
      </c>
      <c r="N186"/>
      <c r="O186" s="10"/>
    </row>
    <row r="187" spans="1:19" s="2" customFormat="1" ht="15.75" customHeight="1" x14ac:dyDescent="0.25">
      <c r="A187" s="35" t="s">
        <v>160</v>
      </c>
      <c r="B187" s="28">
        <v>0</v>
      </c>
      <c r="C187" s="28">
        <v>107921.5</v>
      </c>
      <c r="D187" s="28">
        <v>0</v>
      </c>
      <c r="E187" s="28">
        <v>0</v>
      </c>
      <c r="F187" s="28">
        <f t="shared" si="34"/>
        <v>107921.5</v>
      </c>
      <c r="G187" s="28">
        <v>0</v>
      </c>
      <c r="H187" s="28">
        <v>188423.16</v>
      </c>
      <c r="I187" s="28">
        <v>0</v>
      </c>
      <c r="J187" s="28">
        <v>0</v>
      </c>
      <c r="K187" s="28">
        <v>188423.16</v>
      </c>
      <c r="L187" s="34">
        <f t="shared" si="35"/>
        <v>0</v>
      </c>
      <c r="M187" s="34">
        <f t="shared" si="28"/>
        <v>107921.5</v>
      </c>
      <c r="N187"/>
      <c r="O187" s="10"/>
    </row>
    <row r="188" spans="1:19" x14ac:dyDescent="0.25">
      <c r="A188" s="35" t="s">
        <v>161</v>
      </c>
      <c r="B188" s="28">
        <v>16164.71</v>
      </c>
      <c r="C188" s="28">
        <v>732029.61</v>
      </c>
      <c r="D188" s="28">
        <v>680064.33</v>
      </c>
      <c r="E188" s="28">
        <v>0</v>
      </c>
      <c r="F188" s="28">
        <f t="shared" si="34"/>
        <v>68129.989999999991</v>
      </c>
      <c r="G188" s="28">
        <v>0</v>
      </c>
      <c r="H188" s="28">
        <v>973298.56</v>
      </c>
      <c r="I188" s="28">
        <v>579579.22</v>
      </c>
      <c r="J188" s="28">
        <v>579579.22</v>
      </c>
      <c r="K188" s="28">
        <v>393719.34</v>
      </c>
      <c r="L188" s="34">
        <f t="shared" si="35"/>
        <v>0</v>
      </c>
      <c r="M188" s="34">
        <f t="shared" si="28"/>
        <v>68129.989999999991</v>
      </c>
      <c r="N188"/>
      <c r="O188" s="10"/>
      <c r="P188" s="2"/>
      <c r="Q188" s="2"/>
      <c r="R188" s="2"/>
      <c r="S188" s="2"/>
    </row>
    <row r="189" spans="1:19" x14ac:dyDescent="0.25">
      <c r="A189" s="35" t="s">
        <v>77</v>
      </c>
      <c r="B189" s="28">
        <v>0</v>
      </c>
      <c r="C189" s="28">
        <v>407433.07</v>
      </c>
      <c r="D189" s="28">
        <v>407433.07</v>
      </c>
      <c r="E189" s="28">
        <v>0</v>
      </c>
      <c r="F189" s="28">
        <f t="shared" si="34"/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34">
        <f t="shared" si="35"/>
        <v>0</v>
      </c>
      <c r="M189" s="34">
        <f t="shared" si="28"/>
        <v>0</v>
      </c>
      <c r="N189" s="85"/>
      <c r="O189" s="85"/>
      <c r="P189" s="85"/>
      <c r="Q189" s="2"/>
      <c r="R189" s="2"/>
      <c r="S189" s="2"/>
    </row>
    <row r="190" spans="1:19" x14ac:dyDescent="0.25">
      <c r="A190" s="35" t="s">
        <v>78</v>
      </c>
      <c r="B190" s="28">
        <v>0</v>
      </c>
      <c r="C190" s="28">
        <v>520</v>
      </c>
      <c r="D190" s="28">
        <v>520</v>
      </c>
      <c r="E190" s="28">
        <v>0</v>
      </c>
      <c r="F190" s="28">
        <f t="shared" si="34"/>
        <v>0</v>
      </c>
      <c r="G190" s="28">
        <v>22790</v>
      </c>
      <c r="H190" s="28">
        <v>119827.55</v>
      </c>
      <c r="I190" s="28">
        <v>43689.94</v>
      </c>
      <c r="J190" s="28">
        <v>20899.939999999999</v>
      </c>
      <c r="K190" s="28">
        <v>98927.61</v>
      </c>
      <c r="L190" s="34">
        <f t="shared" si="35"/>
        <v>22789.999999999985</v>
      </c>
      <c r="M190" s="34">
        <f t="shared" si="28"/>
        <v>22789.999999999985</v>
      </c>
      <c r="N190"/>
      <c r="O190" s="10"/>
      <c r="P190" s="2"/>
      <c r="Q190" s="2"/>
      <c r="R190" s="2"/>
      <c r="S190" s="2"/>
    </row>
    <row r="191" spans="1:19" x14ac:dyDescent="0.25">
      <c r="A191" s="35" t="s">
        <v>79</v>
      </c>
      <c r="B191" s="28">
        <v>42779.28</v>
      </c>
      <c r="C191" s="28">
        <v>527511.30000000005</v>
      </c>
      <c r="D191" s="28">
        <v>527511.30000000005</v>
      </c>
      <c r="E191" s="28">
        <v>0</v>
      </c>
      <c r="F191" s="28">
        <f t="shared" si="34"/>
        <v>42779.280000000028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34">
        <f t="shared" si="35"/>
        <v>0</v>
      </c>
      <c r="M191" s="34">
        <f t="shared" si="28"/>
        <v>42779.280000000028</v>
      </c>
      <c r="N191"/>
      <c r="O191" s="11"/>
    </row>
    <row r="192" spans="1:19" x14ac:dyDescent="0.25">
      <c r="A192" s="35" t="s">
        <v>80</v>
      </c>
      <c r="B192" s="45">
        <v>0</v>
      </c>
      <c r="C192" s="28">
        <v>8858.5</v>
      </c>
      <c r="D192" s="28">
        <v>8858.5</v>
      </c>
      <c r="E192" s="28">
        <v>0</v>
      </c>
      <c r="F192" s="28">
        <f t="shared" si="34"/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34">
        <f t="shared" si="35"/>
        <v>0</v>
      </c>
      <c r="M192" s="34">
        <f t="shared" si="28"/>
        <v>0</v>
      </c>
      <c r="N192"/>
      <c r="O192" s="11"/>
    </row>
    <row r="193" spans="1:15" x14ac:dyDescent="0.25">
      <c r="A193" s="35" t="s">
        <v>158</v>
      </c>
      <c r="B193" s="45">
        <v>0</v>
      </c>
      <c r="C193" s="28">
        <v>135653.28</v>
      </c>
      <c r="D193" s="28">
        <v>135653.28</v>
      </c>
      <c r="E193" s="28">
        <v>0</v>
      </c>
      <c r="F193" s="28">
        <f t="shared" si="34"/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34">
        <f t="shared" si="35"/>
        <v>0</v>
      </c>
      <c r="M193" s="34">
        <f t="shared" si="28"/>
        <v>0</v>
      </c>
      <c r="N193"/>
      <c r="O193" s="11"/>
    </row>
    <row r="194" spans="1:15" x14ac:dyDescent="0.25">
      <c r="A194" s="35" t="s">
        <v>82</v>
      </c>
      <c r="B194" s="45">
        <v>0</v>
      </c>
      <c r="C194" s="45">
        <v>125367.98</v>
      </c>
      <c r="D194" s="45">
        <v>125367.98</v>
      </c>
      <c r="E194" s="45">
        <v>0</v>
      </c>
      <c r="F194" s="28">
        <f t="shared" si="34"/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34">
        <f t="shared" si="35"/>
        <v>0</v>
      </c>
      <c r="M194" s="34">
        <f t="shared" si="28"/>
        <v>0</v>
      </c>
      <c r="N194"/>
      <c r="O194" s="11"/>
    </row>
    <row r="195" spans="1:15" x14ac:dyDescent="0.25">
      <c r="A195" s="40" t="s">
        <v>83</v>
      </c>
      <c r="B195" s="57">
        <f>SUM(B196:B208)</f>
        <v>413378.72000000009</v>
      </c>
      <c r="C195" s="57">
        <f>SUM(C196:C208)</f>
        <v>44754896.460000001</v>
      </c>
      <c r="D195" s="57">
        <f>SUM(D196:D208)</f>
        <v>44745880.310000002</v>
      </c>
      <c r="E195" s="57">
        <f>SUM(E196:E208)</f>
        <v>0</v>
      </c>
      <c r="F195" s="57">
        <f>SUM(F196:F208)</f>
        <v>422394.8700000004</v>
      </c>
      <c r="G195" s="30">
        <f t="shared" ref="G195:L195" si="36">SUM(G196:G207)</f>
        <v>0</v>
      </c>
      <c r="H195" s="30">
        <f t="shared" si="36"/>
        <v>20992.09</v>
      </c>
      <c r="I195" s="30">
        <f t="shared" si="36"/>
        <v>0</v>
      </c>
      <c r="J195" s="30">
        <f t="shared" si="36"/>
        <v>0</v>
      </c>
      <c r="K195" s="30">
        <f t="shared" si="36"/>
        <v>0</v>
      </c>
      <c r="L195" s="30">
        <f t="shared" si="36"/>
        <v>20992.09</v>
      </c>
      <c r="M195" s="31">
        <f>F195+L195</f>
        <v>443386.96000000043</v>
      </c>
      <c r="N195"/>
      <c r="O195" s="11"/>
    </row>
    <row r="196" spans="1:15" ht="31.5" x14ac:dyDescent="0.25">
      <c r="A196" s="35" t="s">
        <v>84</v>
      </c>
      <c r="B196" s="28">
        <v>405</v>
      </c>
      <c r="C196" s="28">
        <v>0</v>
      </c>
      <c r="D196" s="28">
        <v>0</v>
      </c>
      <c r="E196" s="28">
        <v>0</v>
      </c>
      <c r="F196" s="28">
        <f t="shared" ref="F196:F208" si="37">(B196+C196)-(D196+E196)</f>
        <v>405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34">
        <f t="shared" ref="L196:L208" si="38">(G196+H196)-(J196+K196)</f>
        <v>0</v>
      </c>
      <c r="M196" s="34">
        <f t="shared" ref="M196:M208" si="39">F196+L196</f>
        <v>405</v>
      </c>
      <c r="N196"/>
      <c r="O196" s="11"/>
    </row>
    <row r="197" spans="1:15" x14ac:dyDescent="0.25">
      <c r="A197" s="35" t="s">
        <v>85</v>
      </c>
      <c r="B197" s="28">
        <v>0</v>
      </c>
      <c r="C197" s="28">
        <v>8138.21</v>
      </c>
      <c r="D197" s="28">
        <v>8138.21</v>
      </c>
      <c r="E197" s="28">
        <v>0</v>
      </c>
      <c r="F197" s="28">
        <f t="shared" si="37"/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34">
        <f t="shared" si="38"/>
        <v>0</v>
      </c>
      <c r="M197" s="34">
        <f t="shared" si="39"/>
        <v>0</v>
      </c>
      <c r="N197"/>
      <c r="O197" s="11"/>
    </row>
    <row r="198" spans="1:15" x14ac:dyDescent="0.25">
      <c r="A198" s="35" t="s">
        <v>86</v>
      </c>
      <c r="B198" s="28">
        <v>0</v>
      </c>
      <c r="C198" s="28">
        <v>71776.44</v>
      </c>
      <c r="D198" s="28">
        <v>71776.44</v>
      </c>
      <c r="E198" s="28">
        <v>0</v>
      </c>
      <c r="F198" s="28">
        <f t="shared" si="37"/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34">
        <f t="shared" si="38"/>
        <v>0</v>
      </c>
      <c r="M198" s="34">
        <f t="shared" si="39"/>
        <v>0</v>
      </c>
      <c r="N198"/>
      <c r="O198" s="11"/>
    </row>
    <row r="199" spans="1:15" x14ac:dyDescent="0.25">
      <c r="A199" s="35" t="s">
        <v>88</v>
      </c>
      <c r="B199" s="28">
        <v>370257.21</v>
      </c>
      <c r="C199" s="28">
        <v>29572.89</v>
      </c>
      <c r="D199" s="28">
        <v>29572.89</v>
      </c>
      <c r="E199" s="28">
        <v>0</v>
      </c>
      <c r="F199" s="28">
        <f t="shared" si="37"/>
        <v>370257.21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34">
        <f t="shared" si="38"/>
        <v>0</v>
      </c>
      <c r="M199" s="34">
        <f t="shared" si="39"/>
        <v>370257.21</v>
      </c>
      <c r="N199"/>
      <c r="O199" s="11"/>
    </row>
    <row r="200" spans="1:15" ht="31.5" x14ac:dyDescent="0.25">
      <c r="A200" s="35" t="s">
        <v>162</v>
      </c>
      <c r="B200" s="28">
        <v>28100.97</v>
      </c>
      <c r="C200" s="28">
        <v>48153.46</v>
      </c>
      <c r="D200" s="28">
        <v>48153.46</v>
      </c>
      <c r="E200" s="28">
        <v>0</v>
      </c>
      <c r="F200" s="28">
        <f t="shared" si="37"/>
        <v>28100.969999999994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34">
        <f t="shared" si="38"/>
        <v>0</v>
      </c>
      <c r="M200" s="34">
        <f t="shared" si="39"/>
        <v>28100.969999999994</v>
      </c>
      <c r="N200"/>
      <c r="O200" s="11"/>
    </row>
    <row r="201" spans="1:15" x14ac:dyDescent="0.25">
      <c r="A201" s="35" t="s">
        <v>90</v>
      </c>
      <c r="B201" s="28">
        <v>264.95999999999998</v>
      </c>
      <c r="C201" s="28">
        <v>35633904.939999998</v>
      </c>
      <c r="D201" s="28">
        <v>35633904.939999998</v>
      </c>
      <c r="E201" s="28">
        <v>0</v>
      </c>
      <c r="F201" s="28">
        <f t="shared" si="37"/>
        <v>264.96000000089407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34">
        <f t="shared" si="38"/>
        <v>0</v>
      </c>
      <c r="M201" s="34">
        <f t="shared" si="39"/>
        <v>264.96000000089407</v>
      </c>
      <c r="N201"/>
      <c r="O201" s="11"/>
    </row>
    <row r="202" spans="1:15" x14ac:dyDescent="0.25">
      <c r="A202" s="35" t="s">
        <v>91</v>
      </c>
      <c r="B202" s="28">
        <v>13851.77</v>
      </c>
      <c r="C202" s="28">
        <v>5001595.6100000003</v>
      </c>
      <c r="D202" s="28">
        <v>5001595.6100000003</v>
      </c>
      <c r="E202" s="28">
        <v>0</v>
      </c>
      <c r="F202" s="28">
        <f t="shared" si="37"/>
        <v>13851.769999999553</v>
      </c>
      <c r="G202" s="28">
        <v>0</v>
      </c>
      <c r="H202" s="28">
        <v>20992.09</v>
      </c>
      <c r="I202" s="28">
        <v>0</v>
      </c>
      <c r="J202" s="28">
        <v>0</v>
      </c>
      <c r="K202" s="28">
        <v>0</v>
      </c>
      <c r="L202" s="34">
        <f t="shared" si="38"/>
        <v>20992.09</v>
      </c>
      <c r="M202" s="34">
        <f t="shared" si="39"/>
        <v>34843.859999999549</v>
      </c>
      <c r="N202"/>
      <c r="O202" s="11"/>
    </row>
    <row r="203" spans="1:15" x14ac:dyDescent="0.25">
      <c r="A203" s="35" t="s">
        <v>92</v>
      </c>
      <c r="B203" s="28">
        <v>443.21</v>
      </c>
      <c r="C203" s="28">
        <v>3304513.35</v>
      </c>
      <c r="D203" s="28">
        <v>3304513.35</v>
      </c>
      <c r="E203" s="28">
        <v>0</v>
      </c>
      <c r="F203" s="28">
        <f t="shared" si="37"/>
        <v>443.20999999996275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34">
        <f t="shared" si="38"/>
        <v>0</v>
      </c>
      <c r="M203" s="34">
        <f t="shared" si="39"/>
        <v>443.20999999996275</v>
      </c>
      <c r="N203"/>
      <c r="O203" s="11"/>
    </row>
    <row r="204" spans="1:15" x14ac:dyDescent="0.25">
      <c r="A204" s="35" t="s">
        <v>93</v>
      </c>
      <c r="B204" s="28">
        <v>0</v>
      </c>
      <c r="C204" s="28">
        <v>19252.310000000001</v>
      </c>
      <c r="D204" s="28">
        <v>19252.310000000001</v>
      </c>
      <c r="E204" s="28">
        <v>0</v>
      </c>
      <c r="F204" s="28">
        <f t="shared" si="37"/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34">
        <f t="shared" si="38"/>
        <v>0</v>
      </c>
      <c r="M204" s="34">
        <f t="shared" si="39"/>
        <v>0</v>
      </c>
      <c r="N204"/>
      <c r="O204" s="11"/>
    </row>
    <row r="205" spans="1:15" x14ac:dyDescent="0.25">
      <c r="A205" s="35" t="s">
        <v>94</v>
      </c>
      <c r="B205" s="28">
        <v>0</v>
      </c>
      <c r="C205" s="28">
        <v>542465.44999999995</v>
      </c>
      <c r="D205" s="28">
        <v>542465.44999999995</v>
      </c>
      <c r="E205" s="28">
        <v>0</v>
      </c>
      <c r="F205" s="28">
        <f t="shared" si="37"/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34">
        <f t="shared" si="38"/>
        <v>0</v>
      </c>
      <c r="M205" s="34">
        <f t="shared" si="39"/>
        <v>0</v>
      </c>
      <c r="N205"/>
      <c r="O205" s="11"/>
    </row>
    <row r="206" spans="1:15" x14ac:dyDescent="0.25">
      <c r="A206" s="35" t="s">
        <v>95</v>
      </c>
      <c r="B206" s="28">
        <v>0</v>
      </c>
      <c r="C206" s="28">
        <v>48832.639999999999</v>
      </c>
      <c r="D206" s="28">
        <v>48832.639999999999</v>
      </c>
      <c r="E206" s="28">
        <v>0</v>
      </c>
      <c r="F206" s="28">
        <f t="shared" si="37"/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34">
        <f t="shared" si="38"/>
        <v>0</v>
      </c>
      <c r="M206" s="34">
        <f t="shared" si="39"/>
        <v>0</v>
      </c>
      <c r="N206"/>
      <c r="O206" s="11"/>
    </row>
    <row r="207" spans="1:15" x14ac:dyDescent="0.25">
      <c r="A207" s="35" t="s">
        <v>96</v>
      </c>
      <c r="B207" s="28">
        <v>55.6</v>
      </c>
      <c r="C207" s="28">
        <v>38692.65</v>
      </c>
      <c r="D207" s="28">
        <v>29676.5</v>
      </c>
      <c r="E207" s="28">
        <v>0</v>
      </c>
      <c r="F207" s="28">
        <f t="shared" si="37"/>
        <v>9071.75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34">
        <f t="shared" si="38"/>
        <v>0</v>
      </c>
      <c r="M207" s="34">
        <f t="shared" si="39"/>
        <v>9071.75</v>
      </c>
      <c r="N207"/>
      <c r="O207" s="11"/>
    </row>
    <row r="208" spans="1:15" x14ac:dyDescent="0.25">
      <c r="A208" s="35" t="s">
        <v>97</v>
      </c>
      <c r="B208" s="28">
        <v>0</v>
      </c>
      <c r="C208" s="28">
        <v>7998.51</v>
      </c>
      <c r="D208" s="28">
        <v>7998.51</v>
      </c>
      <c r="E208" s="28">
        <v>0</v>
      </c>
      <c r="F208" s="28">
        <f t="shared" si="37"/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34">
        <f t="shared" si="38"/>
        <v>0</v>
      </c>
      <c r="M208" s="34">
        <f t="shared" si="39"/>
        <v>0</v>
      </c>
      <c r="N208"/>
      <c r="O208" s="11"/>
    </row>
    <row r="209" spans="1:19" x14ac:dyDescent="0.25">
      <c r="A209" s="40" t="s">
        <v>98</v>
      </c>
      <c r="B209" s="30">
        <f t="shared" ref="B209:L209" si="40">SUM(B210:B212)</f>
        <v>1347.8</v>
      </c>
      <c r="C209" s="30">
        <f t="shared" si="40"/>
        <v>29252.54</v>
      </c>
      <c r="D209" s="30">
        <f t="shared" si="40"/>
        <v>27295.82</v>
      </c>
      <c r="E209" s="30">
        <f t="shared" si="40"/>
        <v>0</v>
      </c>
      <c r="F209" s="30">
        <f t="shared" si="40"/>
        <v>3304.5199999999995</v>
      </c>
      <c r="G209" s="30">
        <f t="shared" si="40"/>
        <v>0</v>
      </c>
      <c r="H209" s="30">
        <f t="shared" si="40"/>
        <v>0</v>
      </c>
      <c r="I209" s="30">
        <f t="shared" si="40"/>
        <v>0</v>
      </c>
      <c r="J209" s="30">
        <f t="shared" si="40"/>
        <v>0</v>
      </c>
      <c r="K209" s="30">
        <f t="shared" si="40"/>
        <v>0</v>
      </c>
      <c r="L209" s="30">
        <f t="shared" si="40"/>
        <v>0</v>
      </c>
      <c r="M209" s="31">
        <f>F209+L209</f>
        <v>3304.5199999999995</v>
      </c>
      <c r="N209"/>
      <c r="O209" s="11"/>
    </row>
    <row r="210" spans="1:19" x14ac:dyDescent="0.25">
      <c r="A210" s="35" t="s">
        <v>99</v>
      </c>
      <c r="B210" s="28">
        <v>875</v>
      </c>
      <c r="C210" s="28">
        <v>1949.28</v>
      </c>
      <c r="D210" s="28">
        <v>1949.28</v>
      </c>
      <c r="E210" s="28">
        <v>0</v>
      </c>
      <c r="F210" s="28">
        <f>(B210+C210)-(D210+E210)</f>
        <v>874.99999999999977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34">
        <f t="shared" ref="L210:L224" si="41">(G210+H210)-(J210+K210)</f>
        <v>0</v>
      </c>
      <c r="M210" s="34">
        <f>F210+L210</f>
        <v>874.99999999999977</v>
      </c>
      <c r="N210"/>
      <c r="O210" s="11"/>
    </row>
    <row r="211" spans="1:19" x14ac:dyDescent="0.25">
      <c r="A211" s="35" t="s">
        <v>163</v>
      </c>
      <c r="B211" s="28">
        <v>472.8</v>
      </c>
      <c r="C211" s="28">
        <v>1956.72</v>
      </c>
      <c r="D211" s="28">
        <v>0</v>
      </c>
      <c r="E211" s="28">
        <v>0</v>
      </c>
      <c r="F211" s="28">
        <f>(B211+C211)-(D211+E211)</f>
        <v>2429.52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34">
        <f t="shared" si="41"/>
        <v>0</v>
      </c>
      <c r="M211" s="34">
        <f>F211+L211</f>
        <v>2429.52</v>
      </c>
      <c r="N211"/>
      <c r="O211" s="11"/>
    </row>
    <row r="212" spans="1:19" x14ac:dyDescent="0.25">
      <c r="A212" s="35" t="s">
        <v>101</v>
      </c>
      <c r="B212" s="28">
        <v>0</v>
      </c>
      <c r="C212" s="28">
        <v>25346.54</v>
      </c>
      <c r="D212" s="28">
        <v>25346.54</v>
      </c>
      <c r="E212" s="28">
        <v>0</v>
      </c>
      <c r="F212" s="28">
        <f>(B212+C212)-(D212+E212)</f>
        <v>0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34">
        <f t="shared" si="41"/>
        <v>0</v>
      </c>
      <c r="M212" s="34">
        <f>F212+L212</f>
        <v>0</v>
      </c>
      <c r="N212"/>
      <c r="O212" s="11"/>
    </row>
    <row r="213" spans="1:19" ht="15.75" customHeight="1" x14ac:dyDescent="0.25">
      <c r="A213" s="65" t="s">
        <v>103</v>
      </c>
      <c r="B213" s="30">
        <f>SUM(B214:B218)</f>
        <v>510984.08</v>
      </c>
      <c r="C213" s="30">
        <f>SUM(C214:C218)</f>
        <v>57908.12</v>
      </c>
      <c r="D213" s="30">
        <f>SUM(D214:D218)</f>
        <v>47789.75</v>
      </c>
      <c r="E213" s="30">
        <f>SUM(E214:E218)</f>
        <v>0</v>
      </c>
      <c r="F213" s="30">
        <f>SUM(F214:F218)</f>
        <v>521102.45</v>
      </c>
      <c r="G213" s="30">
        <f t="shared" ref="G213:L213" si="42">SUM(G215:G218)</f>
        <v>0</v>
      </c>
      <c r="H213" s="30">
        <f t="shared" si="42"/>
        <v>0</v>
      </c>
      <c r="I213" s="30">
        <f t="shared" si="42"/>
        <v>0</v>
      </c>
      <c r="J213" s="30">
        <f t="shared" si="42"/>
        <v>0</v>
      </c>
      <c r="K213" s="30">
        <f t="shared" si="42"/>
        <v>0</v>
      </c>
      <c r="L213" s="30">
        <f t="shared" si="42"/>
        <v>0</v>
      </c>
      <c r="M213" s="31">
        <f>F213+L213</f>
        <v>521102.45</v>
      </c>
      <c r="N213"/>
      <c r="O213" s="11"/>
    </row>
    <row r="214" spans="1:19" ht="15.75" customHeight="1" x14ac:dyDescent="0.25">
      <c r="A214" s="35" t="s">
        <v>35</v>
      </c>
      <c r="B214" s="28">
        <v>4909.78</v>
      </c>
      <c r="C214" s="28">
        <v>0</v>
      </c>
      <c r="D214" s="28">
        <v>0</v>
      </c>
      <c r="E214" s="28">
        <v>0</v>
      </c>
      <c r="F214" s="28">
        <f t="shared" ref="F214:F224" si="43">(B214+C214)-(D214+E214)</f>
        <v>4909.78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1">
        <f t="shared" si="41"/>
        <v>0</v>
      </c>
      <c r="M214" s="34">
        <f t="shared" ref="M214:M224" si="44">F214+L214</f>
        <v>4909.78</v>
      </c>
      <c r="N214"/>
      <c r="O214" s="11"/>
    </row>
    <row r="215" spans="1:19" x14ac:dyDescent="0.25">
      <c r="A215" s="35" t="s">
        <v>106</v>
      </c>
      <c r="B215" s="28">
        <v>0</v>
      </c>
      <c r="C215" s="28">
        <v>26260.79</v>
      </c>
      <c r="D215" s="28">
        <v>16142.42</v>
      </c>
      <c r="E215" s="28">
        <v>0</v>
      </c>
      <c r="F215" s="28">
        <f t="shared" si="43"/>
        <v>10118.370000000001</v>
      </c>
      <c r="G215" s="28">
        <v>0</v>
      </c>
      <c r="H215" s="28"/>
      <c r="I215" s="28">
        <v>0</v>
      </c>
      <c r="J215" s="28">
        <v>0</v>
      </c>
      <c r="K215" s="28">
        <v>0</v>
      </c>
      <c r="L215" s="34">
        <f t="shared" si="41"/>
        <v>0</v>
      </c>
      <c r="M215" s="34">
        <f t="shared" si="44"/>
        <v>10118.370000000001</v>
      </c>
      <c r="N215"/>
      <c r="O215" s="11"/>
    </row>
    <row r="216" spans="1:19" x14ac:dyDescent="0.25">
      <c r="A216" s="35" t="s">
        <v>107</v>
      </c>
      <c r="B216" s="28">
        <v>61324.66</v>
      </c>
      <c r="C216" s="28">
        <v>0</v>
      </c>
      <c r="D216" s="28">
        <v>0</v>
      </c>
      <c r="E216" s="28">
        <v>0</v>
      </c>
      <c r="F216" s="28">
        <f t="shared" si="43"/>
        <v>61324.66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34">
        <f t="shared" si="41"/>
        <v>0</v>
      </c>
      <c r="M216" s="34">
        <f t="shared" si="44"/>
        <v>61324.66</v>
      </c>
      <c r="N216"/>
      <c r="O216" s="11"/>
    </row>
    <row r="217" spans="1:19" ht="15.75" customHeight="1" x14ac:dyDescent="0.25">
      <c r="A217" s="35" t="s">
        <v>108</v>
      </c>
      <c r="B217" s="28">
        <v>444749.64</v>
      </c>
      <c r="C217" s="28">
        <v>540.49</v>
      </c>
      <c r="D217" s="28">
        <v>540.49</v>
      </c>
      <c r="E217" s="28">
        <v>0</v>
      </c>
      <c r="F217" s="28">
        <f t="shared" si="43"/>
        <v>444749.64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34">
        <f t="shared" si="41"/>
        <v>0</v>
      </c>
      <c r="M217" s="34">
        <f t="shared" si="44"/>
        <v>444749.64</v>
      </c>
      <c r="N217"/>
      <c r="O217" s="11"/>
    </row>
    <row r="218" spans="1:19" ht="15.75" customHeight="1" x14ac:dyDescent="0.25">
      <c r="A218" s="35" t="s">
        <v>109</v>
      </c>
      <c r="B218" s="28">
        <v>0</v>
      </c>
      <c r="C218" s="28">
        <v>31106.84</v>
      </c>
      <c r="D218" s="28">
        <v>31106.84</v>
      </c>
      <c r="E218" s="28">
        <v>0</v>
      </c>
      <c r="F218" s="28">
        <f t="shared" si="43"/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34">
        <f t="shared" si="41"/>
        <v>0</v>
      </c>
      <c r="M218" s="34">
        <f t="shared" si="44"/>
        <v>0</v>
      </c>
      <c r="N218"/>
      <c r="O218" s="11"/>
    </row>
    <row r="219" spans="1:19" s="2" customFormat="1" x14ac:dyDescent="0.25">
      <c r="A219" s="40" t="s">
        <v>111</v>
      </c>
      <c r="B219" s="30">
        <f t="shared" ref="B219:L219" si="45">SUM(B220:B224)</f>
        <v>41195682.939999998</v>
      </c>
      <c r="C219" s="30">
        <f t="shared" si="45"/>
        <v>17302653.260000002</v>
      </c>
      <c r="D219" s="30">
        <f t="shared" si="45"/>
        <v>16360790.859999999</v>
      </c>
      <c r="E219" s="30">
        <f t="shared" si="45"/>
        <v>0</v>
      </c>
      <c r="F219" s="30">
        <f t="shared" si="45"/>
        <v>42137545.339999996</v>
      </c>
      <c r="G219" s="30">
        <f t="shared" si="45"/>
        <v>0</v>
      </c>
      <c r="H219" s="30">
        <f t="shared" si="45"/>
        <v>422582.8</v>
      </c>
      <c r="I219" s="30">
        <f t="shared" si="45"/>
        <v>201443.66</v>
      </c>
      <c r="J219" s="30">
        <f t="shared" si="45"/>
        <v>201443.66</v>
      </c>
      <c r="K219" s="30">
        <f t="shared" si="45"/>
        <v>221139.14</v>
      </c>
      <c r="L219" s="30">
        <f t="shared" si="45"/>
        <v>0</v>
      </c>
      <c r="M219" s="31">
        <f t="shared" si="44"/>
        <v>42137545.339999996</v>
      </c>
      <c r="N219"/>
      <c r="O219" s="11"/>
      <c r="P219" s="5"/>
      <c r="Q219" s="5"/>
      <c r="R219" s="5"/>
      <c r="S219" s="5"/>
    </row>
    <row r="220" spans="1:19" x14ac:dyDescent="0.25">
      <c r="A220" s="35" t="s">
        <v>112</v>
      </c>
      <c r="B220" s="28">
        <v>0</v>
      </c>
      <c r="C220" s="28">
        <v>202922.21</v>
      </c>
      <c r="D220" s="28">
        <v>202922.21</v>
      </c>
      <c r="E220" s="28">
        <v>0</v>
      </c>
      <c r="F220" s="28">
        <f t="shared" si="43"/>
        <v>0</v>
      </c>
      <c r="G220" s="28">
        <v>0</v>
      </c>
      <c r="H220" s="28">
        <v>404147.88</v>
      </c>
      <c r="I220" s="28">
        <v>188790.99</v>
      </c>
      <c r="J220" s="28">
        <v>188790.99</v>
      </c>
      <c r="K220" s="28">
        <v>215356.89</v>
      </c>
      <c r="L220" s="34">
        <f>(G220+H220)-(J220+K220)</f>
        <v>0</v>
      </c>
      <c r="M220" s="34">
        <f t="shared" si="44"/>
        <v>0</v>
      </c>
      <c r="N220"/>
      <c r="O220" s="10"/>
      <c r="P220" s="2"/>
      <c r="Q220" s="2"/>
      <c r="R220" s="2"/>
      <c r="S220" s="2"/>
    </row>
    <row r="221" spans="1:19" x14ac:dyDescent="0.25">
      <c r="A221" s="35" t="s">
        <v>38</v>
      </c>
      <c r="B221" s="28">
        <v>0</v>
      </c>
      <c r="C221" s="28">
        <v>14427.86</v>
      </c>
      <c r="D221" s="28">
        <v>14427.86</v>
      </c>
      <c r="E221" s="28">
        <v>0</v>
      </c>
      <c r="F221" s="28">
        <f t="shared" si="43"/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34">
        <f t="shared" si="41"/>
        <v>0</v>
      </c>
      <c r="M221" s="34">
        <f t="shared" si="44"/>
        <v>0</v>
      </c>
      <c r="N221"/>
      <c r="O221" s="10"/>
      <c r="P221" s="2"/>
      <c r="Q221" s="2"/>
      <c r="R221" s="2"/>
      <c r="S221" s="2"/>
    </row>
    <row r="222" spans="1:19" x14ac:dyDescent="0.25">
      <c r="A222" s="35" t="s">
        <v>116</v>
      </c>
      <c r="B222" s="28">
        <v>0</v>
      </c>
      <c r="C222" s="28">
        <v>0</v>
      </c>
      <c r="D222" s="28">
        <v>0</v>
      </c>
      <c r="E222" s="28">
        <v>0</v>
      </c>
      <c r="F222" s="28">
        <v>0</v>
      </c>
      <c r="G222" s="28">
        <v>0</v>
      </c>
      <c r="H222" s="28">
        <v>18434.919999999998</v>
      </c>
      <c r="I222" s="28">
        <v>12652.67</v>
      </c>
      <c r="J222" s="28">
        <v>12652.67</v>
      </c>
      <c r="K222" s="28">
        <v>5782.25</v>
      </c>
      <c r="L222" s="34">
        <f t="shared" si="41"/>
        <v>0</v>
      </c>
      <c r="M222" s="34">
        <f t="shared" si="44"/>
        <v>0</v>
      </c>
      <c r="N222"/>
      <c r="O222" s="11"/>
    </row>
    <row r="223" spans="1:19" x14ac:dyDescent="0.25">
      <c r="A223" s="35" t="s">
        <v>117</v>
      </c>
      <c r="B223" s="28">
        <v>0</v>
      </c>
      <c r="C223" s="28">
        <v>0</v>
      </c>
      <c r="D223" s="28">
        <v>0</v>
      </c>
      <c r="E223" s="28">
        <v>0</v>
      </c>
      <c r="F223" s="28">
        <f t="shared" si="43"/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34">
        <v>0</v>
      </c>
      <c r="M223" s="34">
        <f t="shared" si="44"/>
        <v>0</v>
      </c>
      <c r="N223"/>
      <c r="O223" s="11"/>
    </row>
    <row r="224" spans="1:19" ht="15" customHeight="1" x14ac:dyDescent="0.25">
      <c r="A224" s="35" t="s">
        <v>118</v>
      </c>
      <c r="B224" s="28">
        <v>41195682.939999998</v>
      </c>
      <c r="C224" s="28">
        <v>17085303.190000001</v>
      </c>
      <c r="D224" s="28">
        <v>16143440.789999999</v>
      </c>
      <c r="E224" s="28">
        <v>0</v>
      </c>
      <c r="F224" s="28">
        <f t="shared" si="43"/>
        <v>42137545.339999996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34">
        <f t="shared" si="41"/>
        <v>0</v>
      </c>
      <c r="M224" s="34">
        <f t="shared" si="44"/>
        <v>42137545.339999996</v>
      </c>
      <c r="N224"/>
      <c r="O224" s="11"/>
    </row>
    <row r="225" spans="1:19" ht="15.75" customHeight="1" x14ac:dyDescent="0.25">
      <c r="A225" s="32" t="s">
        <v>122</v>
      </c>
      <c r="B225" s="25">
        <f t="shared" ref="B225:L225" si="46">SUM(B226:B228)</f>
        <v>20822.73</v>
      </c>
      <c r="C225" s="30">
        <f t="shared" si="46"/>
        <v>6908874.8599999994</v>
      </c>
      <c r="D225" s="30">
        <f t="shared" si="46"/>
        <v>6908874.8599999994</v>
      </c>
      <c r="E225" s="66">
        <f t="shared" si="46"/>
        <v>0</v>
      </c>
      <c r="F225" s="30">
        <f t="shared" si="46"/>
        <v>20822.730000000447</v>
      </c>
      <c r="G225" s="30">
        <f t="shared" si="46"/>
        <v>0</v>
      </c>
      <c r="H225" s="30">
        <f t="shared" si="46"/>
        <v>7313619.3600000003</v>
      </c>
      <c r="I225" s="30">
        <f t="shared" si="46"/>
        <v>4973579.91</v>
      </c>
      <c r="J225" s="30">
        <f t="shared" si="46"/>
        <v>4973579.91</v>
      </c>
      <c r="K225" s="30">
        <f t="shared" si="46"/>
        <v>181343.45</v>
      </c>
      <c r="L225" s="31">
        <f t="shared" si="46"/>
        <v>2158696.0000000005</v>
      </c>
      <c r="M225" s="31">
        <f t="shared" ref="M225:M236" si="47">F225+L225</f>
        <v>2179518.7300000009</v>
      </c>
      <c r="N225"/>
      <c r="O225" s="11"/>
    </row>
    <row r="226" spans="1:19" x14ac:dyDescent="0.25">
      <c r="A226" s="35" t="s">
        <v>164</v>
      </c>
      <c r="B226" s="28">
        <v>0</v>
      </c>
      <c r="C226" s="28">
        <v>77849.72</v>
      </c>
      <c r="D226" s="28">
        <v>77849.72</v>
      </c>
      <c r="E226" s="67">
        <v>0</v>
      </c>
      <c r="F226" s="28">
        <f t="shared" ref="F226:F236" si="48">(B226+C226)-(D226+E226)</f>
        <v>0</v>
      </c>
      <c r="G226" s="28">
        <v>0</v>
      </c>
      <c r="H226" s="28">
        <v>46565.79</v>
      </c>
      <c r="I226" s="28">
        <v>0</v>
      </c>
      <c r="J226" s="28">
        <v>0</v>
      </c>
      <c r="K226" s="28">
        <v>5082.8900000000003</v>
      </c>
      <c r="L226" s="34">
        <f>(G226+H226)-(J226+K226)</f>
        <v>41482.9</v>
      </c>
      <c r="M226" s="34">
        <f t="shared" si="47"/>
        <v>41482.9</v>
      </c>
      <c r="N226"/>
      <c r="O226" s="11"/>
    </row>
    <row r="227" spans="1:19" x14ac:dyDescent="0.25">
      <c r="A227" s="35" t="s">
        <v>125</v>
      </c>
      <c r="B227" s="28">
        <v>20822.73</v>
      </c>
      <c r="C227" s="28">
        <v>6831025.1399999997</v>
      </c>
      <c r="D227" s="28">
        <v>6831025.1399999997</v>
      </c>
      <c r="E227" s="67">
        <v>0</v>
      </c>
      <c r="F227" s="28">
        <f>(B227+C227)-(D227+E227)</f>
        <v>20822.730000000447</v>
      </c>
      <c r="G227" s="28">
        <v>0</v>
      </c>
      <c r="H227" s="28">
        <v>7255821.5700000003</v>
      </c>
      <c r="I227" s="28">
        <v>4962347.91</v>
      </c>
      <c r="J227" s="28">
        <v>4962347.91</v>
      </c>
      <c r="K227" s="28">
        <v>176260.56</v>
      </c>
      <c r="L227" s="34">
        <f>(G227+H227)-(J227+K227)</f>
        <v>2117213.1000000006</v>
      </c>
      <c r="M227" s="34">
        <f t="shared" si="47"/>
        <v>2138035.830000001</v>
      </c>
      <c r="N227"/>
      <c r="O227" s="11"/>
    </row>
    <row r="228" spans="1:19" ht="31.5" x14ac:dyDescent="0.25">
      <c r="A228" s="42" t="s">
        <v>126</v>
      </c>
      <c r="B228" s="28">
        <v>0</v>
      </c>
      <c r="C228" s="28">
        <v>0</v>
      </c>
      <c r="D228" s="28">
        <v>0</v>
      </c>
      <c r="E228" s="67">
        <v>0</v>
      </c>
      <c r="F228" s="28">
        <f>(B228+C228)-(D228+E228)</f>
        <v>0</v>
      </c>
      <c r="G228" s="28">
        <v>0</v>
      </c>
      <c r="H228" s="28">
        <v>11232</v>
      </c>
      <c r="I228" s="28">
        <v>11232</v>
      </c>
      <c r="J228" s="28">
        <v>11232</v>
      </c>
      <c r="K228" s="28">
        <v>0</v>
      </c>
      <c r="L228" s="34">
        <f>(G228+H228)-(J228+K228)</f>
        <v>0</v>
      </c>
      <c r="M228" s="34">
        <f>F228+L228</f>
        <v>0</v>
      </c>
      <c r="N228"/>
      <c r="O228" s="11"/>
    </row>
    <row r="229" spans="1:19" x14ac:dyDescent="0.25">
      <c r="A229" s="68" t="s">
        <v>127</v>
      </c>
      <c r="B229" s="30">
        <f t="shared" ref="B229:L229" si="49">SUM(B230:B231)</f>
        <v>0</v>
      </c>
      <c r="C229" s="30">
        <f t="shared" si="49"/>
        <v>0</v>
      </c>
      <c r="D229" s="30">
        <f>SUM(D230:D231)</f>
        <v>0</v>
      </c>
      <c r="E229" s="30">
        <f>SUM(E230:E231)</f>
        <v>0</v>
      </c>
      <c r="F229" s="30">
        <f t="shared" si="49"/>
        <v>0</v>
      </c>
      <c r="G229" s="30">
        <f t="shared" si="49"/>
        <v>0</v>
      </c>
      <c r="H229" s="30">
        <f t="shared" si="49"/>
        <v>1193828.3400000001</v>
      </c>
      <c r="I229" s="30">
        <f t="shared" si="49"/>
        <v>0</v>
      </c>
      <c r="J229" s="30">
        <f t="shared" si="49"/>
        <v>0</v>
      </c>
      <c r="K229" s="30">
        <f t="shared" si="49"/>
        <v>0</v>
      </c>
      <c r="L229" s="30">
        <f t="shared" si="49"/>
        <v>1193828.3400000001</v>
      </c>
      <c r="M229" s="31">
        <f t="shared" si="47"/>
        <v>1193828.3400000001</v>
      </c>
      <c r="N229"/>
      <c r="O229" s="11"/>
    </row>
    <row r="230" spans="1:19" x14ac:dyDescent="0.25">
      <c r="A230" s="50" t="s">
        <v>128</v>
      </c>
      <c r="B230" s="51">
        <v>0</v>
      </c>
      <c r="C230" s="51">
        <v>0</v>
      </c>
      <c r="D230" s="52">
        <v>0</v>
      </c>
      <c r="E230" s="69">
        <v>0</v>
      </c>
      <c r="F230" s="52">
        <f t="shared" si="48"/>
        <v>0</v>
      </c>
      <c r="G230" s="52">
        <v>0</v>
      </c>
      <c r="H230" s="28">
        <v>0</v>
      </c>
      <c r="I230" s="28">
        <v>0</v>
      </c>
      <c r="J230" s="28">
        <v>0</v>
      </c>
      <c r="K230" s="28">
        <v>0</v>
      </c>
      <c r="L230" s="34">
        <f>(G230+H230)-(J230+K230)</f>
        <v>0</v>
      </c>
      <c r="M230" s="34">
        <f t="shared" si="47"/>
        <v>0</v>
      </c>
      <c r="N230"/>
      <c r="O230" s="11"/>
    </row>
    <row r="231" spans="1:19" x14ac:dyDescent="0.25">
      <c r="A231" s="35" t="s">
        <v>129</v>
      </c>
      <c r="B231" s="28">
        <v>0</v>
      </c>
      <c r="C231" s="28">
        <v>0</v>
      </c>
      <c r="D231" s="28">
        <v>0</v>
      </c>
      <c r="E231" s="28">
        <v>0</v>
      </c>
      <c r="F231" s="52">
        <f t="shared" si="48"/>
        <v>0</v>
      </c>
      <c r="G231" s="52">
        <v>0</v>
      </c>
      <c r="H231" s="28">
        <v>1193828.3400000001</v>
      </c>
      <c r="I231" s="28">
        <v>0</v>
      </c>
      <c r="J231" s="28">
        <v>0</v>
      </c>
      <c r="K231" s="28">
        <v>0</v>
      </c>
      <c r="L231" s="34">
        <f>(G231+H231)-(J231+K231)</f>
        <v>1193828.3400000001</v>
      </c>
      <c r="M231" s="34">
        <f t="shared" si="47"/>
        <v>1193828.3400000001</v>
      </c>
      <c r="N231"/>
      <c r="O231" s="11"/>
    </row>
    <row r="232" spans="1:19" ht="15.75" customHeight="1" x14ac:dyDescent="0.25">
      <c r="A232" s="32" t="s">
        <v>132</v>
      </c>
      <c r="B232" s="28">
        <f t="shared" ref="B232:L232" si="50">B233</f>
        <v>0</v>
      </c>
      <c r="C232" s="30">
        <f t="shared" si="50"/>
        <v>51265.09</v>
      </c>
      <c r="D232" s="30">
        <f t="shared" si="50"/>
        <v>51265.09</v>
      </c>
      <c r="E232" s="66">
        <f>E233</f>
        <v>0</v>
      </c>
      <c r="F232" s="30">
        <f t="shared" si="50"/>
        <v>0</v>
      </c>
      <c r="G232" s="30">
        <f>G233</f>
        <v>0</v>
      </c>
      <c r="H232" s="30">
        <f t="shared" si="50"/>
        <v>13254936.130000001</v>
      </c>
      <c r="I232" s="30">
        <f t="shared" si="50"/>
        <v>12374372.140000001</v>
      </c>
      <c r="J232" s="30">
        <f t="shared" si="50"/>
        <v>12374372.140000001</v>
      </c>
      <c r="K232" s="30">
        <f t="shared" si="50"/>
        <v>0</v>
      </c>
      <c r="L232" s="30">
        <f t="shared" si="50"/>
        <v>880563.99000000022</v>
      </c>
      <c r="M232" s="31">
        <f t="shared" si="47"/>
        <v>880563.99000000022</v>
      </c>
      <c r="N232"/>
      <c r="O232" s="11"/>
    </row>
    <row r="233" spans="1:19" x14ac:dyDescent="0.25">
      <c r="A233" s="50" t="s">
        <v>133</v>
      </c>
      <c r="B233" s="51">
        <v>0</v>
      </c>
      <c r="C233" s="51">
        <v>51265.09</v>
      </c>
      <c r="D233" s="52">
        <v>51265.09</v>
      </c>
      <c r="E233" s="70">
        <v>0</v>
      </c>
      <c r="F233" s="52">
        <f t="shared" si="48"/>
        <v>0</v>
      </c>
      <c r="G233" s="51">
        <v>0</v>
      </c>
      <c r="H233" s="51">
        <v>13254936.130000001</v>
      </c>
      <c r="I233" s="51">
        <v>12374372.140000001</v>
      </c>
      <c r="J233" s="52">
        <v>12374372.140000001</v>
      </c>
      <c r="K233" s="51">
        <v>0</v>
      </c>
      <c r="L233" s="71">
        <f>(G233+H233)-(J233+K233)</f>
        <v>880563.99000000022</v>
      </c>
      <c r="M233" s="34">
        <f t="shared" si="47"/>
        <v>880563.99000000022</v>
      </c>
      <c r="N233"/>
      <c r="O233" s="11"/>
    </row>
    <row r="234" spans="1:19" x14ac:dyDescent="0.25">
      <c r="A234" s="32" t="s">
        <v>135</v>
      </c>
      <c r="B234" s="30">
        <f>B235+B236</f>
        <v>0</v>
      </c>
      <c r="C234" s="30">
        <f t="shared" ref="C234:L234" si="51">C235+C236</f>
        <v>77079.47</v>
      </c>
      <c r="D234" s="30">
        <f t="shared" si="51"/>
        <v>77079.47</v>
      </c>
      <c r="E234" s="66">
        <f t="shared" si="51"/>
        <v>0</v>
      </c>
      <c r="F234" s="30">
        <f t="shared" si="51"/>
        <v>0</v>
      </c>
      <c r="G234" s="30">
        <f t="shared" si="51"/>
        <v>0</v>
      </c>
      <c r="H234" s="30">
        <f t="shared" si="51"/>
        <v>749580.94000000006</v>
      </c>
      <c r="I234" s="30">
        <f t="shared" si="51"/>
        <v>699243.79</v>
      </c>
      <c r="J234" s="30">
        <f t="shared" si="51"/>
        <v>699243.79</v>
      </c>
      <c r="K234" s="30">
        <f t="shared" si="51"/>
        <v>14873.07</v>
      </c>
      <c r="L234" s="30">
        <f t="shared" si="51"/>
        <v>35464.079999999958</v>
      </c>
      <c r="M234" s="31">
        <f t="shared" si="47"/>
        <v>35464.079999999958</v>
      </c>
      <c r="N234"/>
      <c r="O234" s="11"/>
    </row>
    <row r="235" spans="1:19" s="2" customFormat="1" x14ac:dyDescent="0.25">
      <c r="A235" s="42" t="s">
        <v>136</v>
      </c>
      <c r="B235" s="28">
        <v>0</v>
      </c>
      <c r="C235" s="28">
        <v>21054.37</v>
      </c>
      <c r="D235" s="28">
        <v>21054.37</v>
      </c>
      <c r="E235" s="28">
        <v>0</v>
      </c>
      <c r="F235" s="28">
        <f t="shared" si="48"/>
        <v>0</v>
      </c>
      <c r="G235" s="28">
        <v>0</v>
      </c>
      <c r="H235" s="28">
        <v>739306.04</v>
      </c>
      <c r="I235" s="28">
        <v>698947.18</v>
      </c>
      <c r="J235" s="28">
        <v>698947.18</v>
      </c>
      <c r="K235" s="28">
        <v>4894.78</v>
      </c>
      <c r="L235" s="28">
        <f>(G235+H235)-(J235+K235)</f>
        <v>35464.079999999958</v>
      </c>
      <c r="M235" s="34">
        <f t="shared" si="47"/>
        <v>35464.079999999958</v>
      </c>
      <c r="N235"/>
      <c r="O235" s="11"/>
      <c r="P235" s="5"/>
      <c r="Q235" s="5"/>
      <c r="R235" s="5"/>
      <c r="S235" s="5"/>
    </row>
    <row r="236" spans="1:19" x14ac:dyDescent="0.25">
      <c r="A236" s="42" t="s">
        <v>137</v>
      </c>
      <c r="B236" s="28">
        <v>0</v>
      </c>
      <c r="C236" s="28">
        <v>56025.1</v>
      </c>
      <c r="D236" s="28">
        <v>56025.1</v>
      </c>
      <c r="E236" s="28">
        <v>0</v>
      </c>
      <c r="F236" s="28">
        <f t="shared" si="48"/>
        <v>0</v>
      </c>
      <c r="G236" s="28">
        <v>0</v>
      </c>
      <c r="H236" s="28">
        <v>10274.9</v>
      </c>
      <c r="I236" s="28">
        <v>296.61</v>
      </c>
      <c r="J236" s="28">
        <v>296.61</v>
      </c>
      <c r="K236" s="28">
        <v>9978.2900000000009</v>
      </c>
      <c r="L236" s="28">
        <f>(G236+H236)-(J236+K236)</f>
        <v>0</v>
      </c>
      <c r="M236" s="34">
        <f t="shared" si="47"/>
        <v>0</v>
      </c>
      <c r="N236"/>
      <c r="O236" s="11"/>
    </row>
    <row r="237" spans="1:19" x14ac:dyDescent="0.25">
      <c r="A237" s="40" t="s">
        <v>165</v>
      </c>
      <c r="B237" s="30">
        <f t="shared" ref="B237:L237" si="52">B19+B155</f>
        <v>855747698.58999991</v>
      </c>
      <c r="C237" s="30">
        <f t="shared" si="52"/>
        <v>1449370926.71</v>
      </c>
      <c r="D237" s="30">
        <f t="shared" si="52"/>
        <v>1425334907.25</v>
      </c>
      <c r="E237" s="30">
        <f t="shared" si="52"/>
        <v>27913856.450000003</v>
      </c>
      <c r="F237" s="30">
        <f t="shared" si="52"/>
        <v>851869861.60000014</v>
      </c>
      <c r="G237" s="30">
        <f t="shared" si="52"/>
        <v>5855558.3000000007</v>
      </c>
      <c r="H237" s="30">
        <f t="shared" si="52"/>
        <v>1623494251.2200003</v>
      </c>
      <c r="I237" s="30">
        <f t="shared" si="52"/>
        <v>644578834.14999998</v>
      </c>
      <c r="J237" s="30">
        <f t="shared" si="52"/>
        <v>631280238.13999999</v>
      </c>
      <c r="K237" s="30">
        <f t="shared" si="52"/>
        <v>357478495.54000002</v>
      </c>
      <c r="L237" s="30">
        <f t="shared" si="52"/>
        <v>640591075.84000003</v>
      </c>
      <c r="M237" s="31">
        <f>F237+L237</f>
        <v>1492460937.4400001</v>
      </c>
      <c r="N237"/>
      <c r="O237" s="11"/>
    </row>
    <row r="238" spans="1:19" x14ac:dyDescent="0.25">
      <c r="A238" s="72" t="s">
        <v>166</v>
      </c>
      <c r="B238" s="79"/>
      <c r="C238" s="11"/>
      <c r="D238" s="11"/>
      <c r="E238" s="11"/>
      <c r="F238" s="11"/>
      <c r="G238" s="11"/>
      <c r="H238" s="73"/>
      <c r="I238" s="5"/>
      <c r="J238" s="11"/>
      <c r="K238" s="5"/>
      <c r="L238" s="11"/>
      <c r="M238" s="74" t="s">
        <v>167</v>
      </c>
      <c r="N238"/>
      <c r="O238" s="11"/>
    </row>
    <row r="239" spans="1:19" x14ac:dyDescent="0.25">
      <c r="A239" s="72" t="s">
        <v>168</v>
      </c>
      <c r="B239" s="75"/>
      <c r="C239" s="76"/>
      <c r="D239" s="76"/>
      <c r="E239" s="5"/>
      <c r="F239" s="11"/>
      <c r="G239" s="11"/>
      <c r="H239" s="11"/>
      <c r="I239" s="5"/>
      <c r="J239" s="11"/>
      <c r="K239" s="11"/>
      <c r="L239" s="11"/>
      <c r="M239" s="11"/>
      <c r="N239"/>
      <c r="O239" s="11"/>
    </row>
    <row r="240" spans="1:19" x14ac:dyDescent="0.25">
      <c r="A240" s="77" t="s">
        <v>169</v>
      </c>
      <c r="B240" s="61"/>
      <c r="C240" s="61"/>
      <c r="D240" s="61"/>
      <c r="E240" s="61"/>
      <c r="F240" s="11"/>
      <c r="G240" s="11"/>
      <c r="H240" s="5"/>
      <c r="I240" s="5"/>
      <c r="J240" s="5"/>
      <c r="K240" s="5"/>
      <c r="L240" s="11"/>
      <c r="M240" s="11"/>
      <c r="N240"/>
      <c r="O240" s="11"/>
    </row>
    <row r="241" spans="1:19" ht="31.5" customHeight="1" x14ac:dyDescent="0.25">
      <c r="A241" s="102" t="s">
        <v>170</v>
      </c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/>
      <c r="O241" s="11"/>
    </row>
    <row r="242" spans="1:19" x14ac:dyDescent="0.25">
      <c r="A242" s="77"/>
      <c r="B242" s="78"/>
      <c r="C242" s="78"/>
      <c r="D242" s="61"/>
      <c r="E242" s="61"/>
      <c r="F242" s="11"/>
      <c r="G242" s="11"/>
      <c r="H242" s="5"/>
      <c r="I242" s="5"/>
      <c r="J242" s="5"/>
      <c r="K242" s="5"/>
      <c r="L242" s="79"/>
      <c r="M242" s="5"/>
      <c r="N242"/>
      <c r="O242" s="11"/>
    </row>
    <row r="243" spans="1:19" x14ac:dyDescent="0.25">
      <c r="A243" s="80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60"/>
      <c r="N243"/>
      <c r="O243" s="11"/>
    </row>
    <row r="244" spans="1:19" x14ac:dyDescent="0.25">
      <c r="A244" s="61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/>
      <c r="O244" s="11"/>
    </row>
    <row r="245" spans="1:19" x14ac:dyDescent="0.25">
      <c r="A245" s="61"/>
      <c r="B245" s="82"/>
      <c r="C245" s="82"/>
      <c r="D245" s="79"/>
      <c r="E245" s="79"/>
      <c r="F245" s="79"/>
      <c r="G245" s="79"/>
      <c r="H245" s="79"/>
      <c r="I245" s="79"/>
      <c r="J245" s="79"/>
      <c r="K245" s="79"/>
      <c r="L245" s="79"/>
      <c r="M245" s="5"/>
      <c r="N245"/>
      <c r="O245" s="11"/>
    </row>
    <row r="246" spans="1:19" x14ac:dyDescent="0.25">
      <c r="A246" s="61"/>
      <c r="B246" s="78"/>
      <c r="C246" s="78"/>
      <c r="D246" s="61"/>
      <c r="E246" s="61"/>
      <c r="F246" s="78"/>
      <c r="G246" s="61"/>
      <c r="H246" s="61"/>
      <c r="I246" s="61"/>
      <c r="J246" s="61"/>
      <c r="K246" s="61"/>
      <c r="L246" s="61"/>
      <c r="M246" s="5"/>
      <c r="N246"/>
      <c r="O246" s="11"/>
    </row>
    <row r="247" spans="1:19" x14ac:dyDescent="0.25">
      <c r="A247" s="83" t="s">
        <v>171</v>
      </c>
      <c r="B247" s="83"/>
      <c r="C247" s="61"/>
      <c r="D247" s="5"/>
      <c r="E247" s="101" t="s">
        <v>172</v>
      </c>
      <c r="F247" s="101"/>
      <c r="G247" s="101"/>
      <c r="H247" s="61"/>
      <c r="I247" s="5"/>
      <c r="J247" s="5"/>
      <c r="K247" s="101" t="s">
        <v>173</v>
      </c>
      <c r="L247" s="101"/>
      <c r="M247" s="101"/>
      <c r="N247"/>
      <c r="O247" s="11"/>
    </row>
    <row r="248" spans="1:19" x14ac:dyDescent="0.25">
      <c r="A248" s="83" t="s">
        <v>174</v>
      </c>
      <c r="B248" s="83"/>
      <c r="C248" s="61"/>
      <c r="D248" s="5"/>
      <c r="E248" s="101" t="s">
        <v>175</v>
      </c>
      <c r="F248" s="101"/>
      <c r="G248" s="101"/>
      <c r="H248" s="61"/>
      <c r="I248" s="5"/>
      <c r="J248" s="5"/>
      <c r="K248" s="101" t="s">
        <v>176</v>
      </c>
      <c r="L248" s="101"/>
      <c r="M248" s="101"/>
      <c r="N248"/>
      <c r="O248" s="11"/>
    </row>
    <row r="249" spans="1:19" ht="15.75" customHeight="1" x14ac:dyDescent="0.25">
      <c r="A249" s="83" t="s">
        <v>177</v>
      </c>
      <c r="B249" s="83"/>
      <c r="C249" s="61"/>
      <c r="D249" s="5"/>
      <c r="E249" s="101" t="s">
        <v>178</v>
      </c>
      <c r="F249" s="101"/>
      <c r="G249" s="101"/>
      <c r="H249" s="61"/>
      <c r="I249" s="5"/>
      <c r="J249" s="5"/>
      <c r="K249" s="101" t="s">
        <v>179</v>
      </c>
      <c r="L249" s="101"/>
      <c r="M249" s="101"/>
      <c r="N249"/>
      <c r="O249" s="11"/>
    </row>
    <row r="250" spans="1:19" ht="15.75" customHeight="1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5"/>
      <c r="N250"/>
      <c r="O250" s="11"/>
    </row>
    <row r="251" spans="1:19" s="2" customFormat="1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5"/>
      <c r="N251"/>
      <c r="O251" s="11"/>
      <c r="P251" s="5"/>
      <c r="Q251" s="5"/>
      <c r="R251" s="5"/>
      <c r="S251" s="5"/>
    </row>
    <row r="252" spans="1:19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5"/>
      <c r="N252"/>
      <c r="O252" s="10"/>
      <c r="P252" s="2"/>
      <c r="Q252" s="2"/>
      <c r="R252" s="2"/>
      <c r="S252" s="2"/>
    </row>
    <row r="253" spans="1:19" ht="15.75" customHeight="1" x14ac:dyDescent="0.25">
      <c r="A253" s="61"/>
      <c r="B253" s="78"/>
      <c r="C253" s="78"/>
      <c r="D253" s="61"/>
      <c r="E253" s="61"/>
      <c r="F253" s="61"/>
      <c r="G253" s="61"/>
      <c r="H253" s="61"/>
      <c r="I253" s="61"/>
      <c r="J253" s="61"/>
      <c r="K253" s="61"/>
      <c r="L253" s="61"/>
      <c r="M253" s="5"/>
      <c r="N253"/>
      <c r="O253" s="11"/>
    </row>
    <row r="254" spans="1:19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5"/>
      <c r="N254"/>
      <c r="O254" s="11"/>
    </row>
    <row r="255" spans="1:19" ht="15.75" customHeight="1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5"/>
      <c r="N255"/>
      <c r="O255" s="11"/>
    </row>
    <row r="256" spans="1:19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N256"/>
      <c r="O256" s="11"/>
    </row>
    <row r="257" spans="1:19" s="2" customFormat="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N257"/>
      <c r="O257" s="11"/>
      <c r="P257" s="5"/>
      <c r="Q257" s="5"/>
      <c r="R257" s="5"/>
      <c r="S257" s="5"/>
    </row>
    <row r="258" spans="1:19" ht="15.75" customHeight="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N258"/>
      <c r="O258" s="10"/>
      <c r="P258" s="2"/>
      <c r="Q258" s="2"/>
      <c r="R258" s="2"/>
      <c r="S258" s="2"/>
    </row>
    <row r="259" spans="1:19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N259"/>
      <c r="O259" s="11"/>
    </row>
    <row r="260" spans="1:19" ht="15.75" customHeight="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N260"/>
      <c r="O260" s="11"/>
    </row>
    <row r="261" spans="1:19" x14ac:dyDescent="0.25">
      <c r="A261" s="14"/>
      <c r="B261" s="13"/>
      <c r="C261" s="13"/>
      <c r="D261" s="13"/>
      <c r="E261" s="13"/>
      <c r="F261" s="10"/>
      <c r="G261" s="10"/>
      <c r="N261"/>
      <c r="O261" s="11"/>
    </row>
    <row r="262" spans="1:19" x14ac:dyDescent="0.25">
      <c r="A262" s="13"/>
      <c r="B262" s="13"/>
      <c r="C262" s="13"/>
      <c r="D262" s="13"/>
      <c r="E262" s="13"/>
      <c r="F262" s="10"/>
      <c r="G262" s="10"/>
      <c r="N262"/>
      <c r="O262" s="11"/>
    </row>
    <row r="263" spans="1:19" x14ac:dyDescent="0.25">
      <c r="A263" s="13"/>
      <c r="B263" s="13"/>
      <c r="C263" s="13"/>
      <c r="D263" s="13"/>
      <c r="E263" s="13"/>
      <c r="F263" s="10"/>
      <c r="G263" s="10"/>
      <c r="N263"/>
      <c r="O263" s="11"/>
    </row>
    <row r="264" spans="1:19" x14ac:dyDescent="0.25">
      <c r="A264" s="13"/>
      <c r="B264" s="13"/>
      <c r="C264" s="13"/>
      <c r="D264" s="13"/>
      <c r="E264" s="13"/>
      <c r="F264" s="10"/>
      <c r="G264" s="10"/>
      <c r="N264"/>
      <c r="O264" s="11"/>
    </row>
    <row r="265" spans="1:19" s="2" customFormat="1" x14ac:dyDescent="0.25">
      <c r="A265" s="13"/>
      <c r="B265" s="13"/>
      <c r="C265" s="13"/>
      <c r="D265" s="13"/>
      <c r="E265" s="13"/>
      <c r="F265" s="10"/>
      <c r="G265" s="10"/>
      <c r="N265"/>
      <c r="O265" s="11"/>
      <c r="P265" s="5"/>
      <c r="Q265" s="5"/>
      <c r="R265" s="5"/>
      <c r="S265" s="5"/>
    </row>
    <row r="266" spans="1:19" x14ac:dyDescent="0.25">
      <c r="A266" s="13"/>
      <c r="B266" s="13"/>
      <c r="C266" s="13"/>
      <c r="D266" s="13"/>
      <c r="E266" s="13"/>
      <c r="F266" s="10"/>
      <c r="G266" s="10"/>
      <c r="N266"/>
      <c r="O266" s="10"/>
      <c r="P266" s="2"/>
      <c r="Q266" s="2"/>
      <c r="R266" s="2"/>
      <c r="S266" s="2"/>
    </row>
    <row r="267" spans="1:19" x14ac:dyDescent="0.25">
      <c r="A267" s="13"/>
      <c r="B267" s="13"/>
      <c r="C267" s="13"/>
      <c r="D267" s="13"/>
      <c r="E267" s="13"/>
      <c r="F267" s="10"/>
      <c r="G267" s="10"/>
      <c r="N267"/>
    </row>
    <row r="268" spans="1:19" x14ac:dyDescent="0.25">
      <c r="A268" s="13"/>
      <c r="B268" s="12"/>
      <c r="F268" s="12"/>
      <c r="N268"/>
    </row>
    <row r="269" spans="1:19" x14ac:dyDescent="0.25">
      <c r="A269" s="13"/>
      <c r="B269" s="12"/>
      <c r="E269" s="99"/>
      <c r="F269" s="99"/>
      <c r="G269" s="99"/>
      <c r="N269"/>
    </row>
    <row r="270" spans="1:19" x14ac:dyDescent="0.25">
      <c r="A270" s="13"/>
      <c r="B270" s="12"/>
      <c r="E270" s="4"/>
      <c r="F270" s="4"/>
      <c r="G270" s="4"/>
      <c r="N270"/>
    </row>
    <row r="271" spans="1:19" x14ac:dyDescent="0.25">
      <c r="A271" s="13"/>
      <c r="B271" s="12"/>
      <c r="E271" s="4"/>
      <c r="F271" s="4"/>
      <c r="G271" s="4"/>
      <c r="N271"/>
    </row>
    <row r="272" spans="1:19" x14ac:dyDescent="0.25">
      <c r="B272" s="10"/>
      <c r="E272" s="99"/>
      <c r="F272" s="99"/>
      <c r="G272" s="99"/>
      <c r="N272"/>
    </row>
    <row r="273" spans="1:14" x14ac:dyDescent="0.25">
      <c r="B273" s="10"/>
      <c r="E273" s="99"/>
      <c r="F273" s="99"/>
      <c r="G273" s="99"/>
      <c r="N273"/>
    </row>
    <row r="274" spans="1:14" x14ac:dyDescent="0.25">
      <c r="A274" s="4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N274"/>
    </row>
    <row r="275" spans="1:14" x14ac:dyDescent="0.25">
      <c r="A275" s="4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N275"/>
    </row>
    <row r="276" spans="1:14" x14ac:dyDescent="0.25">
      <c r="A276" s="4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N276"/>
    </row>
    <row r="277" spans="1:14" x14ac:dyDescent="0.25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N277"/>
    </row>
    <row r="278" spans="1:14" x14ac:dyDescent="0.25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N278"/>
    </row>
    <row r="279" spans="1:1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N279"/>
    </row>
    <row r="280" spans="1:14" x14ac:dyDescent="0.25">
      <c r="A280" s="4"/>
      <c r="E280" s="4"/>
      <c r="H280" s="4"/>
      <c r="I280" s="4"/>
      <c r="J280" s="4"/>
      <c r="K280" s="4"/>
      <c r="N280"/>
    </row>
    <row r="281" spans="1:14" x14ac:dyDescent="0.25">
      <c r="A281" s="4"/>
      <c r="E281" s="4"/>
      <c r="K281" s="4"/>
      <c r="N281"/>
    </row>
    <row r="282" spans="1:14" x14ac:dyDescent="0.25">
      <c r="A282" s="4"/>
      <c r="E282" s="4"/>
      <c r="K282" s="4"/>
      <c r="N282"/>
    </row>
    <row r="283" spans="1:14" x14ac:dyDescent="0.25">
      <c r="G283" s="98"/>
      <c r="H283" s="98"/>
      <c r="I283" s="98"/>
      <c r="J283" s="98"/>
      <c r="K283" s="98"/>
      <c r="N283"/>
    </row>
    <row r="284" spans="1:14" x14ac:dyDescent="0.25">
      <c r="N284"/>
    </row>
    <row r="285" spans="1:14" x14ac:dyDescent="0.25">
      <c r="N285"/>
    </row>
    <row r="286" spans="1:14" x14ac:dyDescent="0.25">
      <c r="N286"/>
    </row>
    <row r="287" spans="1:14" x14ac:dyDescent="0.25">
      <c r="C287" s="8"/>
      <c r="D287" s="8"/>
      <c r="N287"/>
    </row>
    <row r="288" spans="1:14" x14ac:dyDescent="0.25">
      <c r="N288"/>
    </row>
    <row r="289" spans="14:14" x14ac:dyDescent="0.25">
      <c r="N289"/>
    </row>
    <row r="290" spans="14:14" x14ac:dyDescent="0.25">
      <c r="N290"/>
    </row>
    <row r="291" spans="14:14" x14ac:dyDescent="0.25">
      <c r="N291"/>
    </row>
    <row r="292" spans="14:14" x14ac:dyDescent="0.25">
      <c r="N292"/>
    </row>
    <row r="293" spans="14:14" x14ac:dyDescent="0.25">
      <c r="N293"/>
    </row>
    <row r="294" spans="14:14" x14ac:dyDescent="0.25">
      <c r="N294"/>
    </row>
    <row r="295" spans="14:14" x14ac:dyDescent="0.25">
      <c r="N295"/>
    </row>
    <row r="296" spans="14:14" x14ac:dyDescent="0.25">
      <c r="N296"/>
    </row>
    <row r="297" spans="14:14" x14ac:dyDescent="0.25">
      <c r="N297"/>
    </row>
    <row r="298" spans="14:14" x14ac:dyDescent="0.25">
      <c r="N298"/>
    </row>
    <row r="299" spans="14:14" x14ac:dyDescent="0.25">
      <c r="N299"/>
    </row>
    <row r="300" spans="14:14" x14ac:dyDescent="0.25">
      <c r="N300"/>
    </row>
    <row r="301" spans="14:14" x14ac:dyDescent="0.25">
      <c r="N301"/>
    </row>
    <row r="302" spans="14:14" x14ac:dyDescent="0.25">
      <c r="N302"/>
    </row>
    <row r="303" spans="14:14" x14ac:dyDescent="0.25">
      <c r="N303"/>
    </row>
    <row r="304" spans="14:14" x14ac:dyDescent="0.25">
      <c r="N304"/>
    </row>
    <row r="305" spans="1:14" x14ac:dyDescent="0.25">
      <c r="N305"/>
    </row>
    <row r="306" spans="1:14" x14ac:dyDescent="0.25">
      <c r="N306"/>
    </row>
    <row r="307" spans="1:14" x14ac:dyDescent="0.25">
      <c r="N307"/>
    </row>
    <row r="308" spans="1:14" x14ac:dyDescent="0.25">
      <c r="N308"/>
    </row>
    <row r="309" spans="1:14" x14ac:dyDescent="0.25">
      <c r="N309"/>
    </row>
    <row r="310" spans="1:14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N310"/>
    </row>
    <row r="311" spans="1:14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N311"/>
    </row>
    <row r="312" spans="1:14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N312"/>
    </row>
    <row r="313" spans="1:14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N313"/>
    </row>
    <row r="314" spans="1:14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N314"/>
    </row>
    <row r="315" spans="1:14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N315"/>
    </row>
    <row r="332" spans="3:4" s="5" customFormat="1" x14ac:dyDescent="0.25">
      <c r="C332" s="8"/>
      <c r="D332" s="8"/>
    </row>
  </sheetData>
  <mergeCells count="72">
    <mergeCell ref="A149:A154"/>
    <mergeCell ref="K151:K153"/>
    <mergeCell ref="N87:P87"/>
    <mergeCell ref="B149:F150"/>
    <mergeCell ref="C152:C153"/>
    <mergeCell ref="K147:M147"/>
    <mergeCell ref="G149:L150"/>
    <mergeCell ref="A145:M145"/>
    <mergeCell ref="A144:M144"/>
    <mergeCell ref="I151:I153"/>
    <mergeCell ref="J151:J153"/>
    <mergeCell ref="M149:M153"/>
    <mergeCell ref="B151:C151"/>
    <mergeCell ref="D151:D153"/>
    <mergeCell ref="B152:B153"/>
    <mergeCell ref="A13:A18"/>
    <mergeCell ref="B13:F14"/>
    <mergeCell ref="E15:E17"/>
    <mergeCell ref="G16:G17"/>
    <mergeCell ref="G15:H15"/>
    <mergeCell ref="G13:L14"/>
    <mergeCell ref="K15:K17"/>
    <mergeCell ref="F15:F16"/>
    <mergeCell ref="B16:B17"/>
    <mergeCell ref="L15:L17"/>
    <mergeCell ref="C16:C17"/>
    <mergeCell ref="J15:J17"/>
    <mergeCell ref="I15:I17"/>
    <mergeCell ref="D15:D17"/>
    <mergeCell ref="O19:S19"/>
    <mergeCell ref="B15:C15"/>
    <mergeCell ref="H16:H17"/>
    <mergeCell ref="M13:M17"/>
    <mergeCell ref="N106:R106"/>
    <mergeCell ref="N69:P69"/>
    <mergeCell ref="O20:O21"/>
    <mergeCell ref="O28:O29"/>
    <mergeCell ref="A5:M5"/>
    <mergeCell ref="A6:M6"/>
    <mergeCell ref="A7:M7"/>
    <mergeCell ref="A8:M8"/>
    <mergeCell ref="A9:M9"/>
    <mergeCell ref="K11:M11"/>
    <mergeCell ref="E272:G272"/>
    <mergeCell ref="E247:G247"/>
    <mergeCell ref="G274:K274"/>
    <mergeCell ref="B274:F274"/>
    <mergeCell ref="E249:G249"/>
    <mergeCell ref="E269:G269"/>
    <mergeCell ref="E248:G248"/>
    <mergeCell ref="K249:M249"/>
    <mergeCell ref="K248:M248"/>
    <mergeCell ref="A241:M241"/>
    <mergeCell ref="K247:M247"/>
    <mergeCell ref="E273:G273"/>
    <mergeCell ref="A141:M141"/>
    <mergeCell ref="A142:M142"/>
    <mergeCell ref="A143:M143"/>
    <mergeCell ref="G283:K283"/>
    <mergeCell ref="A277:K277"/>
    <mergeCell ref="A278:K278"/>
    <mergeCell ref="G275:K275"/>
    <mergeCell ref="G276:K276"/>
    <mergeCell ref="B276:F276"/>
    <mergeCell ref="B275:F275"/>
    <mergeCell ref="N189:P189"/>
    <mergeCell ref="G151:H151"/>
    <mergeCell ref="G152:G153"/>
    <mergeCell ref="H152:H153"/>
    <mergeCell ref="E151:E153"/>
    <mergeCell ref="L151:L153"/>
    <mergeCell ref="F151:F152"/>
  </mergeCells>
  <phoneticPr fontId="0" type="noConversion"/>
  <printOptions horizontalCentered="1"/>
  <pageMargins left="0.23622047244094491" right="0.15748031496062992" top="0" bottom="0" header="0.27559055118110237" footer="0.15748031496062992"/>
  <pageSetup paperSize="9" scale="30" fitToHeight="0" orientation="portrait" r:id="rId1"/>
  <headerFooter alignWithMargins="0"/>
  <rowBreaks count="1" manualBreakCount="1">
    <brk id="136" max="12" man="1"/>
  </rowBreaks>
  <ignoredErrors>
    <ignoredError sqref="F209 L219 F219 F232 B90:F90 F97:F98 B119:E119 G119:K119 F91:F93 B124:E124 B129:D129 B132:C132 G124:K124 G129:K129 G132:K132 F225:F226 E234:F234 F233 F235:F236 L90:L93 L232:L234 L97:L98 L109:L110 F109:F110 L209:L210 L212 F213 F230 F195 L195:M195 F74 F118 L118 F100 L100 L56 F56 L116 F116 F184 L119:L134 F119:F134 L229:L230 F112:F114 L112:L114 L216:L217 L225:L227 L74 F94:F95 L94 F101:F103 L101:L103 F104:F105 L104:L105 L213 L184" formula="1"/>
    <ignoredError sqref="L95 F229 G95:H95 I95:K95 G195:K195 E129" formula="1" formulaRange="1"/>
    <ignoredError sqref="G213:H213 I213:K213 E22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fcc7d6-e1dc-4701-b230-8bbb8f498e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4BBF854C49E478CC09B3E53C2FE20" ma:contentTypeVersion="11" ma:contentTypeDescription="Create a new document." ma:contentTypeScope="" ma:versionID="c2dba938204f6fac244edf89fd8cf108">
  <xsd:schema xmlns:xsd="http://www.w3.org/2001/XMLSchema" xmlns:xs="http://www.w3.org/2001/XMLSchema" xmlns:p="http://schemas.microsoft.com/office/2006/metadata/properties" xmlns:ns2="ebfcc7d6-e1dc-4701-b230-8bbb8f498e60" targetNamespace="http://schemas.microsoft.com/office/2006/metadata/properties" ma:root="true" ma:fieldsID="2fac4ea395ebad90bac8a733c88960ca" ns2:_="">
    <xsd:import namespace="ebfcc7d6-e1dc-4701-b230-8bbb8f498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c7d6-e1dc-4701-b230-8bbb8f49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2EA80C-501C-4CDF-8A17-CD1801515853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bfcc7d6-e1dc-4701-b230-8bbb8f498e6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2B3643-AB2B-4420-9410-C449290DF3F4}"/>
</file>

<file path=customXml/itemProps3.xml><?xml version="1.0" encoding="utf-8"?>
<ds:datastoreItem xmlns:ds="http://schemas.openxmlformats.org/officeDocument/2006/customXml" ds:itemID="{AD7ECB9A-3E1E-425E-9540-E7DD5AAD85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VII bimestral</vt:lpstr>
      <vt:lpstr>'anexo VII bimestral'!Area_de_impressao</vt:lpstr>
    </vt:vector>
  </TitlesOfParts>
  <Manager/>
  <Company>SEF-RJ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Acamello</dc:creator>
  <cp:keywords/>
  <dc:description/>
  <cp:lastModifiedBy>Yago Barros Barbosa</cp:lastModifiedBy>
  <cp:revision/>
  <cp:lastPrinted>2024-09-19T18:34:19Z</cp:lastPrinted>
  <dcterms:created xsi:type="dcterms:W3CDTF">2000-09-28T14:08:42Z</dcterms:created>
  <dcterms:modified xsi:type="dcterms:W3CDTF">2024-09-30T16:22:53Z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0x010100C874BBF854C49E478CC09B3E53C2FE20</vt:lpwstr>
  </property>
  <property fmtid="{D5CDD505-2E9C-101B-9397-08002B2CF9AE}" pid="3" name="MediaServiceImageTags">
    <vt:lpwstr/>
  </property>
</Properties>
</file>