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</sheets>
  <definedNames>
    <definedName name="_xlnm.Print_Area" localSheetId="0">'Anexo 14 RREO'!$A$1:$E$148</definedName>
  </definedNames>
  <calcPr fullCalcOnLoad="1"/>
</workbook>
</file>

<file path=xl/sharedStrings.xml><?xml version="1.0" encoding="utf-8"?>
<sst xmlns="http://schemas.openxmlformats.org/spreadsheetml/2006/main" count="142" uniqueCount="122">
  <si>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</si>
  <si>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</si>
  <si>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</si>
  <si>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</si>
  <si>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</si>
  <si>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</si>
  <si>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</si>
  <si>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</si>
  <si>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</si>
  <si>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</si>
  <si>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</si>
  <si>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</si>
  <si>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</si>
  <si>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</si>
  <si>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</si>
  <si>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</si>
  <si>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</si>
  <si>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</si>
  <si>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</si>
  <si>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</si>
  <si>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</si>
  <si>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</si>
  <si>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</si>
  <si>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</si>
  <si>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</si>
  <si>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</si>
  <si>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</si>
  <si>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</si>
  <si>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</si>
  <si>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</si>
  <si>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</si>
  <si>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</si>
  <si>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</si>
  <si>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</si>
  <si>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</si>
  <si>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</si>
  <si>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</si>
  <si>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</si>
  <si>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</si>
  <si>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</si>
  <si>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</si>
  <si>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</si>
  <si>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</si>
  <si>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</si>
  <si>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</si>
  <si>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</si>
  <si>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</si>
  <si>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</si>
  <si>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</si>
  <si>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</si>
  <si>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</si>
  <si>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</si>
  <si>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</si>
  <si>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</si>
  <si>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</si>
  <si>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</si>
  <si>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</si>
  <si>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</si>
  <si>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</si>
  <si>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</si>
  <si>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</si>
  <si>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</si>
  <si>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</si>
  <si>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</si>
  <si>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</si>
  <si>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</si>
  <si>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</si>
  <si>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</si>
  <si>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</si>
  <si>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</si>
  <si>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</si>
  <si>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</si>
  <si>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Fundo em Capitalização (PLANO PREVIDENCIÁRIO)</t>
  </si>
  <si>
    <t>Fundo em Repartição (PLANO FINANCEIRO)</t>
  </si>
  <si>
    <t>RESULTADOS PRIMÁRIO E NOMINAL</t>
  </si>
  <si>
    <t>Limites Constitucionais Anuais</t>
  </si>
  <si>
    <t>RREO - Anexo 14 (LRF, Art. 48)</t>
  </si>
  <si>
    <t>Mínimo Anual de 70% do FUNDEB na Remuneração dos Profissionais da Educação Básica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</si>
  <si>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</si>
  <si>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</si>
  <si>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 xml:space="preserve">                         Contador - CRC-RJ-097281/O-6                                            Contador - CRC-RJ-079208/O-8                                          Contadora - CRC-RJ-114428/O-0</t>
  </si>
  <si>
    <t>RECEITAS DE OPERAÇÕES DE CRÉDITO E DESPESAS DE CAPITAL</t>
  </si>
  <si>
    <t>Valor Apurado no Exercício</t>
  </si>
  <si>
    <t>Saldo não realizado</t>
  </si>
  <si>
    <t>Receita de Operação de Crédito</t>
  </si>
  <si>
    <t>Despesa de Capital Líquida</t>
  </si>
  <si>
    <t>RECEITA DA ALIENAÇÃO DE ATIVOS E APLICAÇÃO DOS RECURSOS</t>
  </si>
  <si>
    <t>Saldo a Realizar</t>
  </si>
  <si>
    <t>Receitas da Alienação de Ativos</t>
  </si>
  <si>
    <t>Aplicação dos Recursos da Alienação de Ativos</t>
  </si>
  <si>
    <t xml:space="preserve">  Despesas Previdenciárias Liquidadas</t>
  </si>
  <si>
    <t xml:space="preserve">  Despesas Previdenciárias Empenhadas (II)</t>
  </si>
  <si>
    <t xml:space="preserve">  Despesas Previdenciárias Empenhadas (V)</t>
  </si>
  <si>
    <t>RECEITAS E DESPESAS DO REGIME PRÓPRIO DE PREVIDÊNCIA DOS SERVIDORES E DO SISTEMA DE PROTEÇÃO SOCIAL DOS MILITARES</t>
  </si>
  <si>
    <t>Sistema de Proteção Social dos Militares - Inativos e Pensionistas</t>
  </si>
  <si>
    <t xml:space="preserve">  Receitas Realizadas (VII)</t>
  </si>
  <si>
    <t xml:space="preserve">  Resultado Associado às Pensões e aos Inativos Militares (IX) = (VII - VIII)</t>
  </si>
  <si>
    <t xml:space="preserve">  Despesas Previdenciárias Pagas</t>
  </si>
  <si>
    <t xml:space="preserve">  Despesas Empenhadas (VIII)</t>
  </si>
  <si>
    <t>Exercício</t>
  </si>
  <si>
    <t>10º Exercício</t>
  </si>
  <si>
    <t>20º Exercício</t>
  </si>
  <si>
    <t>35º Exercício</t>
  </si>
  <si>
    <t xml:space="preserve">    Receitas Previdenciárias</t>
  </si>
  <si>
    <t xml:space="preserve">    Despesas Previdenciárias</t>
  </si>
  <si>
    <t xml:space="preserve">    Resultado Previdenciário</t>
  </si>
  <si>
    <t>Pensões e Inativos Militares</t>
  </si>
  <si>
    <t xml:space="preserve">    Receitas de Contribuições</t>
  </si>
  <si>
    <t xml:space="preserve">    Despesas com Pensões e Inativos</t>
  </si>
  <si>
    <t xml:space="preserve">    Resultado Associado às Pensões e aos Inativos Militares</t>
  </si>
  <si>
    <t>Fundo em Capitalização (Plano Previdenciário)</t>
  </si>
  <si>
    <t>Fundo em Repartição (Plano Financeiro)</t>
  </si>
  <si>
    <t>PROJEÇÃO ATUARIAL DOS REGIMES DE PREVIDÊNCIA E DO SISTEMA DE PROTEÇÃO SOCIAL DOS MILITARES</t>
  </si>
  <si>
    <t>Continua (1/2)</t>
  </si>
  <si>
    <t>Continuação</t>
  </si>
  <si>
    <t>(2/2)</t>
  </si>
  <si>
    <t>JANEIRO A DEZEMBRO 2023/BIMESTRE NOVEMBRO - DEZEMBRO</t>
  </si>
  <si>
    <t xml:space="preserve">Resultado Primário (SEM RPPS) - Acima da Linha </t>
  </si>
  <si>
    <t xml:space="preserve">Resultado Nominal (SEM RPPS) - Abaixo da Linha </t>
  </si>
  <si>
    <t>Mínimo de 15% da Complementação da União ao FUNDEB (VAAT) em Despesas de Capital</t>
  </si>
  <si>
    <t xml:space="preserve">         2 - Imprensa Oficial, CEDAE e AGERIO não constam nos Orçamentos Fiscal e da Seguridade Social no exercício de 2023.</t>
  </si>
  <si>
    <t>Emissão: 29/02/2024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</si>
</sst>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5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6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6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5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6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 horizontal="right" vertical="center"/>
    </xf>
    <xf numFmtId="9" fontId="1" fillId="0" borderId="0" xfId="65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9" fontId="1" fillId="0" borderId="16" xfId="5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51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179" fontId="45" fillId="0" borderId="0" xfId="65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5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5" applyNumberFormat="1" applyFont="1" applyFill="1" applyBorder="1" applyAlignment="1">
      <alignment horizontal="center"/>
    </xf>
    <xf numFmtId="181" fontId="2" fillId="0" borderId="12" xfId="0" applyNumberFormat="1" applyFont="1" applyFill="1" applyBorder="1" applyAlignment="1">
      <alignment/>
    </xf>
    <xf numFmtId="171" fontId="1" fillId="0" borderId="0" xfId="66" applyNumberFormat="1" applyFont="1" applyFill="1" applyBorder="1" applyAlignment="1">
      <alignment horizontal="right"/>
    </xf>
    <xf numFmtId="171" fontId="1" fillId="34" borderId="0" xfId="66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5" applyNumberFormat="1" applyFont="1" applyFill="1" applyBorder="1" applyAlignment="1">
      <alignment horizontal="right"/>
    </xf>
    <xf numFmtId="171" fontId="1" fillId="0" borderId="14" xfId="65" applyNumberFormat="1" applyFont="1" applyFill="1" applyBorder="1" applyAlignment="1">
      <alignment horizontal="right"/>
    </xf>
    <xf numFmtId="171" fontId="1" fillId="0" borderId="15" xfId="65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6" applyNumberFormat="1" applyFont="1" applyFill="1" applyBorder="1" applyAlignment="1">
      <alignment/>
    </xf>
    <xf numFmtId="171" fontId="1" fillId="0" borderId="14" xfId="65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6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6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5" applyFont="1" applyFill="1" applyBorder="1" applyAlignment="1">
      <alignment vertical="center"/>
    </xf>
    <xf numFmtId="0" fontId="2" fillId="33" borderId="19" xfId="49" applyFont="1" applyFill="1" applyBorder="1" applyAlignment="1">
      <alignment horizontal="center" vertical="center"/>
      <protection/>
    </xf>
    <xf numFmtId="0" fontId="2" fillId="0" borderId="12" xfId="49" applyFont="1" applyBorder="1">
      <alignment/>
      <protection/>
    </xf>
    <xf numFmtId="171" fontId="1" fillId="0" borderId="19" xfId="65" applyFont="1" applyFill="1" applyBorder="1" applyAlignment="1">
      <alignment/>
    </xf>
    <xf numFmtId="171" fontId="1" fillId="0" borderId="15" xfId="65" applyFont="1" applyBorder="1" applyAlignment="1">
      <alignment/>
    </xf>
    <xf numFmtId="171" fontId="1" fillId="0" borderId="15" xfId="65" applyFont="1" applyFill="1" applyBorder="1" applyAlignment="1">
      <alignment/>
    </xf>
    <xf numFmtId="0" fontId="1" fillId="0" borderId="13" xfId="49" applyFont="1" applyBorder="1">
      <alignment/>
      <protection/>
    </xf>
    <xf numFmtId="171" fontId="1" fillId="0" borderId="20" xfId="65" applyFont="1" applyFill="1" applyBorder="1" applyAlignment="1">
      <alignment/>
    </xf>
    <xf numFmtId="171" fontId="1" fillId="0" borderId="14" xfId="65" applyFont="1" applyBorder="1" applyAlignment="1">
      <alignment/>
    </xf>
    <xf numFmtId="171" fontId="1" fillId="0" borderId="14" xfId="65" applyFont="1" applyFill="1" applyBorder="1" applyAlignment="1">
      <alignment/>
    </xf>
    <xf numFmtId="0" fontId="1" fillId="0" borderId="0" xfId="49" applyFont="1" applyBorder="1">
      <alignment/>
      <protection/>
    </xf>
    <xf numFmtId="171" fontId="1" fillId="0" borderId="0" xfId="65" applyFont="1" applyFill="1" applyBorder="1" applyAlignment="1">
      <alignment/>
    </xf>
    <xf numFmtId="171" fontId="1" fillId="0" borderId="0" xfId="65" applyFont="1" applyBorder="1" applyAlignment="1">
      <alignment/>
    </xf>
    <xf numFmtId="0" fontId="2" fillId="33" borderId="23" xfId="49" applyFont="1" applyFill="1" applyBorder="1" applyAlignment="1">
      <alignment horizontal="center" vertical="center"/>
      <protection/>
    </xf>
    <xf numFmtId="169" fontId="1" fillId="0" borderId="12" xfId="0" applyNumberFormat="1" applyFont="1" applyFill="1" applyBorder="1" applyAlignment="1">
      <alignment/>
    </xf>
    <xf numFmtId="169" fontId="1" fillId="0" borderId="15" xfId="0" applyNumberFormat="1" applyFont="1" applyFill="1" applyBorder="1" applyAlignment="1">
      <alignment/>
    </xf>
    <xf numFmtId="0" fontId="2" fillId="33" borderId="18" xfId="49" applyFont="1" applyFill="1" applyBorder="1" applyAlignment="1">
      <alignment horizontal="center" vertical="center"/>
      <protection/>
    </xf>
    <xf numFmtId="37" fontId="2" fillId="33" borderId="18" xfId="49" applyNumberFormat="1" applyFont="1" applyFill="1" applyBorder="1" applyAlignment="1">
      <alignment horizontal="center" vertical="center"/>
      <protection/>
    </xf>
    <xf numFmtId="0" fontId="2" fillId="33" borderId="12" xfId="49" applyFont="1" applyFill="1" applyBorder="1" applyAlignment="1">
      <alignment horizontal="center" vertical="center"/>
      <protection/>
    </xf>
    <xf numFmtId="171" fontId="1" fillId="0" borderId="18" xfId="66" applyFont="1" applyFill="1" applyBorder="1" applyAlignment="1">
      <alignment/>
    </xf>
    <xf numFmtId="171" fontId="1" fillId="0" borderId="12" xfId="66" applyFont="1" applyFill="1" applyBorder="1" applyAlignment="1">
      <alignment/>
    </xf>
    <xf numFmtId="171" fontId="1" fillId="0" borderId="17" xfId="66" applyFont="1" applyFill="1" applyBorder="1" applyAlignment="1">
      <alignment/>
    </xf>
    <xf numFmtId="171" fontId="1" fillId="0" borderId="10" xfId="66" applyFont="1" applyFill="1" applyBorder="1" applyAlignment="1">
      <alignment/>
    </xf>
    <xf numFmtId="0" fontId="1" fillId="0" borderId="0" xfId="49" applyFont="1" applyFill="1" applyBorder="1">
      <alignment/>
      <protection/>
    </xf>
    <xf numFmtId="0" fontId="1" fillId="0" borderId="17" xfId="49" applyFont="1" applyBorder="1">
      <alignment/>
      <protection/>
    </xf>
    <xf numFmtId="171" fontId="1" fillId="0" borderId="17" xfId="65" applyFont="1" applyFill="1" applyBorder="1" applyAlignment="1">
      <alignment/>
    </xf>
    <xf numFmtId="171" fontId="1" fillId="0" borderId="0" xfId="66" applyFont="1" applyFill="1" applyBorder="1" applyAlignment="1">
      <alignment/>
    </xf>
    <xf numFmtId="171" fontId="1" fillId="0" borderId="17" xfId="65" applyFont="1" applyBorder="1" applyAlignment="1">
      <alignment/>
    </xf>
    <xf numFmtId="171" fontId="1" fillId="0" borderId="21" xfId="65" applyFont="1" applyFill="1" applyBorder="1" applyAlignment="1">
      <alignment/>
    </xf>
    <xf numFmtId="171" fontId="1" fillId="0" borderId="21" xfId="65" applyFont="1" applyBorder="1" applyAlignment="1">
      <alignment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9" xfId="49" applyFont="1" applyFill="1" applyBorder="1" applyAlignment="1">
      <alignment horizontal="left" vertical="center"/>
      <protection/>
    </xf>
    <xf numFmtId="0" fontId="1" fillId="0" borderId="20" xfId="49" applyFont="1" applyFill="1" applyBorder="1">
      <alignment/>
      <protection/>
    </xf>
    <xf numFmtId="0" fontId="2" fillId="0" borderId="15" xfId="49" applyFont="1" applyFill="1" applyBorder="1">
      <alignment/>
      <protection/>
    </xf>
    <xf numFmtId="0" fontId="2" fillId="0" borderId="0" xfId="49" applyFont="1" applyFill="1" applyBorder="1">
      <alignment/>
      <protection/>
    </xf>
    <xf numFmtId="0" fontId="1" fillId="0" borderId="14" xfId="49" applyFont="1" applyFill="1" applyBorder="1">
      <alignment/>
      <protection/>
    </xf>
    <xf numFmtId="0" fontId="1" fillId="0" borderId="22" xfId="49" applyFont="1" applyFill="1" applyBorder="1">
      <alignment/>
      <protection/>
    </xf>
    <xf numFmtId="0" fontId="1" fillId="0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right"/>
    </xf>
    <xf numFmtId="0" fontId="2" fillId="33" borderId="23" xfId="49" applyFont="1" applyFill="1" applyBorder="1" applyAlignment="1">
      <alignment horizontal="center" vertical="center" wrapText="1"/>
      <protection/>
    </xf>
    <xf numFmtId="171" fontId="1" fillId="0" borderId="0" xfId="65" applyFont="1" applyFill="1" applyBorder="1" applyAlignment="1">
      <alignment horizontal="right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181" fontId="1" fillId="0" borderId="18" xfId="0" applyNumberFormat="1" applyFont="1" applyBorder="1" applyAlignment="1">
      <alignment/>
    </xf>
    <xf numFmtId="181" fontId="1" fillId="0" borderId="21" xfId="0" applyNumberFormat="1" applyFont="1" applyBorder="1" applyAlignment="1">
      <alignment/>
    </xf>
    <xf numFmtId="181" fontId="2" fillId="0" borderId="17" xfId="0" applyNumberFormat="1" applyFont="1" applyBorder="1" applyAlignment="1">
      <alignment horizontal="center"/>
    </xf>
    <xf numFmtId="181" fontId="1" fillId="0" borderId="17" xfId="0" applyNumberFormat="1" applyFont="1" applyBorder="1" applyAlignment="1">
      <alignment horizontal="center"/>
    </xf>
    <xf numFmtId="181" fontId="1" fillId="0" borderId="21" xfId="0" applyNumberFormat="1" applyFont="1" applyBorder="1" applyAlignment="1">
      <alignment horizontal="center"/>
    </xf>
    <xf numFmtId="181" fontId="2" fillId="0" borderId="16" xfId="0" applyNumberFormat="1" applyFont="1" applyBorder="1" applyAlignment="1">
      <alignment/>
    </xf>
    <xf numFmtId="171" fontId="1" fillId="0" borderId="17" xfId="66" applyNumberFormat="1" applyFont="1" applyFill="1" applyBorder="1" applyAlignment="1">
      <alignment/>
    </xf>
    <xf numFmtId="9" fontId="1" fillId="0" borderId="17" xfId="65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181" fontId="2" fillId="0" borderId="14" xfId="0" applyNumberFormat="1" applyFont="1" applyFill="1" applyBorder="1" applyAlignment="1">
      <alignment/>
    </xf>
    <xf numFmtId="9" fontId="1" fillId="0" borderId="20" xfId="6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171" fontId="1" fillId="34" borderId="0" xfId="65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171" fontId="1" fillId="0" borderId="0" xfId="65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49" applyFont="1" applyFill="1" applyBorder="1" applyAlignment="1">
      <alignment horizontal="center" vertical="center"/>
      <protection/>
    </xf>
    <xf numFmtId="0" fontId="2" fillId="33" borderId="23" xfId="49" applyFont="1" applyFill="1" applyBorder="1" applyAlignment="1">
      <alignment horizontal="center" vertical="center"/>
      <protection/>
    </xf>
    <xf numFmtId="0" fontId="2" fillId="33" borderId="11" xfId="49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34" borderId="16" xfId="65" applyFont="1" applyFill="1" applyBorder="1" applyAlignment="1">
      <alignment horizontal="center"/>
    </xf>
    <xf numFmtId="171" fontId="1" fillId="34" borderId="11" xfId="65" applyFont="1" applyFill="1" applyBorder="1" applyAlignment="1">
      <alignment horizontal="center"/>
    </xf>
    <xf numFmtId="0" fontId="1" fillId="35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142875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428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5276850</xdr:colOff>
      <xdr:row>0</xdr:row>
      <xdr:rowOff>190500</xdr:rowOff>
    </xdr:from>
    <xdr:to>
      <xdr:col>1</xdr:col>
      <xdr:colOff>104775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1905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115</xdr:row>
      <xdr:rowOff>133350</xdr:rowOff>
    </xdr:from>
    <xdr:to>
      <xdr:col>1</xdr:col>
      <xdr:colOff>1428750</xdr:colOff>
      <xdr:row>119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31171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5219700</xdr:colOff>
      <xdr:row>115</xdr:row>
      <xdr:rowOff>133350</xdr:rowOff>
    </xdr:from>
    <xdr:to>
      <xdr:col>1</xdr:col>
      <xdr:colOff>38100</xdr:colOff>
      <xdr:row>118</xdr:row>
      <xdr:rowOff>142875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311717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showGridLines="0" tabSelected="1" zoomScale="80" zoomScaleNormal="80" zoomScalePageLayoutView="0" workbookViewId="0" topLeftCell="A82">
      <selection activeCell="D89" sqref="D89"/>
    </sheetView>
  </sheetViews>
  <sheetFormatPr defaultColWidth="9.140625" defaultRowHeight="12.75"/>
  <cols>
    <col min="1" max="1" width="86.421875" style="2" customWidth="1"/>
    <col min="2" max="3" width="21.421875" style="2" customWidth="1"/>
    <col min="4" max="4" width="20.140625" style="2" customWidth="1"/>
    <col min="5" max="5" width="21.5742187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2" ht="15.75"/>
    <row r="3" ht="15.75"/>
    <row r="4" ht="15.75"/>
    <row r="5" spans="1:6" ht="15.75">
      <c r="A5" s="186" t="s">
        <v>1</v>
      </c>
      <c r="B5" s="186"/>
      <c r="C5" s="186"/>
      <c r="D5" s="186"/>
      <c r="E5" s="186"/>
      <c r="F5" s="3"/>
    </row>
    <row r="6" spans="1:8" ht="15.75">
      <c r="A6" s="187" t="s">
        <v>47</v>
      </c>
      <c r="B6" s="187"/>
      <c r="C6" s="187"/>
      <c r="D6" s="187"/>
      <c r="E6" s="187"/>
      <c r="F6" s="4"/>
      <c r="G6" s="5"/>
      <c r="H6" s="5"/>
    </row>
    <row r="7" spans="1:8" ht="15.75">
      <c r="A7" s="186" t="s">
        <v>0</v>
      </c>
      <c r="B7" s="186"/>
      <c r="C7" s="186"/>
      <c r="D7" s="186"/>
      <c r="E7" s="186"/>
      <c r="F7" s="3"/>
      <c r="G7" s="5"/>
      <c r="H7" s="5"/>
    </row>
    <row r="8" spans="1:9" ht="15.75">
      <c r="A8" s="186" t="s">
        <v>116</v>
      </c>
      <c r="B8" s="186"/>
      <c r="C8" s="186"/>
      <c r="D8" s="186"/>
      <c r="E8" s="186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7" t="s">
        <v>121</v>
      </c>
      <c r="G10" s="5"/>
      <c r="H10" s="5"/>
    </row>
    <row r="11" spans="1:8" ht="15.75">
      <c r="A11" s="2" t="s">
        <v>76</v>
      </c>
      <c r="B11" s="6"/>
      <c r="C11" s="6"/>
      <c r="D11" s="7"/>
      <c r="E11" s="7" t="s">
        <v>28</v>
      </c>
      <c r="F11" s="5"/>
      <c r="G11" s="5"/>
      <c r="H11" s="5"/>
    </row>
    <row r="12" spans="1:8" ht="15.75">
      <c r="A12" s="180" t="s">
        <v>24</v>
      </c>
      <c r="B12" s="180"/>
      <c r="C12" s="188"/>
      <c r="D12" s="179" t="s">
        <v>2</v>
      </c>
      <c r="E12" s="180"/>
      <c r="F12" s="5"/>
      <c r="G12" s="5"/>
      <c r="H12" s="5"/>
    </row>
    <row r="13" spans="1:8" ht="15.75">
      <c r="A13" s="177" t="s">
        <v>25</v>
      </c>
      <c r="B13" s="177"/>
      <c r="C13" s="178"/>
      <c r="D13" s="108"/>
      <c r="E13" s="109"/>
      <c r="F13" s="8"/>
      <c r="G13" s="5"/>
      <c r="H13" s="5"/>
    </row>
    <row r="14" spans="1:8" ht="15.75">
      <c r="A14" s="159" t="s">
        <v>29</v>
      </c>
      <c r="B14" s="159"/>
      <c r="C14" s="160"/>
      <c r="D14" s="10"/>
      <c r="E14" s="72">
        <v>102347253916</v>
      </c>
      <c r="F14" s="11"/>
      <c r="G14" s="91"/>
      <c r="H14" s="5"/>
    </row>
    <row r="15" spans="1:8" ht="15.75">
      <c r="A15" s="159" t="s">
        <v>30</v>
      </c>
      <c r="B15" s="159"/>
      <c r="C15" s="160"/>
      <c r="D15" s="10"/>
      <c r="E15" s="72">
        <v>98279120848.2</v>
      </c>
      <c r="F15" s="11"/>
      <c r="G15" s="91"/>
      <c r="H15" s="5"/>
    </row>
    <row r="16" spans="1:8" ht="15.75">
      <c r="A16" s="159" t="s">
        <v>31</v>
      </c>
      <c r="B16" s="159"/>
      <c r="C16" s="160"/>
      <c r="D16" s="10"/>
      <c r="E16" s="72">
        <v>103132753682.50002</v>
      </c>
      <c r="F16" s="11"/>
      <c r="G16" s="91"/>
      <c r="H16" s="5"/>
    </row>
    <row r="17" spans="1:8" ht="15.75">
      <c r="A17" s="159" t="s">
        <v>69</v>
      </c>
      <c r="B17" s="159"/>
      <c r="C17" s="160"/>
      <c r="D17" s="10"/>
      <c r="E17" s="72">
        <f>IF(E16&lt;E24,E24-E16,0)</f>
        <v>0</v>
      </c>
      <c r="F17" s="11"/>
      <c r="G17" s="91"/>
      <c r="H17" s="5"/>
    </row>
    <row r="18" spans="1:8" ht="15.75" hidden="1">
      <c r="A18" s="159" t="s">
        <v>32</v>
      </c>
      <c r="B18" s="159"/>
      <c r="C18" s="160"/>
      <c r="D18" s="10"/>
      <c r="E18" s="72">
        <v>0</v>
      </c>
      <c r="F18" s="11"/>
      <c r="G18" s="91"/>
      <c r="H18" s="5"/>
    </row>
    <row r="19" spans="1:8" ht="15.75" hidden="1">
      <c r="A19" s="159" t="s">
        <v>54</v>
      </c>
      <c r="B19" s="159"/>
      <c r="C19" s="160"/>
      <c r="D19" s="10"/>
      <c r="E19" s="72">
        <v>0</v>
      </c>
      <c r="F19" s="11"/>
      <c r="G19" s="91"/>
      <c r="H19" s="5"/>
    </row>
    <row r="20" spans="1:8" ht="15.75">
      <c r="A20" s="159" t="s">
        <v>65</v>
      </c>
      <c r="B20" s="159"/>
      <c r="C20" s="160"/>
      <c r="D20" s="10"/>
      <c r="E20" s="73">
        <v>11950776176.97</v>
      </c>
      <c r="F20" s="11"/>
      <c r="G20" s="91"/>
      <c r="H20" s="5"/>
    </row>
    <row r="21" spans="1:8" ht="15.75">
      <c r="A21" s="159" t="s">
        <v>26</v>
      </c>
      <c r="B21" s="159"/>
      <c r="C21" s="160"/>
      <c r="D21" s="10"/>
      <c r="E21" s="74"/>
      <c r="F21" s="12"/>
      <c r="G21" s="91"/>
      <c r="H21" s="5"/>
    </row>
    <row r="22" spans="1:8" ht="15.75">
      <c r="A22" s="159" t="s">
        <v>33</v>
      </c>
      <c r="B22" s="159"/>
      <c r="C22" s="160"/>
      <c r="D22" s="13"/>
      <c r="E22" s="72">
        <v>102347253916</v>
      </c>
      <c r="F22" s="11"/>
      <c r="G22" s="91"/>
      <c r="H22" s="5"/>
    </row>
    <row r="23" spans="1:8" ht="15.75">
      <c r="A23" s="159" t="s">
        <v>34</v>
      </c>
      <c r="B23" s="159"/>
      <c r="C23" s="160"/>
      <c r="D23" s="13"/>
      <c r="E23" s="72">
        <v>117762820942.17</v>
      </c>
      <c r="F23" s="11"/>
      <c r="G23" s="91"/>
      <c r="H23" s="5"/>
    </row>
    <row r="24" spans="1:8" ht="15.75">
      <c r="A24" s="159" t="s">
        <v>35</v>
      </c>
      <c r="B24" s="159"/>
      <c r="C24" s="160"/>
      <c r="D24" s="13"/>
      <c r="E24" s="72">
        <v>102289960365.4</v>
      </c>
      <c r="F24" s="11"/>
      <c r="G24" s="91"/>
      <c r="H24" s="5"/>
    </row>
    <row r="25" spans="1:8" ht="15.75">
      <c r="A25" s="159" t="s">
        <v>36</v>
      </c>
      <c r="B25" s="159"/>
      <c r="C25" s="160"/>
      <c r="D25" s="13"/>
      <c r="E25" s="72">
        <v>100666466114.18</v>
      </c>
      <c r="F25" s="11"/>
      <c r="G25" s="91"/>
      <c r="H25" s="5"/>
    </row>
    <row r="26" spans="1:8" ht="15.75">
      <c r="A26" s="159" t="s">
        <v>55</v>
      </c>
      <c r="B26" s="159"/>
      <c r="C26" s="160"/>
      <c r="D26" s="13"/>
      <c r="E26" s="72">
        <v>99217095187.46999</v>
      </c>
      <c r="F26" s="11"/>
      <c r="G26" s="91"/>
      <c r="H26" s="5"/>
    </row>
    <row r="27" spans="1:8" ht="15.75" hidden="1">
      <c r="A27" s="159" t="s">
        <v>37</v>
      </c>
      <c r="B27" s="159"/>
      <c r="C27" s="160"/>
      <c r="D27" s="13"/>
      <c r="E27" s="72">
        <v>0</v>
      </c>
      <c r="F27" s="11"/>
      <c r="G27" s="91"/>
      <c r="H27" s="5"/>
    </row>
    <row r="28" spans="1:8" ht="15.75" hidden="1">
      <c r="A28" s="159" t="s">
        <v>38</v>
      </c>
      <c r="B28" s="159"/>
      <c r="C28" s="160"/>
      <c r="D28" s="13"/>
      <c r="E28" s="72">
        <f>E16-E25</f>
        <v>2466287568.3200226</v>
      </c>
      <c r="F28" s="11"/>
      <c r="G28" s="91"/>
      <c r="H28" s="5"/>
    </row>
    <row r="29" spans="1:8" ht="15.75">
      <c r="A29" s="161" t="s">
        <v>70</v>
      </c>
      <c r="B29" s="161"/>
      <c r="C29" s="162"/>
      <c r="D29" s="13"/>
      <c r="E29" s="72">
        <f>IF(E24&lt;E16,E16-E24,0)</f>
        <v>842793317.1000214</v>
      </c>
      <c r="F29" s="11"/>
      <c r="G29" s="91"/>
      <c r="H29" s="5"/>
    </row>
    <row r="30" spans="1:8" ht="15.75">
      <c r="A30" s="180" t="s">
        <v>5</v>
      </c>
      <c r="B30" s="180"/>
      <c r="C30" s="188"/>
      <c r="D30" s="179" t="s">
        <v>2</v>
      </c>
      <c r="E30" s="180"/>
      <c r="F30" s="5"/>
      <c r="G30" s="5"/>
      <c r="H30" s="5"/>
    </row>
    <row r="31" spans="1:8" ht="15.75">
      <c r="A31" s="177" t="s">
        <v>3</v>
      </c>
      <c r="B31" s="177"/>
      <c r="C31" s="178"/>
      <c r="D31" s="16"/>
      <c r="E31" s="75">
        <f>E24</f>
        <v>102289960365.4</v>
      </c>
      <c r="F31" s="11"/>
      <c r="G31" s="91"/>
      <c r="H31" s="5"/>
    </row>
    <row r="32" spans="1:8" ht="15.75">
      <c r="A32" s="161" t="s">
        <v>4</v>
      </c>
      <c r="B32" s="161"/>
      <c r="C32" s="162"/>
      <c r="D32" s="18"/>
      <c r="E32" s="76">
        <f>E25</f>
        <v>100666466114.18</v>
      </c>
      <c r="F32" s="11"/>
      <c r="G32" s="91"/>
      <c r="H32" s="5"/>
    </row>
    <row r="33" spans="1:8" ht="15.75">
      <c r="A33" s="211" t="s">
        <v>6</v>
      </c>
      <c r="B33" s="211"/>
      <c r="C33" s="183"/>
      <c r="D33" s="214" t="s">
        <v>2</v>
      </c>
      <c r="E33" s="211"/>
      <c r="F33" s="5"/>
      <c r="G33" s="91"/>
      <c r="H33" s="5"/>
    </row>
    <row r="34" spans="1:8" ht="15.75">
      <c r="A34" s="127" t="s">
        <v>7</v>
      </c>
      <c r="B34" s="64"/>
      <c r="C34" s="65"/>
      <c r="D34" s="67"/>
      <c r="E34" s="77">
        <v>88174564730.41</v>
      </c>
      <c r="F34" s="5"/>
      <c r="G34" s="91"/>
      <c r="H34" s="5"/>
    </row>
    <row r="35" spans="1:8" ht="15.75">
      <c r="A35" s="28" t="s">
        <v>66</v>
      </c>
      <c r="B35" s="62"/>
      <c r="C35" s="63"/>
      <c r="D35" s="68"/>
      <c r="E35" s="78">
        <f>E34</f>
        <v>88174564730.41</v>
      </c>
      <c r="F35" s="5"/>
      <c r="G35" s="91"/>
      <c r="H35" s="5"/>
    </row>
    <row r="36" spans="1:8" ht="15.75">
      <c r="A36" s="128" t="s">
        <v>67</v>
      </c>
      <c r="B36" s="20"/>
      <c r="C36" s="66"/>
      <c r="D36" s="69"/>
      <c r="E36" s="79">
        <f>E34</f>
        <v>88174564730.41</v>
      </c>
      <c r="F36" s="19"/>
      <c r="G36" s="91"/>
      <c r="H36" s="5"/>
    </row>
    <row r="37" spans="1:8" ht="12" customHeight="1">
      <c r="A37" s="20"/>
      <c r="B37" s="20"/>
      <c r="C37" s="20"/>
      <c r="D37" s="21"/>
      <c r="E37" s="12"/>
      <c r="F37" s="5"/>
      <c r="G37" s="5"/>
      <c r="H37" s="5"/>
    </row>
    <row r="38" spans="1:8" ht="40.5" customHeight="1">
      <c r="A38" s="212" t="s">
        <v>93</v>
      </c>
      <c r="B38" s="212"/>
      <c r="C38" s="213"/>
      <c r="D38" s="179" t="s">
        <v>2</v>
      </c>
      <c r="E38" s="180"/>
      <c r="F38" s="163"/>
      <c r="G38" s="163"/>
      <c r="H38" s="5"/>
    </row>
    <row r="39" spans="1:8" ht="15.75">
      <c r="A39" s="175" t="s">
        <v>72</v>
      </c>
      <c r="B39" s="175"/>
      <c r="C39" s="176"/>
      <c r="D39" s="22"/>
      <c r="E39" s="23"/>
      <c r="F39" s="5"/>
      <c r="G39" s="5"/>
      <c r="H39" s="5"/>
    </row>
    <row r="40" spans="1:8" ht="15.75">
      <c r="A40" s="159" t="s">
        <v>39</v>
      </c>
      <c r="B40" s="159"/>
      <c r="C40" s="160"/>
      <c r="D40" s="24"/>
      <c r="E40" s="80">
        <v>846256115.59</v>
      </c>
      <c r="G40" s="91"/>
      <c r="H40" s="5"/>
    </row>
    <row r="41" spans="1:8" ht="15.75">
      <c r="A41" s="159" t="s">
        <v>91</v>
      </c>
      <c r="B41" s="159"/>
      <c r="C41" s="160"/>
      <c r="D41" s="24"/>
      <c r="E41" s="80">
        <v>12023130.780000001</v>
      </c>
      <c r="G41" s="91"/>
      <c r="H41" s="5"/>
    </row>
    <row r="42" spans="1:8" ht="15.75">
      <c r="A42" s="159" t="s">
        <v>90</v>
      </c>
      <c r="B42" s="159"/>
      <c r="C42" s="160"/>
      <c r="D42" s="24"/>
      <c r="E42" s="80">
        <v>12023130.780000001</v>
      </c>
      <c r="F42" s="5"/>
      <c r="G42" s="91"/>
      <c r="H42" s="5"/>
    </row>
    <row r="43" spans="1:8" ht="15.75">
      <c r="A43" s="9" t="s">
        <v>97</v>
      </c>
      <c r="B43" s="9"/>
      <c r="C43" s="124"/>
      <c r="D43" s="24"/>
      <c r="E43" s="80">
        <v>11861569.59</v>
      </c>
      <c r="F43" s="5"/>
      <c r="G43" s="91"/>
      <c r="H43" s="5"/>
    </row>
    <row r="44" spans="1:8" ht="15.75">
      <c r="A44" s="159" t="s">
        <v>40</v>
      </c>
      <c r="B44" s="159"/>
      <c r="C44" s="160"/>
      <c r="D44" s="24"/>
      <c r="E44" s="80">
        <f>E40-E41</f>
        <v>834232984.8100001</v>
      </c>
      <c r="F44" s="158"/>
      <c r="G44" s="91"/>
      <c r="H44" s="5"/>
    </row>
    <row r="45" spans="1:8" ht="15.75">
      <c r="A45" s="175" t="s">
        <v>73</v>
      </c>
      <c r="B45" s="175"/>
      <c r="C45" s="176"/>
      <c r="D45" s="24"/>
      <c r="E45" s="25"/>
      <c r="F45" s="26"/>
      <c r="G45" s="91"/>
      <c r="H45" s="5"/>
    </row>
    <row r="46" spans="1:8" ht="15.75">
      <c r="A46" s="159" t="s">
        <v>52</v>
      </c>
      <c r="B46" s="159"/>
      <c r="C46" s="160"/>
      <c r="D46" s="24"/>
      <c r="E46" s="80">
        <v>6944636082.610001</v>
      </c>
      <c r="F46" s="5"/>
      <c r="G46" s="91"/>
      <c r="H46" s="5"/>
    </row>
    <row r="47" spans="1:8" ht="15.75">
      <c r="A47" s="159" t="s">
        <v>92</v>
      </c>
      <c r="B47" s="159"/>
      <c r="C47" s="160"/>
      <c r="D47" s="24"/>
      <c r="E47" s="80">
        <v>16888701288.42</v>
      </c>
      <c r="F47" s="5"/>
      <c r="G47" s="91"/>
      <c r="H47" s="5"/>
    </row>
    <row r="48" spans="1:8" ht="15.75">
      <c r="A48" s="159" t="s">
        <v>90</v>
      </c>
      <c r="B48" s="159"/>
      <c r="C48" s="160"/>
      <c r="D48" s="24"/>
      <c r="E48" s="80">
        <v>16888701288.42</v>
      </c>
      <c r="F48" s="5"/>
      <c r="G48" s="91"/>
      <c r="H48" s="5"/>
    </row>
    <row r="49" spans="1:8" ht="15.75">
      <c r="A49" s="9" t="s">
        <v>97</v>
      </c>
      <c r="B49" s="9"/>
      <c r="C49" s="124"/>
      <c r="D49" s="24"/>
      <c r="E49" s="80">
        <v>16837715181.79</v>
      </c>
      <c r="F49" s="5"/>
      <c r="G49" s="91"/>
      <c r="H49" s="5"/>
    </row>
    <row r="50" spans="1:8" ht="15.75">
      <c r="A50" s="159" t="s">
        <v>53</v>
      </c>
      <c r="B50" s="159"/>
      <c r="C50" s="160"/>
      <c r="D50" s="24"/>
      <c r="E50" s="80">
        <f>E46-E47</f>
        <v>-9944065205.81</v>
      </c>
      <c r="F50" s="5"/>
      <c r="G50" s="91"/>
      <c r="H50" s="5"/>
    </row>
    <row r="51" spans="1:8" ht="15.75">
      <c r="A51" s="209" t="s">
        <v>94</v>
      </c>
      <c r="B51" s="209"/>
      <c r="C51" s="176"/>
      <c r="D51" s="24"/>
      <c r="E51" s="80"/>
      <c r="F51" s="5"/>
      <c r="G51" s="91"/>
      <c r="H51" s="5"/>
    </row>
    <row r="52" spans="1:8" ht="15.75">
      <c r="A52" s="210" t="s">
        <v>95</v>
      </c>
      <c r="B52" s="210"/>
      <c r="C52" s="160"/>
      <c r="D52" s="24"/>
      <c r="E52" s="80">
        <v>1421215666.86</v>
      </c>
      <c r="F52" s="5"/>
      <c r="G52" s="91"/>
      <c r="H52" s="5"/>
    </row>
    <row r="53" spans="1:8" ht="15.75">
      <c r="A53" s="210" t="s">
        <v>98</v>
      </c>
      <c r="B53" s="210"/>
      <c r="C53" s="160"/>
      <c r="D53" s="24"/>
      <c r="E53" s="80">
        <v>8280633980.33</v>
      </c>
      <c r="F53" s="5"/>
      <c r="G53" s="91"/>
      <c r="H53" s="5"/>
    </row>
    <row r="54" spans="1:8" ht="15.75">
      <c r="A54" s="210" t="s">
        <v>36</v>
      </c>
      <c r="B54" s="210"/>
      <c r="C54" s="160"/>
      <c r="D54" s="24"/>
      <c r="E54" s="80">
        <v>8118344819.96</v>
      </c>
      <c r="F54" s="5"/>
      <c r="G54" s="91"/>
      <c r="H54" s="5"/>
    </row>
    <row r="55" spans="1:8" ht="15.75">
      <c r="A55" s="210" t="s">
        <v>55</v>
      </c>
      <c r="B55" s="210"/>
      <c r="C55" s="160"/>
      <c r="D55" s="24"/>
      <c r="E55" s="80">
        <v>8114740462.44</v>
      </c>
      <c r="F55" s="5"/>
      <c r="G55" s="91"/>
      <c r="H55" s="5"/>
    </row>
    <row r="56" spans="1:8" ht="15.75">
      <c r="A56" s="125" t="s">
        <v>96</v>
      </c>
      <c r="B56" s="125"/>
      <c r="C56" s="126"/>
      <c r="D56" s="27"/>
      <c r="E56" s="81">
        <f>E52-E53</f>
        <v>-6859418313.47</v>
      </c>
      <c r="F56" s="5"/>
      <c r="G56" s="91"/>
      <c r="H56" s="5"/>
    </row>
    <row r="57" spans="1:8" ht="12" customHeight="1">
      <c r="A57" s="14"/>
      <c r="B57" s="15"/>
      <c r="C57" s="15"/>
      <c r="D57" s="12"/>
      <c r="E57" s="12"/>
      <c r="F57" s="5"/>
      <c r="G57" s="5"/>
      <c r="H57" s="5"/>
    </row>
    <row r="58" spans="1:8" ht="15.75">
      <c r="A58" s="183" t="s">
        <v>74</v>
      </c>
      <c r="B58" s="48" t="s">
        <v>8</v>
      </c>
      <c r="C58" s="49" t="s">
        <v>12</v>
      </c>
      <c r="D58" s="165" t="s">
        <v>14</v>
      </c>
      <c r="E58" s="166"/>
      <c r="F58"/>
      <c r="G58"/>
      <c r="H58" s="5"/>
    </row>
    <row r="59" spans="1:8" ht="15.75">
      <c r="A59" s="184"/>
      <c r="B59" s="48" t="s">
        <v>9</v>
      </c>
      <c r="C59" s="48" t="s">
        <v>59</v>
      </c>
      <c r="D59" s="167"/>
      <c r="E59" s="168"/>
      <c r="F59"/>
      <c r="G59"/>
      <c r="H59" s="5"/>
    </row>
    <row r="60" spans="1:8" ht="15.75">
      <c r="A60" s="184"/>
      <c r="B60" s="48" t="s">
        <v>10</v>
      </c>
      <c r="C60" s="48"/>
      <c r="D60" s="190" t="s">
        <v>15</v>
      </c>
      <c r="E60" s="191"/>
      <c r="F60"/>
      <c r="G60"/>
      <c r="H60" s="5"/>
    </row>
    <row r="61" spans="1:8" ht="15.75">
      <c r="A61" s="184"/>
      <c r="B61" s="48" t="s">
        <v>11</v>
      </c>
      <c r="C61" s="48" t="s">
        <v>13</v>
      </c>
      <c r="D61" s="190"/>
      <c r="E61" s="191"/>
      <c r="F61"/>
      <c r="G61"/>
      <c r="H61" s="5"/>
    </row>
    <row r="62" spans="1:8" ht="15.75">
      <c r="A62" s="185"/>
      <c r="B62" s="48"/>
      <c r="C62" s="58"/>
      <c r="D62" s="57"/>
      <c r="E62" s="56"/>
      <c r="F62"/>
      <c r="G62"/>
      <c r="H62" s="5"/>
    </row>
    <row r="63" spans="1:8" ht="15.75">
      <c r="A63" s="142" t="s">
        <v>117</v>
      </c>
      <c r="B63" s="144">
        <v>1588677000</v>
      </c>
      <c r="C63" s="92">
        <v>24918028585.689987</v>
      </c>
      <c r="D63" s="29"/>
      <c r="E63" s="30">
        <f>C63/B63*100</f>
        <v>1568.4767001530195</v>
      </c>
      <c r="F63" s="5"/>
      <c r="G63" s="91"/>
      <c r="H63" s="5"/>
    </row>
    <row r="64" spans="1:8" ht="15.75">
      <c r="A64" s="143" t="s">
        <v>118</v>
      </c>
      <c r="B64" s="145">
        <v>-11650281000</v>
      </c>
      <c r="C64" s="93">
        <v>-15296008885.579987</v>
      </c>
      <c r="D64" s="31"/>
      <c r="E64" s="32">
        <f>C64/B64*100</f>
        <v>131.29304679930027</v>
      </c>
      <c r="F64" s="5"/>
      <c r="G64" s="91"/>
      <c r="H64" s="5"/>
    </row>
    <row r="65" spans="1:8" ht="12" customHeight="1">
      <c r="A65" s="28"/>
      <c r="B65" s="33"/>
      <c r="C65" s="33"/>
      <c r="D65" s="34"/>
      <c r="E65" s="34"/>
      <c r="F65" s="5"/>
      <c r="G65" s="5"/>
      <c r="H65" s="5"/>
    </row>
    <row r="66" spans="1:8" ht="15.75">
      <c r="A66" s="183" t="s">
        <v>62</v>
      </c>
      <c r="B66" s="195" t="s">
        <v>16</v>
      </c>
      <c r="C66" s="50" t="s">
        <v>17</v>
      </c>
      <c r="D66" s="51" t="s">
        <v>18</v>
      </c>
      <c r="E66" s="165" t="s">
        <v>23</v>
      </c>
      <c r="F66" s="163"/>
      <c r="G66" s="163"/>
      <c r="H66" s="5"/>
    </row>
    <row r="67" spans="1:8" ht="15.75">
      <c r="A67" s="194"/>
      <c r="B67" s="196"/>
      <c r="C67" s="52" t="s">
        <v>59</v>
      </c>
      <c r="D67" s="53" t="s">
        <v>59</v>
      </c>
      <c r="E67" s="169"/>
      <c r="F67" s="163"/>
      <c r="G67" s="163"/>
      <c r="H67" s="5"/>
    </row>
    <row r="68" spans="1:8" ht="15.75">
      <c r="A68" s="129" t="s">
        <v>41</v>
      </c>
      <c r="B68" s="146">
        <f>SUM(B69:B73)</f>
        <v>6179351572.67</v>
      </c>
      <c r="C68" s="82">
        <f>SUM(C69:C73)</f>
        <v>3352567398.88</v>
      </c>
      <c r="D68" s="82">
        <f>SUM(D69:D73)</f>
        <v>1971036475.2000003</v>
      </c>
      <c r="E68" s="83">
        <f>SUM(E69:E73)</f>
        <v>855747698.5899993</v>
      </c>
      <c r="F68" s="35"/>
      <c r="G68" s="35"/>
      <c r="H68" s="5"/>
    </row>
    <row r="69" spans="1:8" ht="15.75">
      <c r="A69" s="5" t="s">
        <v>42</v>
      </c>
      <c r="B69" s="147">
        <v>5980553418.78</v>
      </c>
      <c r="C69" s="84">
        <v>3352493250.48</v>
      </c>
      <c r="D69" s="84">
        <v>1777015819.7200003</v>
      </c>
      <c r="E69" s="85">
        <f>B69-C69-D69</f>
        <v>851044348.5799994</v>
      </c>
      <c r="F69" s="35"/>
      <c r="G69" s="35"/>
      <c r="H69" s="5"/>
    </row>
    <row r="70" spans="1:8" ht="15.75">
      <c r="A70" s="5" t="s">
        <v>43</v>
      </c>
      <c r="B70" s="147">
        <v>33424447.39</v>
      </c>
      <c r="C70" s="84">
        <v>72396.29000000001</v>
      </c>
      <c r="D70" s="84">
        <v>29933858.04</v>
      </c>
      <c r="E70" s="85">
        <f aca="true" t="shared" si="0" ref="E70:E79">B70-C70-D70</f>
        <v>3418193.0600000024</v>
      </c>
      <c r="F70" s="35"/>
      <c r="G70" s="35"/>
      <c r="H70" s="5"/>
    </row>
    <row r="71" spans="1:8" ht="15.75">
      <c r="A71" s="5" t="s">
        <v>44</v>
      </c>
      <c r="B71" s="147">
        <v>111729373.21</v>
      </c>
      <c r="C71" s="84">
        <v>1752.11</v>
      </c>
      <c r="D71" s="84">
        <v>111413714.43</v>
      </c>
      <c r="E71" s="85">
        <f t="shared" si="0"/>
        <v>313906.6699999869</v>
      </c>
      <c r="F71" s="35"/>
      <c r="G71" s="35"/>
      <c r="H71" s="5"/>
    </row>
    <row r="72" spans="1:8" ht="15.75">
      <c r="A72" s="5" t="s">
        <v>45</v>
      </c>
      <c r="B72" s="147">
        <v>44093564.260000005</v>
      </c>
      <c r="C72" s="84">
        <v>0</v>
      </c>
      <c r="D72" s="84">
        <v>43122313.980000004</v>
      </c>
      <c r="E72" s="85">
        <f t="shared" si="0"/>
        <v>971250.2800000012</v>
      </c>
      <c r="F72" s="35"/>
      <c r="G72" s="35"/>
      <c r="H72" s="5"/>
    </row>
    <row r="73" spans="1:8" ht="15.75">
      <c r="A73" s="5" t="s">
        <v>57</v>
      </c>
      <c r="B73" s="147">
        <v>9550769.03</v>
      </c>
      <c r="C73" s="84">
        <v>0</v>
      </c>
      <c r="D73" s="84">
        <v>9550769.03</v>
      </c>
      <c r="E73" s="85">
        <f t="shared" si="0"/>
        <v>0</v>
      </c>
      <c r="F73" s="35"/>
      <c r="G73" s="35"/>
      <c r="H73" s="5"/>
    </row>
    <row r="74" spans="1:8" ht="15.75">
      <c r="A74" s="129" t="s">
        <v>46</v>
      </c>
      <c r="B74" s="146">
        <f>SUM(B75:B79)</f>
        <v>1317048801.25</v>
      </c>
      <c r="C74" s="82">
        <f>SUM(C75:C79)</f>
        <v>582302521.1899999</v>
      </c>
      <c r="D74" s="82">
        <f>SUM(D75:D79)</f>
        <v>728890721.7600002</v>
      </c>
      <c r="E74" s="83">
        <f>SUM(E75:E79)</f>
        <v>5855558.300000045</v>
      </c>
      <c r="F74" s="35"/>
      <c r="G74" s="35"/>
      <c r="H74" s="5"/>
    </row>
    <row r="75" spans="1:8" ht="15.75">
      <c r="A75" s="5" t="s">
        <v>42</v>
      </c>
      <c r="B75" s="147">
        <v>880699953.1000001</v>
      </c>
      <c r="C75" s="84">
        <v>478619310.04999995</v>
      </c>
      <c r="D75" s="84">
        <v>400802795.3200001</v>
      </c>
      <c r="E75" s="85">
        <f t="shared" si="0"/>
        <v>1277847.7300000787</v>
      </c>
      <c r="F75" s="35"/>
      <c r="G75" s="35"/>
      <c r="H75" s="5"/>
    </row>
    <row r="76" spans="1:8" ht="15.75">
      <c r="A76" s="5" t="s">
        <v>43</v>
      </c>
      <c r="B76" s="147">
        <v>73839545.55</v>
      </c>
      <c r="C76" s="84">
        <v>34582432.32</v>
      </c>
      <c r="D76" s="84">
        <v>35314329.400000006</v>
      </c>
      <c r="E76" s="85">
        <f t="shared" si="0"/>
        <v>3942783.8299999908</v>
      </c>
      <c r="F76" s="35"/>
      <c r="G76" s="35"/>
      <c r="H76" s="5"/>
    </row>
    <row r="77" spans="1:8" ht="15.75">
      <c r="A77" s="5" t="s">
        <v>44</v>
      </c>
      <c r="B77" s="147">
        <v>144599156.61</v>
      </c>
      <c r="C77" s="84">
        <v>47168945.19</v>
      </c>
      <c r="D77" s="84">
        <v>97430211.41999999</v>
      </c>
      <c r="E77" s="85">
        <f t="shared" si="0"/>
        <v>0</v>
      </c>
      <c r="F77" s="35"/>
      <c r="G77" s="35"/>
      <c r="H77" s="5"/>
    </row>
    <row r="78" spans="1:8" ht="15.75">
      <c r="A78" s="5" t="s">
        <v>45</v>
      </c>
      <c r="B78" s="147">
        <v>198735361.87</v>
      </c>
      <c r="C78" s="84">
        <v>18903301.830000002</v>
      </c>
      <c r="D78" s="84">
        <v>179827090.42000002</v>
      </c>
      <c r="E78" s="85">
        <f t="shared" si="0"/>
        <v>4969.619999974966</v>
      </c>
      <c r="F78" s="35"/>
      <c r="G78" s="35"/>
      <c r="H78" s="5"/>
    </row>
    <row r="79" spans="1:10" ht="15.75">
      <c r="A79" s="5" t="s">
        <v>57</v>
      </c>
      <c r="B79" s="148">
        <v>19174784.12</v>
      </c>
      <c r="C79" s="86">
        <v>3028531.8</v>
      </c>
      <c r="D79" s="86">
        <v>15516295.2</v>
      </c>
      <c r="E79" s="85">
        <f t="shared" si="0"/>
        <v>629957.120000001</v>
      </c>
      <c r="F79" s="35"/>
      <c r="G79" s="35"/>
      <c r="H79" s="17"/>
      <c r="I79" s="17"/>
      <c r="J79" s="17"/>
    </row>
    <row r="80" spans="1:10" ht="15.75">
      <c r="A80" s="130" t="s">
        <v>19</v>
      </c>
      <c r="B80" s="149">
        <f>B68+B74</f>
        <v>7496400373.92</v>
      </c>
      <c r="C80" s="87">
        <f>C68+C74</f>
        <v>3934869920.07</v>
      </c>
      <c r="D80" s="87">
        <f>D68+D74</f>
        <v>2699927196.9600005</v>
      </c>
      <c r="E80" s="87">
        <f>E68+E74</f>
        <v>861603256.8899994</v>
      </c>
      <c r="F80" s="35"/>
      <c r="G80" s="35"/>
      <c r="H80" s="17"/>
      <c r="I80" s="17"/>
      <c r="J80" s="17"/>
    </row>
    <row r="81" spans="1:10" ht="12" customHeight="1">
      <c r="A81" s="28"/>
      <c r="B81" s="15"/>
      <c r="C81" s="33"/>
      <c r="D81" s="34"/>
      <c r="E81" s="34"/>
      <c r="F81" s="35"/>
      <c r="G81" s="17"/>
      <c r="H81" s="17"/>
      <c r="I81" s="17"/>
      <c r="J81" s="17"/>
    </row>
    <row r="82" spans="1:10" ht="15.75">
      <c r="A82" s="197" t="s">
        <v>63</v>
      </c>
      <c r="B82" s="171" t="s">
        <v>27</v>
      </c>
      <c r="C82" s="181" t="s">
        <v>75</v>
      </c>
      <c r="D82" s="182"/>
      <c r="E82" s="182"/>
      <c r="F82" s="174"/>
      <c r="G82" s="174"/>
      <c r="H82" s="17"/>
      <c r="I82" s="17"/>
      <c r="J82" s="17"/>
    </row>
    <row r="83" spans="1:10" ht="15.75">
      <c r="A83" s="198"/>
      <c r="B83" s="192"/>
      <c r="C83" s="171" t="s">
        <v>20</v>
      </c>
      <c r="D83" s="165" t="s">
        <v>60</v>
      </c>
      <c r="E83" s="166"/>
      <c r="F83" s="17"/>
      <c r="G83" s="17"/>
      <c r="H83" s="17"/>
      <c r="I83" s="17"/>
      <c r="J83" s="17"/>
    </row>
    <row r="84" spans="1:10" ht="15.75">
      <c r="A84" s="198"/>
      <c r="B84" s="192"/>
      <c r="C84" s="172"/>
      <c r="D84" s="167"/>
      <c r="E84" s="168"/>
      <c r="G84" s="17"/>
      <c r="H84" s="17"/>
      <c r="I84" s="17"/>
      <c r="J84" s="17"/>
    </row>
    <row r="85" spans="1:9" ht="15.75">
      <c r="A85" s="199"/>
      <c r="B85" s="193"/>
      <c r="C85" s="173"/>
      <c r="D85" s="169"/>
      <c r="E85" s="170"/>
      <c r="G85" s="5"/>
      <c r="H85" s="5"/>
      <c r="I85" s="5"/>
    </row>
    <row r="86" spans="1:9" ht="31.5">
      <c r="A86" s="131" t="s">
        <v>71</v>
      </c>
      <c r="B86" s="88">
        <f>14796525788.45</f>
        <v>14796525788.45</v>
      </c>
      <c r="C86" s="70">
        <v>0.25</v>
      </c>
      <c r="D86" s="71"/>
      <c r="E86" s="30">
        <f>B86/56042865291.47*100</f>
        <v>26.40215790448192</v>
      </c>
      <c r="F86" s="94"/>
      <c r="G86" s="94"/>
      <c r="H86" s="17"/>
      <c r="I86" s="5"/>
    </row>
    <row r="87" spans="1:9" ht="15.75">
      <c r="A87" s="155" t="s">
        <v>77</v>
      </c>
      <c r="B87" s="150">
        <f>3738683127.44</f>
        <v>3738683127.44</v>
      </c>
      <c r="C87" s="151">
        <v>0.7</v>
      </c>
      <c r="D87" s="152"/>
      <c r="E87" s="153">
        <f>B87/4769360282.86*100</f>
        <v>78.38961423979606</v>
      </c>
      <c r="F87" s="94"/>
      <c r="G87" s="94"/>
      <c r="H87" s="17"/>
      <c r="I87" s="5"/>
    </row>
    <row r="88" spans="1:9" ht="15.75" customHeight="1">
      <c r="A88" s="154" t="s">
        <v>119</v>
      </c>
      <c r="B88" s="90"/>
      <c r="C88" s="157">
        <v>0.15</v>
      </c>
      <c r="D88" s="156"/>
      <c r="E88" s="32">
        <v>0</v>
      </c>
      <c r="F88" s="94"/>
      <c r="G88" s="94"/>
      <c r="H88" s="17"/>
      <c r="I88" s="5"/>
    </row>
    <row r="89" ht="12" customHeight="1"/>
    <row r="90" spans="1:5" ht="31.5" customHeight="1">
      <c r="A90" s="95" t="s">
        <v>81</v>
      </c>
      <c r="B90" s="200" t="s">
        <v>82</v>
      </c>
      <c r="C90" s="201"/>
      <c r="D90" s="200" t="s">
        <v>83</v>
      </c>
      <c r="E90" s="202"/>
    </row>
    <row r="91" spans="1:5" ht="15.75">
      <c r="A91" s="132" t="s">
        <v>84</v>
      </c>
      <c r="B91" s="96"/>
      <c r="C91" s="97">
        <f>106639790.75</f>
        <v>106639790.75</v>
      </c>
      <c r="D91" s="98"/>
      <c r="E91" s="99">
        <v>-90783.28000000119</v>
      </c>
    </row>
    <row r="92" spans="1:8" ht="15.75">
      <c r="A92" s="133" t="s">
        <v>85</v>
      </c>
      <c r="B92" s="100"/>
      <c r="C92" s="101">
        <f>7371334428.53</f>
        <v>7371334428.53</v>
      </c>
      <c r="D92" s="102"/>
      <c r="E92" s="103">
        <v>2334364842.92</v>
      </c>
      <c r="F92" s="23"/>
      <c r="G92" s="17"/>
      <c r="H92" s="5"/>
    </row>
    <row r="93" spans="1:8" ht="12" customHeight="1">
      <c r="A93" s="117"/>
      <c r="B93" s="117"/>
      <c r="C93" s="105"/>
      <c r="D93" s="17"/>
      <c r="E93" s="105"/>
      <c r="F93" s="23"/>
      <c r="G93" s="17"/>
      <c r="H93" s="5"/>
    </row>
    <row r="94" spans="1:8" ht="31.5">
      <c r="A94" s="140" t="s">
        <v>112</v>
      </c>
      <c r="B94" s="110" t="s">
        <v>99</v>
      </c>
      <c r="C94" s="111" t="s">
        <v>100</v>
      </c>
      <c r="D94" s="110" t="s">
        <v>101</v>
      </c>
      <c r="E94" s="112" t="s">
        <v>102</v>
      </c>
      <c r="F94" s="23"/>
      <c r="G94" s="17"/>
      <c r="H94" s="5"/>
    </row>
    <row r="95" spans="1:8" ht="15.75">
      <c r="A95" s="134" t="s">
        <v>110</v>
      </c>
      <c r="B95" s="113"/>
      <c r="C95" s="113"/>
      <c r="D95" s="113"/>
      <c r="E95" s="114"/>
      <c r="F95" s="23"/>
      <c r="G95" s="17"/>
      <c r="H95" s="5"/>
    </row>
    <row r="96" spans="1:8" ht="15.75">
      <c r="A96" s="117" t="s">
        <v>103</v>
      </c>
      <c r="B96" s="115">
        <v>846256115.59</v>
      </c>
      <c r="C96" s="115">
        <v>736283772.575355</v>
      </c>
      <c r="D96" s="115">
        <v>787140998.06266</v>
      </c>
      <c r="E96" s="116">
        <v>1199256528.276</v>
      </c>
      <c r="F96" s="23"/>
      <c r="G96" s="17"/>
      <c r="H96" s="5"/>
    </row>
    <row r="97" spans="1:8" ht="15.75">
      <c r="A97" s="117" t="s">
        <v>104</v>
      </c>
      <c r="B97" s="115">
        <v>16866280</v>
      </c>
      <c r="C97" s="115">
        <v>144739132.464354</v>
      </c>
      <c r="D97" s="115">
        <v>311667858.423071</v>
      </c>
      <c r="E97" s="116">
        <v>180458478.442461</v>
      </c>
      <c r="F97" s="23"/>
      <c r="G97" s="17"/>
      <c r="H97" s="5"/>
    </row>
    <row r="98" spans="1:8" ht="15.75">
      <c r="A98" s="117" t="s">
        <v>105</v>
      </c>
      <c r="B98" s="115">
        <f>B96-B97</f>
        <v>829389835.59</v>
      </c>
      <c r="C98" s="115">
        <f>C96-C97</f>
        <v>591544640.111001</v>
      </c>
      <c r="D98" s="115">
        <f>D96-D97</f>
        <v>475473139.63958895</v>
      </c>
      <c r="E98" s="116">
        <f>E96-E97</f>
        <v>1018798049.833539</v>
      </c>
      <c r="F98" s="23"/>
      <c r="G98" s="17"/>
      <c r="H98" s="5"/>
    </row>
    <row r="99" spans="1:8" ht="15.75">
      <c r="A99" s="135" t="s">
        <v>111</v>
      </c>
      <c r="B99" s="115"/>
      <c r="C99" s="115"/>
      <c r="D99" s="115"/>
      <c r="E99" s="120"/>
      <c r="F99" s="23"/>
      <c r="G99" s="17"/>
      <c r="H99" s="5"/>
    </row>
    <row r="100" spans="1:8" ht="15.75">
      <c r="A100" s="117" t="s">
        <v>103</v>
      </c>
      <c r="B100" s="115">
        <v>6944636082.61</v>
      </c>
      <c r="C100" s="115">
        <v>1815308344.93991</v>
      </c>
      <c r="D100" s="115">
        <v>565625419.750762</v>
      </c>
      <c r="E100" s="120">
        <v>96999195.4632878</v>
      </c>
      <c r="F100" s="23"/>
      <c r="G100" s="17"/>
      <c r="H100" s="5"/>
    </row>
    <row r="101" spans="1:8" ht="15.75">
      <c r="A101" s="117" t="s">
        <v>104</v>
      </c>
      <c r="B101" s="115">
        <v>16970831381.9</v>
      </c>
      <c r="C101" s="115">
        <v>12503232087.6624</v>
      </c>
      <c r="D101" s="115">
        <v>5868759299.42363</v>
      </c>
      <c r="E101" s="120">
        <v>1186071600.76119</v>
      </c>
      <c r="F101" s="23"/>
      <c r="G101" s="17"/>
      <c r="H101" s="5"/>
    </row>
    <row r="102" spans="1:8" ht="15.75">
      <c r="A102" s="117" t="s">
        <v>105</v>
      </c>
      <c r="B102" s="115">
        <f>B100-B101</f>
        <v>-10026195299.29</v>
      </c>
      <c r="C102" s="115">
        <f>C100-C101</f>
        <v>-10687923742.722488</v>
      </c>
      <c r="D102" s="115">
        <f>D100-D101</f>
        <v>-5303133879.672868</v>
      </c>
      <c r="E102" s="120">
        <f>E100-E101</f>
        <v>-1089072405.297902</v>
      </c>
      <c r="F102" s="23"/>
      <c r="G102" s="17"/>
      <c r="H102" s="5"/>
    </row>
    <row r="103" spans="1:8" ht="15.75">
      <c r="A103" s="135" t="s">
        <v>106</v>
      </c>
      <c r="B103" s="118"/>
      <c r="C103" s="119"/>
      <c r="D103" s="121"/>
      <c r="E103" s="105"/>
      <c r="F103" s="23"/>
      <c r="G103" s="17"/>
      <c r="H103" s="5"/>
    </row>
    <row r="104" spans="1:8" ht="15.75">
      <c r="A104" s="117" t="s">
        <v>107</v>
      </c>
      <c r="B104" s="121">
        <v>1421215666.86</v>
      </c>
      <c r="C104" s="119">
        <v>1679202540.36475</v>
      </c>
      <c r="D104" s="121">
        <v>1372447123.09491</v>
      </c>
      <c r="E104" s="105">
        <v>742491326.024832</v>
      </c>
      <c r="F104" s="23"/>
      <c r="G104" s="17"/>
      <c r="H104" s="5"/>
    </row>
    <row r="105" spans="1:8" ht="15.75">
      <c r="A105" s="117" t="s">
        <v>108</v>
      </c>
      <c r="B105" s="121">
        <v>8280633980.33</v>
      </c>
      <c r="C105" s="119">
        <v>10221879207.4717</v>
      </c>
      <c r="D105" s="121">
        <v>10180187734.288</v>
      </c>
      <c r="E105" s="105">
        <v>5944327182.9011</v>
      </c>
      <c r="F105" s="23"/>
      <c r="G105" s="17"/>
      <c r="H105" s="5"/>
    </row>
    <row r="106" spans="1:8" ht="15.75">
      <c r="A106" s="136" t="s">
        <v>109</v>
      </c>
      <c r="B106" s="123">
        <f>B104-B105</f>
        <v>-6859418313.47</v>
      </c>
      <c r="C106" s="122">
        <f>C104-C105</f>
        <v>-8542676667.106951</v>
      </c>
      <c r="D106" s="123">
        <f>D104-D105</f>
        <v>-8807740611.19309</v>
      </c>
      <c r="E106" s="103">
        <f>E104-E105</f>
        <v>-5201835856.876268</v>
      </c>
      <c r="F106" s="23"/>
      <c r="G106" s="17"/>
      <c r="H106" s="5"/>
    </row>
    <row r="107" spans="1:8" ht="12" customHeight="1">
      <c r="A107" s="117"/>
      <c r="B107" s="117"/>
      <c r="C107" s="105"/>
      <c r="D107" s="17"/>
      <c r="E107" s="105"/>
      <c r="F107" s="23"/>
      <c r="G107" s="17"/>
      <c r="H107" s="5"/>
    </row>
    <row r="108" spans="1:8" ht="36.75" customHeight="1">
      <c r="A108" s="107" t="s">
        <v>86</v>
      </c>
      <c r="B108" s="200" t="s">
        <v>82</v>
      </c>
      <c r="C108" s="201"/>
      <c r="D108" s="200" t="s">
        <v>87</v>
      </c>
      <c r="E108" s="202"/>
      <c r="F108" s="23"/>
      <c r="G108" s="17"/>
      <c r="H108" s="5"/>
    </row>
    <row r="109" spans="1:8" ht="15" customHeight="1">
      <c r="A109" s="137" t="s">
        <v>88</v>
      </c>
      <c r="B109" s="96"/>
      <c r="C109" s="97">
        <v>4424227.890000001</v>
      </c>
      <c r="D109" s="98"/>
      <c r="E109" s="99">
        <v>2013735.1099999999</v>
      </c>
      <c r="F109" s="23"/>
      <c r="G109" s="17"/>
      <c r="H109" s="5"/>
    </row>
    <row r="110" spans="1:8" ht="15" customHeight="1">
      <c r="A110" s="133" t="s">
        <v>89</v>
      </c>
      <c r="B110" s="100"/>
      <c r="C110" s="101">
        <v>17180.45</v>
      </c>
      <c r="D110" s="102"/>
      <c r="E110" s="103">
        <v>0</v>
      </c>
      <c r="F110" s="23"/>
      <c r="G110" s="17"/>
      <c r="H110" s="5"/>
    </row>
    <row r="111" spans="1:8" ht="15" customHeight="1">
      <c r="A111" s="117"/>
      <c r="B111" s="104"/>
      <c r="C111" s="105"/>
      <c r="D111" s="106"/>
      <c r="E111" s="141" t="s">
        <v>113</v>
      </c>
      <c r="F111" s="23"/>
      <c r="G111" s="17"/>
      <c r="H111" s="5"/>
    </row>
    <row r="112" spans="1:8" ht="15" customHeight="1">
      <c r="A112" s="117"/>
      <c r="B112" s="104"/>
      <c r="C112" s="105"/>
      <c r="D112" s="106"/>
      <c r="E112" s="105"/>
      <c r="F112" s="23"/>
      <c r="G112" s="17"/>
      <c r="H112" s="5"/>
    </row>
    <row r="113" spans="1:8" ht="15" customHeight="1">
      <c r="A113" s="117"/>
      <c r="B113" s="104"/>
      <c r="C113" s="105"/>
      <c r="D113" s="106"/>
      <c r="E113" s="105"/>
      <c r="F113" s="23"/>
      <c r="G113" s="17"/>
      <c r="H113" s="5"/>
    </row>
    <row r="114" spans="1:8" ht="15" customHeight="1">
      <c r="A114" s="117"/>
      <c r="B114" s="104"/>
      <c r="C114" s="105"/>
      <c r="D114" s="106"/>
      <c r="E114" s="105"/>
      <c r="F114" s="23"/>
      <c r="G114" s="17"/>
      <c r="H114" s="5"/>
    </row>
    <row r="115" spans="1:8" ht="15" customHeight="1">
      <c r="A115" s="117"/>
      <c r="B115" s="104"/>
      <c r="C115" s="105"/>
      <c r="D115" s="106"/>
      <c r="E115" s="105"/>
      <c r="F115" s="23"/>
      <c r="G115" s="17"/>
      <c r="H115" s="5"/>
    </row>
    <row r="116" spans="1:8" ht="15" customHeight="1">
      <c r="A116" s="1"/>
      <c r="F116" s="23"/>
      <c r="G116" s="17"/>
      <c r="H116" s="5"/>
    </row>
    <row r="117" spans="6:8" ht="15" customHeight="1">
      <c r="F117" s="23"/>
      <c r="G117" s="17"/>
      <c r="H117" s="5"/>
    </row>
    <row r="118" spans="5:8" ht="15" customHeight="1">
      <c r="E118" s="7" t="s">
        <v>114</v>
      </c>
      <c r="F118" s="23"/>
      <c r="G118" s="17"/>
      <c r="H118" s="5"/>
    </row>
    <row r="119" spans="6:8" ht="15" customHeight="1">
      <c r="F119" s="23"/>
      <c r="G119" s="17"/>
      <c r="H119" s="5"/>
    </row>
    <row r="120" spans="1:8" ht="15" customHeight="1">
      <c r="A120" s="186" t="str">
        <f>A5</f>
        <v>GOVERNO DO ESTADO DO RIO DE JANEIRO</v>
      </c>
      <c r="B120" s="186"/>
      <c r="C120" s="186"/>
      <c r="D120" s="186"/>
      <c r="E120" s="186"/>
      <c r="F120" s="23"/>
      <c r="G120" s="17"/>
      <c r="H120" s="5"/>
    </row>
    <row r="121" spans="1:8" ht="15" customHeight="1">
      <c r="A121" s="187" t="str">
        <f>A6</f>
        <v> DEMONSTRATIVO SIMPLIFICADO DO RELATÓRIO RESUMIDO DA EXECUÇÃO ORÇAMENTÁRIA</v>
      </c>
      <c r="B121" s="187"/>
      <c r="C121" s="187"/>
      <c r="D121" s="187"/>
      <c r="E121" s="187"/>
      <c r="F121" s="23"/>
      <c r="G121" s="17"/>
      <c r="H121" s="5"/>
    </row>
    <row r="122" spans="1:8" ht="15" customHeight="1">
      <c r="A122" s="186" t="str">
        <f>A7</f>
        <v>ORÇAMENTOS FISCAL E DA SEGURIDADE SOCIAL</v>
      </c>
      <c r="B122" s="186"/>
      <c r="C122" s="186"/>
      <c r="D122" s="186"/>
      <c r="E122" s="186"/>
      <c r="F122" s="23"/>
      <c r="G122" s="17"/>
      <c r="H122" s="5"/>
    </row>
    <row r="123" spans="1:8" ht="15" customHeight="1">
      <c r="A123" s="186" t="str">
        <f>A8</f>
        <v>JANEIRO A DEZEMBRO 2023/BIMESTRE NOVEMBRO - DEZEMBRO</v>
      </c>
      <c r="B123" s="186"/>
      <c r="C123" s="186"/>
      <c r="D123" s="186"/>
      <c r="E123" s="186"/>
      <c r="F123" s="23"/>
      <c r="G123" s="17"/>
      <c r="H123" s="5"/>
    </row>
    <row r="124" spans="1:8" ht="15" customHeight="1">
      <c r="A124" s="3"/>
      <c r="B124" s="3"/>
      <c r="C124" s="3"/>
      <c r="D124" s="3"/>
      <c r="E124" s="3"/>
      <c r="F124" s="23"/>
      <c r="G124" s="17"/>
      <c r="H124" s="5"/>
    </row>
    <row r="125" spans="1:8" ht="15" customHeight="1">
      <c r="A125" s="6"/>
      <c r="B125" s="6"/>
      <c r="C125" s="6"/>
      <c r="E125" s="139" t="str">
        <f>E10</f>
        <v>Emissão: 29/02/2024</v>
      </c>
      <c r="F125" s="23"/>
      <c r="G125" s="17"/>
      <c r="H125" s="5"/>
    </row>
    <row r="126" spans="1:8" ht="15" customHeight="1">
      <c r="A126" s="2" t="str">
        <f>A11</f>
        <v>RREO - Anexo 14 (LRF, Art. 48)</v>
      </c>
      <c r="B126" s="6"/>
      <c r="C126" s="6"/>
      <c r="D126" s="7"/>
      <c r="E126" s="7" t="str">
        <f>E11</f>
        <v>R$1,00</v>
      </c>
      <c r="F126" s="23"/>
      <c r="G126" s="17"/>
      <c r="H126" s="5"/>
    </row>
    <row r="127" spans="1:8" ht="15.75">
      <c r="A127" s="197" t="s">
        <v>21</v>
      </c>
      <c r="B127" s="171" t="s">
        <v>61</v>
      </c>
      <c r="C127" s="181" t="s">
        <v>22</v>
      </c>
      <c r="D127" s="182"/>
      <c r="E127" s="182"/>
      <c r="F127" s="174"/>
      <c r="G127" s="174"/>
      <c r="H127" s="59"/>
    </row>
    <row r="128" spans="1:8" ht="15.75">
      <c r="A128" s="198"/>
      <c r="B128" s="172"/>
      <c r="C128" s="171" t="s">
        <v>20</v>
      </c>
      <c r="D128" s="165" t="s">
        <v>60</v>
      </c>
      <c r="E128" s="166"/>
      <c r="F128" s="59"/>
      <c r="G128" s="59"/>
      <c r="H128" s="59"/>
    </row>
    <row r="129" spans="1:8" ht="15.75">
      <c r="A129" s="198"/>
      <c r="B129" s="172"/>
      <c r="C129" s="172"/>
      <c r="D129" s="167"/>
      <c r="E129" s="168"/>
      <c r="F129" s="59"/>
      <c r="G129" s="59"/>
      <c r="H129" s="59"/>
    </row>
    <row r="130" spans="1:8" ht="15.75">
      <c r="A130" s="199"/>
      <c r="B130" s="173"/>
      <c r="C130" s="173"/>
      <c r="D130" s="169"/>
      <c r="E130" s="170"/>
      <c r="F130" s="59"/>
      <c r="G130" s="59"/>
      <c r="H130" s="59"/>
    </row>
    <row r="131" spans="1:8" ht="15.75">
      <c r="A131" s="138" t="s">
        <v>56</v>
      </c>
      <c r="B131" s="89">
        <f>6915218418.46</f>
        <v>6915218418.46</v>
      </c>
      <c r="C131" s="39">
        <v>0.12</v>
      </c>
      <c r="D131" s="206">
        <f>B131/56042855367.71*100</f>
        <v>12.339161473996407</v>
      </c>
      <c r="E131" s="207"/>
      <c r="F131" s="164"/>
      <c r="G131" s="164"/>
      <c r="H131" s="17"/>
    </row>
    <row r="132" spans="1:8" ht="15.75" hidden="1">
      <c r="A132" s="28"/>
      <c r="B132" s="36"/>
      <c r="C132" s="37"/>
      <c r="D132" s="38"/>
      <c r="E132" s="38"/>
      <c r="F132" s="23"/>
      <c r="G132" s="17"/>
      <c r="H132" s="5"/>
    </row>
    <row r="133" spans="1:8" ht="19.5" customHeight="1" hidden="1">
      <c r="A133" s="204" t="s">
        <v>48</v>
      </c>
      <c r="B133" s="204"/>
      <c r="C133" s="205"/>
      <c r="D133" s="179" t="s">
        <v>49</v>
      </c>
      <c r="E133" s="180"/>
      <c r="F133" s="23"/>
      <c r="G133" s="17"/>
      <c r="H133" s="5"/>
    </row>
    <row r="134" spans="1:8" ht="15.75" hidden="1">
      <c r="A134" s="189" t="s">
        <v>50</v>
      </c>
      <c r="B134" s="189"/>
      <c r="C134" s="189"/>
      <c r="D134" s="40"/>
      <c r="E134" s="41">
        <v>0</v>
      </c>
      <c r="F134" s="23"/>
      <c r="G134" s="17"/>
      <c r="H134" s="5"/>
    </row>
    <row r="135" spans="1:8" ht="15.75">
      <c r="A135" s="54" t="s">
        <v>58</v>
      </c>
      <c r="E135" s="7" t="s">
        <v>115</v>
      </c>
      <c r="F135" s="42"/>
      <c r="G135" s="5"/>
      <c r="H135" s="5"/>
    </row>
    <row r="136" spans="1:3" ht="15.75">
      <c r="A136" s="55" t="s">
        <v>51</v>
      </c>
      <c r="C136" s="43"/>
    </row>
    <row r="137" spans="1:8" ht="15.75">
      <c r="A137" s="55" t="s">
        <v>120</v>
      </c>
      <c r="B137" s="60"/>
      <c r="C137" s="61"/>
      <c r="F137" s="5"/>
      <c r="G137" s="5"/>
      <c r="H137" s="5"/>
    </row>
    <row r="138" spans="1:8" ht="45" customHeight="1" hidden="1">
      <c r="A138" s="208" t="s">
        <v>64</v>
      </c>
      <c r="B138" s="208"/>
      <c r="C138" s="208"/>
      <c r="D138" s="208"/>
      <c r="E138" s="208"/>
      <c r="F138" s="5"/>
      <c r="G138" s="5"/>
      <c r="H138" s="5"/>
    </row>
    <row r="139" spans="1:8" ht="15.75">
      <c r="A139" s="9" t="s">
        <v>68</v>
      </c>
      <c r="F139" s="5"/>
      <c r="G139" s="5"/>
      <c r="H139" s="5"/>
    </row>
    <row r="140" spans="1:8" ht="15.75">
      <c r="A140" s="9"/>
      <c r="F140" s="5"/>
      <c r="G140" s="5"/>
      <c r="H140" s="5"/>
    </row>
    <row r="141" spans="1:8" ht="15.75">
      <c r="A141" s="9"/>
      <c r="F141" s="5"/>
      <c r="G141" s="5"/>
      <c r="H141" s="5"/>
    </row>
    <row r="142" spans="1:8" ht="15.75">
      <c r="A142" s="9"/>
      <c r="F142" s="5"/>
      <c r="G142" s="5"/>
      <c r="H142" s="5"/>
    </row>
    <row r="143" spans="1:8" ht="15.75">
      <c r="A143" s="9"/>
      <c r="F143" s="5"/>
      <c r="G143" s="5"/>
      <c r="H143" s="5"/>
    </row>
    <row r="144" spans="1:8" ht="15.75">
      <c r="A144" s="9"/>
      <c r="F144" s="5"/>
      <c r="G144" s="5"/>
      <c r="H144" s="5"/>
    </row>
    <row r="145" spans="1:8" ht="15.75">
      <c r="A145" s="9"/>
      <c r="F145" s="5"/>
      <c r="G145" s="5"/>
      <c r="H145" s="5"/>
    </row>
    <row r="146" spans="1:3" ht="15.75">
      <c r="A146" s="2" t="s">
        <v>78</v>
      </c>
      <c r="C146" s="44"/>
    </row>
    <row r="147" ht="15.75">
      <c r="A147" s="2" t="s">
        <v>79</v>
      </c>
    </row>
    <row r="148" ht="15.75">
      <c r="A148" s="2" t="s">
        <v>80</v>
      </c>
    </row>
    <row r="150" spans="1:7" ht="15.75">
      <c r="A150" s="45"/>
      <c r="B150" s="45"/>
      <c r="C150" s="45"/>
      <c r="D150" s="46"/>
      <c r="E150" s="44"/>
      <c r="F150" s="44"/>
      <c r="G150" s="44"/>
    </row>
    <row r="151" spans="1:7" ht="15.75">
      <c r="A151" s="45"/>
      <c r="B151" s="45"/>
      <c r="C151" s="45"/>
      <c r="D151" s="46"/>
      <c r="E151" s="44"/>
      <c r="F151" s="44"/>
      <c r="G151" s="44"/>
    </row>
    <row r="152" spans="1:7" ht="15.75">
      <c r="A152" s="47"/>
      <c r="B152" s="47"/>
      <c r="C152" s="47"/>
      <c r="D152" s="47"/>
      <c r="E152" s="44"/>
      <c r="F152" s="44"/>
      <c r="G152" s="44"/>
    </row>
    <row r="153" spans="1:7" ht="15.75">
      <c r="A153" s="5"/>
      <c r="E153" s="44"/>
      <c r="F153" s="44"/>
      <c r="G153" s="44"/>
    </row>
    <row r="154" spans="1:7" ht="15.75">
      <c r="A154" s="203"/>
      <c r="B154" s="203"/>
      <c r="C154" s="203"/>
      <c r="D154" s="203"/>
      <c r="E154" s="44"/>
      <c r="F154" s="44"/>
      <c r="G154" s="44"/>
    </row>
    <row r="155" spans="1:7" ht="15.75">
      <c r="A155" s="159"/>
      <c r="B155" s="159"/>
      <c r="C155" s="159"/>
      <c r="D155" s="159"/>
      <c r="E155" s="44"/>
      <c r="F155" s="44"/>
      <c r="G155" s="44"/>
    </row>
    <row r="156" spans="1:7" ht="15.75">
      <c r="A156" s="45"/>
      <c r="B156" s="45"/>
      <c r="C156" s="45"/>
      <c r="D156" s="45"/>
      <c r="E156" s="44"/>
      <c r="F156" s="44"/>
      <c r="G156" s="44"/>
    </row>
    <row r="157" spans="1:4" ht="15.75">
      <c r="A157" s="45"/>
      <c r="B157" s="45"/>
      <c r="C157" s="45"/>
      <c r="D157" s="3"/>
    </row>
  </sheetData>
  <sheetProtection/>
  <mergeCells count="82">
    <mergeCell ref="A120:E120"/>
    <mergeCell ref="A121:E121"/>
    <mergeCell ref="A122:E122"/>
    <mergeCell ref="A123:E123"/>
    <mergeCell ref="A53:C53"/>
    <mergeCell ref="A54:C54"/>
    <mergeCell ref="A55:C55"/>
    <mergeCell ref="D108:E108"/>
    <mergeCell ref="F38:G38"/>
    <mergeCell ref="A25:C25"/>
    <mergeCell ref="A27:C27"/>
    <mergeCell ref="A38:C38"/>
    <mergeCell ref="D33:E33"/>
    <mergeCell ref="A40:C40"/>
    <mergeCell ref="A50:C50"/>
    <mergeCell ref="A51:C51"/>
    <mergeCell ref="A52:C52"/>
    <mergeCell ref="A32:C32"/>
    <mergeCell ref="D38:E38"/>
    <mergeCell ref="A26:C26"/>
    <mergeCell ref="A33:C33"/>
    <mergeCell ref="D30:E30"/>
    <mergeCell ref="A30:C30"/>
    <mergeCell ref="A28:C28"/>
    <mergeCell ref="A24:C24"/>
    <mergeCell ref="A16:C16"/>
    <mergeCell ref="A15:C15"/>
    <mergeCell ref="A31:C31"/>
    <mergeCell ref="A20:C20"/>
    <mergeCell ref="A19:C19"/>
    <mergeCell ref="A18:C18"/>
    <mergeCell ref="A17:C17"/>
    <mergeCell ref="A155:D155"/>
    <mergeCell ref="A154:D154"/>
    <mergeCell ref="D58:E59"/>
    <mergeCell ref="C127:E127"/>
    <mergeCell ref="A133:C133"/>
    <mergeCell ref="A21:C21"/>
    <mergeCell ref="D131:E131"/>
    <mergeCell ref="D128:E130"/>
    <mergeCell ref="A127:A130"/>
    <mergeCell ref="A138:E138"/>
    <mergeCell ref="A134:C134"/>
    <mergeCell ref="D60:E61"/>
    <mergeCell ref="B82:B85"/>
    <mergeCell ref="A66:A67"/>
    <mergeCell ref="B66:B67"/>
    <mergeCell ref="A82:A85"/>
    <mergeCell ref="E66:E67"/>
    <mergeCell ref="B90:C90"/>
    <mergeCell ref="D90:E90"/>
    <mergeCell ref="B108:C108"/>
    <mergeCell ref="A42:C42"/>
    <mergeCell ref="A5:E5"/>
    <mergeCell ref="A6:E6"/>
    <mergeCell ref="A7:E7"/>
    <mergeCell ref="D12:E12"/>
    <mergeCell ref="A8:E8"/>
    <mergeCell ref="A14:C14"/>
    <mergeCell ref="A12:C12"/>
    <mergeCell ref="A22:C22"/>
    <mergeCell ref="A23:C23"/>
    <mergeCell ref="A13:C13"/>
    <mergeCell ref="D133:E133"/>
    <mergeCell ref="B127:B130"/>
    <mergeCell ref="C82:E82"/>
    <mergeCell ref="C83:C85"/>
    <mergeCell ref="A58:A62"/>
    <mergeCell ref="A46:C46"/>
    <mergeCell ref="A48:C48"/>
    <mergeCell ref="A41:C41"/>
    <mergeCell ref="A39:C39"/>
    <mergeCell ref="A47:C47"/>
    <mergeCell ref="A29:C29"/>
    <mergeCell ref="F66:G67"/>
    <mergeCell ref="F131:G131"/>
    <mergeCell ref="D83:E85"/>
    <mergeCell ref="C128:C130"/>
    <mergeCell ref="F82:G82"/>
    <mergeCell ref="F127:G127"/>
    <mergeCell ref="A44:C44"/>
    <mergeCell ref="A45:C45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48" r:id="rId2"/>
  <ignoredErrors>
    <ignoredError sqref="E11" numberStoredAsText="1"/>
    <ignoredError sqref="E74" formula="1"/>
    <ignoredError sqref="E63:E6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Ian Dias Veloso De Almeida</cp:lastModifiedBy>
  <cp:lastPrinted>2024-02-29T15:50:13Z</cp:lastPrinted>
  <dcterms:created xsi:type="dcterms:W3CDTF">2000-10-19T13:42:41Z</dcterms:created>
  <dcterms:modified xsi:type="dcterms:W3CDTF">2024-05-22T20:45:11Z</dcterms:modified>
  <cp:category/>
  <cp:version/>
  <cp:contentType/>
  <cp:contentStatus/>
</cp:coreProperties>
</file>