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bimestral'!$A$1:$M$255</definedName>
  </definedNames>
  <calcPr fullCalcOnLoad="1"/>
</workbook>
</file>

<file path=xl/sharedStrings.xml><?xml version="1.0" encoding="utf-8"?>
<sst xmlns="http://schemas.openxmlformats.org/spreadsheetml/2006/main" count="282" uniqueCount="181">
  <si>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</si>
  <si>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</si>
  <si>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</si>
  <si>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</si>
  <si>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</si>
  <si>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</si>
  <si>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</si>
  <si>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</si>
  <si>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</si>
  <si>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</si>
  <si>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</si>
  <si>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</si>
  <si>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</si>
  <si>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</si>
  <si>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</si>
  <si>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</si>
  <si>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</si>
  <si>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</si>
  <si>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</si>
  <si>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</si>
  <si>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</si>
  <si>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</si>
  <si>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</si>
  <si>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</si>
  <si>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</si>
  <si>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</si>
  <si>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</si>
  <si>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</si>
  <si>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</si>
  <si>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</si>
  <si>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</si>
  <si>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</si>
  <si>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</si>
  <si>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</si>
  <si>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</si>
  <si>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</si>
  <si>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</si>
  <si>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</si>
  <si>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</si>
  <si>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</si>
  <si>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</si>
  <si>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</si>
  <si>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</si>
  <si>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</si>
  <si>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</si>
  <si>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</si>
  <si>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</si>
  <si>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</si>
  <si>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</si>
  <si>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</si>
  <si>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</si>
  <si>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</si>
  <si>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</si>
  <si>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</si>
  <si>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</si>
  <si>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</si>
  <si>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</si>
  <si>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</si>
  <si>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</si>
  <si>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Renato Ferreira Costa</t>
  </si>
  <si>
    <t>Coordenador - ID: 4.284.985-3</t>
  </si>
  <si>
    <t>Contador - CRC-RJ-097281/O-6</t>
  </si>
  <si>
    <t>20340 - FUNDO UNICO DE PREVIDENCIA DO ESTADO DO RJ.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</si>
  <si>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</si>
  <si>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</si>
  <si>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</si>
  <si>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</si>
  <si>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</si>
  <si>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</si>
  <si>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</si>
  <si>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</si>
  <si>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</si>
  <si>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</si>
  <si>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</si>
  <si>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</si>
  <si>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</si>
  <si>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</si>
  <si>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</si>
  <si>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18000 - Secretaria de Estado de Educação </t>
  </si>
  <si>
    <t xml:space="preserve">25000 - Secretaria de Estado de Administração Penitenciária </t>
  </si>
  <si>
    <t xml:space="preserve">31000 - Secretaria de Estado de Transportes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</si>
  <si>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</si>
  <si>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</si>
  <si>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</si>
  <si>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</si>
  <si>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</si>
  <si>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</si>
  <si>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</si>
  <si>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</si>
  <si>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</si>
  <si>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</si>
  <si>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</si>
  <si>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</si>
  <si>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</si>
  <si>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</si>
  <si>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</si>
  <si>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</si>
  <si>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</si>
  <si>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</si>
  <si>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</si>
  <si>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</si>
  <si>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</si>
  <si>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</si>
  <si>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</si>
  <si>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>30380 - Instituto de Pesos e Medidas do Estado do Rio de Janeiro</t>
  </si>
  <si>
    <t>49412 - Fundação para a Infância e Adolescência</t>
  </si>
  <si>
    <t>49650 - Fundo Estadual de Assistência Social</t>
  </si>
  <si>
    <t>51650 - Fundo Especial da Polícia Militar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</si>
  <si>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</si>
  <si>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</si>
  <si>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</si>
  <si>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</si>
  <si>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</si>
  <si>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</si>
  <si>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</si>
  <si>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</si>
  <si>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</si>
  <si>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</si>
  <si>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</si>
  <si>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</si>
  <si>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</si>
  <si>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</si>
  <si>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</si>
  <si>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</si>
  <si>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</si>
  <si>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</si>
  <si>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</si>
  <si>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</si>
  <si>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</si>
  <si>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</si>
  <si>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</si>
  <si>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</si>
  <si>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</si>
  <si>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</si>
  <si>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</si>
  <si>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</si>
  <si>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</si>
  <si>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</si>
  <si>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</si>
  <si>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15610 - Fundo Estadual de Cultura - 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</si>
  <si>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</si>
  <si>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</si>
  <si>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</si>
  <si>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</si>
  <si>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</si>
  <si>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62360 - Proteção e Defesa do Consumidor</t>
  </si>
  <si>
    <t>17000 - Secretaria de Estado de Esporte, Lazer e Juventude S</t>
  </si>
  <si>
    <t>59000 - Secretaria de Estado da Mulher</t>
  </si>
  <si>
    <t>60000 - Secretaria de Estado Intergeracional de Juventude e Envelhecimento Saudável</t>
  </si>
  <si>
    <t>50610 - Fundo de Aprimoramento do Controle Interno</t>
  </si>
  <si>
    <t>22710 - COMP DE DESENV INDUSTRIAL DO ESTADO DO RJ.</t>
  </si>
  <si>
    <t>JANEIRO A FEVEREIRO 2024/BIMESTRE JANEIRO - FEVEREIRO</t>
  </si>
  <si>
    <t xml:space="preserve">          2 - Imprensa Oficial, CEDAE e AGERIO não constam nos Orçamentos Fiscal e da Seguridade Social no exercício de 2024.</t>
  </si>
  <si>
    <t>Em 31 de dezembro                        de 2023</t>
  </si>
  <si>
    <t>Em 31 de dezembro de 2023</t>
  </si>
  <si>
    <t>58000 - Secretaria de Estado de Transformação Digital</t>
  </si>
  <si>
    <t>64000 - Secretaria de Estado de Energia e Economia do Mar</t>
  </si>
  <si>
    <t>65000 - Secretaria de Estado de Habitação de Interesse Social</t>
  </si>
  <si>
    <t>66000 - Secretaria de Estado de Cidades</t>
  </si>
  <si>
    <t>25000 - Secretaria de Estado de Administração Penitenciária</t>
  </si>
  <si>
    <t>14000 - Secretaria de Estado da Casa Civil</t>
  </si>
  <si>
    <t>02610 - FUNDO ESPECIAL DE MODERNIZAÇÃO DO CONTROLE EXTERNO DO TCE-RJ</t>
  </si>
  <si>
    <t>Emissão: 25/03/2024</t>
  </si>
  <si>
    <t>16000 - Secretaria de Estado de Defesa Civil e Corpo de Bombeiros Militar</t>
  </si>
  <si>
    <t>17000 - Secretaria de Estado de Esporte e Lazer</t>
  </si>
  <si>
    <t>18000 - Secretaria de Estado de Educação</t>
  </si>
  <si>
    <t>20000 - Secretaria de Estado de Fazenda</t>
  </si>
  <si>
    <t>21000 - Secretaria de Estado de Planejamento e Gestão</t>
  </si>
  <si>
    <t>22000 - Secretaria de Desenvolvimento Econômico, Indústria, Comercio e Serviços</t>
  </si>
  <si>
    <t>24000 - Secretaria de Estado do Ambiente e Sustentabilidade</t>
  </si>
  <si>
    <t>29000 - Secretaria de Estado de Saúde</t>
  </si>
  <si>
    <t>31000 - Secretaria de Estado de Transportes e Mobilidade Urbana</t>
  </si>
  <si>
    <t>37001 - ENCARGOS GERAIS DO ESTADO - SUPERVISAO SEFAZ</t>
  </si>
  <si>
    <t>40000 - Secretaria de Estado de Ciência, Tecnologia e Inovação</t>
  </si>
  <si>
    <t>50000 - Controladoria Geral do Estado do Rio de Janeiro</t>
  </si>
  <si>
    <t>52000 - Secretaria de Estado de Policia Civil</t>
  </si>
  <si>
    <t>53000 - Secretaria de Estado de Infraestrutura e Obras Públicas</t>
  </si>
  <si>
    <t>57000 - Secretaria de Estado de Governo</t>
  </si>
  <si>
    <t>14350 - Centro de Tecnologia de Informação e Comunicação do Estado do Rio de Janeiro</t>
  </si>
  <si>
    <t>40401 - Fundação Centro Estadual de Estatística, Pesquisa e Formação de Servidores Públicos do Rio d</t>
  </si>
  <si>
    <t>01000 - Assembleia Legislativa do Estado do Rio de Janeiro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</si>
</sst>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3" xfId="0" applyFont="1" applyFill="1" applyBorder="1" applyAlignment="1">
      <alignment wrapText="1"/>
    </xf>
    <xf numFmtId="171" fontId="3" fillId="33" borderId="11" xfId="62" applyNumberFormat="1" applyFont="1" applyFill="1" applyBorder="1" applyAlignment="1">
      <alignment/>
    </xf>
    <xf numFmtId="171" fontId="3" fillId="33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171" fontId="1" fillId="33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5" xfId="0" applyFont="1" applyFill="1" applyBorder="1" applyAlignment="1">
      <alignment/>
    </xf>
    <xf numFmtId="171" fontId="3" fillId="33" borderId="14" xfId="62" applyNumberFormat="1" applyFont="1" applyFill="1" applyBorder="1" applyAlignment="1">
      <alignment/>
    </xf>
    <xf numFmtId="171" fontId="3" fillId="33" borderId="16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171" fontId="1" fillId="33" borderId="16" xfId="62" applyNumberFormat="1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wrapText="1"/>
    </xf>
    <xf numFmtId="171" fontId="1" fillId="33" borderId="17" xfId="62" applyNumberFormat="1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0" xfId="62" applyNumberFormat="1" applyFont="1" applyFill="1" applyBorder="1" applyAlignment="1">
      <alignment/>
    </xf>
    <xf numFmtId="171" fontId="1" fillId="33" borderId="20" xfId="62" applyNumberFormat="1" applyFont="1" applyFill="1" applyBorder="1" applyAlignment="1">
      <alignment/>
    </xf>
    <xf numFmtId="171" fontId="1" fillId="33" borderId="10" xfId="62" applyNumberFormat="1" applyFont="1" applyFill="1" applyBorder="1" applyAlignment="1">
      <alignment horizontal="center"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171" fontId="3" fillId="33" borderId="17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18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175" fontId="1" fillId="33" borderId="0" xfId="0" applyNumberFormat="1" applyFont="1" applyFill="1" applyAlignment="1">
      <alignment horizontal="right"/>
    </xf>
    <xf numFmtId="0" fontId="3" fillId="33" borderId="19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182" fontId="1" fillId="33" borderId="10" xfId="62" applyNumberFormat="1" applyFont="1" applyFill="1" applyBorder="1" applyAlignment="1">
      <alignment horizontal="center"/>
    </xf>
    <xf numFmtId="182" fontId="1" fillId="33" borderId="10" xfId="62" applyNumberFormat="1" applyFont="1" applyFill="1" applyBorder="1" applyAlignment="1">
      <alignment/>
    </xf>
    <xf numFmtId="171" fontId="1" fillId="33" borderId="22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9" fontId="1" fillId="33" borderId="23" xfId="62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171" fontId="1" fillId="33" borderId="0" xfId="62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3" fontId="1" fillId="33" borderId="0" xfId="0" applyNumberFormat="1" applyFont="1" applyFill="1" applyBorder="1" applyAlignment="1">
      <alignment horizontal="left"/>
    </xf>
    <xf numFmtId="4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1" fontId="1" fillId="33" borderId="0" xfId="62" applyFont="1" applyFill="1" applyBorder="1" applyAlignment="1">
      <alignment horizontal="left"/>
    </xf>
    <xf numFmtId="182" fontId="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/>
    </xf>
    <xf numFmtId="43" fontId="0" fillId="33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justify" wrapText="1"/>
    </xf>
    <xf numFmtId="182" fontId="3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114300</xdr:rowOff>
    </xdr:from>
    <xdr:to>
      <xdr:col>5</xdr:col>
      <xdr:colOff>571500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143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136</xdr:row>
      <xdr:rowOff>95250</xdr:rowOff>
    </xdr:from>
    <xdr:to>
      <xdr:col>5</xdr:col>
      <xdr:colOff>533400</xdr:colOff>
      <xdr:row>139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829877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2"/>
  <sheetViews>
    <sheetView showGridLines="0" tabSelected="1" zoomScale="70" zoomScaleNormal="70" zoomScalePageLayoutView="0" workbookViewId="0" topLeftCell="A1">
      <selection activeCell="I61" sqref="I61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17"/>
      <c r="L1" s="14"/>
    </row>
    <row r="2" ht="15.75">
      <c r="L2" s="14"/>
    </row>
    <row r="3" ht="15.75">
      <c r="L3" s="14"/>
    </row>
    <row r="4" ht="15.75">
      <c r="L4" s="14"/>
    </row>
    <row r="5" spans="1:14" ht="15.7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8"/>
    </row>
    <row r="6" spans="1:14" ht="15.75">
      <c r="A6" s="132" t="s">
        <v>10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8"/>
    </row>
    <row r="7" spans="1:14" ht="15.7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9"/>
    </row>
    <row r="8" spans="1:14" ht="15.75">
      <c r="A8" s="134" t="s">
        <v>11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4"/>
    </row>
    <row r="9" spans="1:14" ht="15.75">
      <c r="A9" s="132" t="s">
        <v>151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8"/>
    </row>
    <row r="10" spans="1:12" ht="15.75">
      <c r="A10" s="18"/>
      <c r="B10" s="20"/>
      <c r="C10" s="18"/>
      <c r="D10" s="18"/>
      <c r="E10" s="18"/>
      <c r="F10" s="20"/>
      <c r="G10" s="18"/>
      <c r="H10" s="18"/>
      <c r="I10" s="18"/>
      <c r="J10" s="18"/>
      <c r="K10" s="37"/>
      <c r="L10" s="14"/>
    </row>
    <row r="11" spans="2:14" ht="15.75">
      <c r="B11" s="22"/>
      <c r="C11" s="22"/>
      <c r="D11" s="22"/>
      <c r="E11" s="21"/>
      <c r="F11" s="22"/>
      <c r="G11" s="22"/>
      <c r="H11" s="21"/>
      <c r="I11" s="21"/>
      <c r="J11" s="30"/>
      <c r="K11" s="115" t="s">
        <v>162</v>
      </c>
      <c r="L11" s="115"/>
      <c r="M11" s="115"/>
      <c r="N11" s="1"/>
    </row>
    <row r="12" spans="1:14" ht="15.75">
      <c r="A12" s="2" t="s">
        <v>18</v>
      </c>
      <c r="B12" s="21"/>
      <c r="C12" s="21"/>
      <c r="D12" s="21"/>
      <c r="E12" s="21"/>
      <c r="F12" s="21"/>
      <c r="G12" s="21"/>
      <c r="H12" s="21"/>
      <c r="I12" s="30"/>
      <c r="J12" s="30"/>
      <c r="K12" s="3"/>
      <c r="L12" s="3"/>
      <c r="M12" s="3">
        <v>1</v>
      </c>
      <c r="N12" s="3"/>
    </row>
    <row r="13" spans="1:14" ht="15.75">
      <c r="A13" s="101" t="s">
        <v>12</v>
      </c>
      <c r="B13" s="107" t="s">
        <v>118</v>
      </c>
      <c r="C13" s="108"/>
      <c r="D13" s="108"/>
      <c r="E13" s="108"/>
      <c r="F13" s="109"/>
      <c r="G13" s="122" t="s">
        <v>22</v>
      </c>
      <c r="H13" s="123"/>
      <c r="I13" s="123"/>
      <c r="J13" s="123"/>
      <c r="K13" s="123"/>
      <c r="L13" s="123"/>
      <c r="M13" s="122" t="s">
        <v>93</v>
      </c>
      <c r="N13" s="4"/>
    </row>
    <row r="14" spans="1:15" ht="15.75">
      <c r="A14" s="102"/>
      <c r="B14" s="110"/>
      <c r="C14" s="111"/>
      <c r="D14" s="111"/>
      <c r="E14" s="111"/>
      <c r="F14" s="112"/>
      <c r="G14" s="124"/>
      <c r="H14" s="125"/>
      <c r="I14" s="125"/>
      <c r="J14" s="125"/>
      <c r="K14" s="125"/>
      <c r="L14" s="125"/>
      <c r="M14" s="128"/>
      <c r="N14" s="4"/>
      <c r="O14" s="6"/>
    </row>
    <row r="15" spans="1:23" ht="15.75">
      <c r="A15" s="102"/>
      <c r="B15" s="120" t="s">
        <v>1</v>
      </c>
      <c r="C15" s="121"/>
      <c r="D15" s="105" t="s">
        <v>2</v>
      </c>
      <c r="E15" s="105" t="s">
        <v>3</v>
      </c>
      <c r="F15" s="126" t="s">
        <v>20</v>
      </c>
      <c r="G15" s="118" t="s">
        <v>1</v>
      </c>
      <c r="H15" s="119"/>
      <c r="I15" s="105" t="s">
        <v>19</v>
      </c>
      <c r="J15" s="105" t="s">
        <v>2</v>
      </c>
      <c r="K15" s="105" t="s">
        <v>3</v>
      </c>
      <c r="L15" s="122" t="s">
        <v>20</v>
      </c>
      <c r="M15" s="128"/>
      <c r="N15" s="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6.5" customHeight="1">
      <c r="A16" s="103"/>
      <c r="B16" s="116" t="s">
        <v>83</v>
      </c>
      <c r="C16" s="113" t="s">
        <v>153</v>
      </c>
      <c r="D16" s="106"/>
      <c r="E16" s="106"/>
      <c r="F16" s="127"/>
      <c r="G16" s="116" t="s">
        <v>86</v>
      </c>
      <c r="H16" s="113" t="s">
        <v>154</v>
      </c>
      <c r="I16" s="106"/>
      <c r="J16" s="106"/>
      <c r="K16" s="106"/>
      <c r="L16" s="128"/>
      <c r="M16" s="128"/>
      <c r="N16" s="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36.75" customHeight="1">
      <c r="A17" s="103"/>
      <c r="B17" s="117"/>
      <c r="C17" s="114"/>
      <c r="D17" s="106"/>
      <c r="E17" s="106"/>
      <c r="F17" s="23"/>
      <c r="G17" s="117"/>
      <c r="H17" s="114"/>
      <c r="I17" s="106"/>
      <c r="J17" s="106"/>
      <c r="K17" s="106"/>
      <c r="L17" s="128"/>
      <c r="M17" s="128"/>
      <c r="N17" s="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.75" customHeight="1">
      <c r="A18" s="104"/>
      <c r="B18" s="24" t="s">
        <v>95</v>
      </c>
      <c r="C18" s="26" t="s">
        <v>96</v>
      </c>
      <c r="D18" s="25" t="s">
        <v>97</v>
      </c>
      <c r="E18" s="25" t="s">
        <v>84</v>
      </c>
      <c r="F18" s="25" t="s">
        <v>85</v>
      </c>
      <c r="G18" s="25" t="s">
        <v>87</v>
      </c>
      <c r="H18" s="24" t="s">
        <v>88</v>
      </c>
      <c r="I18" s="25" t="s">
        <v>89</v>
      </c>
      <c r="J18" s="25" t="s">
        <v>90</v>
      </c>
      <c r="K18" s="25" t="s">
        <v>91</v>
      </c>
      <c r="L18" s="27" t="s">
        <v>92</v>
      </c>
      <c r="M18" s="27" t="s">
        <v>94</v>
      </c>
      <c r="N18" s="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2" customFormat="1" ht="15.75">
      <c r="A19" s="31" t="s">
        <v>27</v>
      </c>
      <c r="B19" s="32">
        <f aca="true" t="shared" si="0" ref="B19:L19">B119+B124+B129+B132+B20</f>
        <v>755636567.4499999</v>
      </c>
      <c r="C19" s="32">
        <f t="shared" si="0"/>
        <v>1320231054.51</v>
      </c>
      <c r="D19" s="32">
        <f t="shared" si="0"/>
        <v>1129699792.48</v>
      </c>
      <c r="E19" s="32">
        <f t="shared" si="0"/>
        <v>85297.97</v>
      </c>
      <c r="F19" s="32">
        <f t="shared" si="0"/>
        <v>946082531.5099999</v>
      </c>
      <c r="G19" s="32">
        <f t="shared" si="0"/>
        <v>5832768.300000001</v>
      </c>
      <c r="H19" s="32">
        <f t="shared" si="0"/>
        <v>1598920494.0600002</v>
      </c>
      <c r="I19" s="32">
        <f t="shared" si="0"/>
        <v>411445682.11</v>
      </c>
      <c r="J19" s="32">
        <f t="shared" si="0"/>
        <v>378018417.26</v>
      </c>
      <c r="K19" s="32">
        <f t="shared" si="0"/>
        <v>7679722.140000001</v>
      </c>
      <c r="L19" s="32">
        <f t="shared" si="0"/>
        <v>1219055122.96</v>
      </c>
      <c r="M19" s="33">
        <f>F19+L19</f>
        <v>2165137654.47</v>
      </c>
      <c r="N19" s="7"/>
      <c r="O19" s="139"/>
      <c r="P19" s="139"/>
      <c r="Q19" s="139"/>
      <c r="R19" s="139"/>
      <c r="S19" s="139"/>
      <c r="T19" s="14"/>
      <c r="U19" s="14"/>
      <c r="V19" s="14"/>
      <c r="W19" s="14"/>
    </row>
    <row r="20" spans="1:23" s="2" customFormat="1" ht="15.75">
      <c r="A20" s="40" t="s">
        <v>9</v>
      </c>
      <c r="B20" s="41">
        <f aca="true" t="shared" si="1" ref="B20:L20">B21+B56+B74+B90+B95+B104</f>
        <v>750954040.17</v>
      </c>
      <c r="C20" s="41">
        <f t="shared" si="1"/>
        <v>1242493382.58</v>
      </c>
      <c r="D20" s="41">
        <f t="shared" si="1"/>
        <v>1057116514.6300001</v>
      </c>
      <c r="E20" s="41">
        <f t="shared" si="1"/>
        <v>85297.97</v>
      </c>
      <c r="F20" s="41">
        <f t="shared" si="1"/>
        <v>936245610.1499999</v>
      </c>
      <c r="G20" s="41">
        <f t="shared" si="1"/>
        <v>1255057.73</v>
      </c>
      <c r="H20" s="41">
        <f t="shared" si="1"/>
        <v>1223055890.8000002</v>
      </c>
      <c r="I20" s="41">
        <f t="shared" si="1"/>
        <v>215979755.78000003</v>
      </c>
      <c r="J20" s="41">
        <f t="shared" si="1"/>
        <v>197678050.32</v>
      </c>
      <c r="K20" s="41">
        <f t="shared" si="1"/>
        <v>1744679.25</v>
      </c>
      <c r="L20" s="41">
        <f t="shared" si="1"/>
        <v>1024888218.96</v>
      </c>
      <c r="M20" s="42">
        <f>F20+L20</f>
        <v>1961133829.11</v>
      </c>
      <c r="N20" s="8"/>
      <c r="O20" s="140"/>
      <c r="P20" s="141"/>
      <c r="Q20" s="141"/>
      <c r="R20" s="141"/>
      <c r="S20" s="141"/>
      <c r="T20" s="15"/>
      <c r="U20" s="14"/>
      <c r="V20" s="14"/>
      <c r="W20" s="14"/>
    </row>
    <row r="21" spans="1:23" ht="15.75">
      <c r="A21" s="43" t="s">
        <v>23</v>
      </c>
      <c r="B21" s="41">
        <f aca="true" t="shared" si="2" ref="B21:L21">SUM(B22:B55)</f>
        <v>579133289.5100001</v>
      </c>
      <c r="C21" s="41">
        <f t="shared" si="2"/>
        <v>418701177.8899999</v>
      </c>
      <c r="D21" s="41">
        <f t="shared" si="2"/>
        <v>384420128.65000004</v>
      </c>
      <c r="E21" s="41">
        <f t="shared" si="2"/>
        <v>5886.42</v>
      </c>
      <c r="F21" s="41">
        <f t="shared" si="2"/>
        <v>613408452.3299999</v>
      </c>
      <c r="G21" s="41">
        <f t="shared" si="2"/>
        <v>845481.18</v>
      </c>
      <c r="H21" s="41">
        <f t="shared" si="2"/>
        <v>147164303.58</v>
      </c>
      <c r="I21" s="41">
        <f t="shared" si="2"/>
        <v>68130806.21</v>
      </c>
      <c r="J21" s="41">
        <f t="shared" si="2"/>
        <v>64898700.63</v>
      </c>
      <c r="K21" s="41">
        <f t="shared" si="2"/>
        <v>0</v>
      </c>
      <c r="L21" s="41">
        <f t="shared" si="2"/>
        <v>83111084.13</v>
      </c>
      <c r="M21" s="42">
        <f>F21+L21</f>
        <v>696519536.4599999</v>
      </c>
      <c r="N21" s="10"/>
      <c r="O21" s="140"/>
      <c r="P21" s="142"/>
      <c r="Q21" s="142"/>
      <c r="R21" s="142"/>
      <c r="S21" s="142"/>
      <c r="T21" s="11"/>
      <c r="U21" s="14"/>
      <c r="V21" s="14"/>
      <c r="W21" s="14"/>
    </row>
    <row r="22" spans="1:23" ht="15.75">
      <c r="A22" s="44" t="s">
        <v>129</v>
      </c>
      <c r="B22" s="38">
        <v>16121.37</v>
      </c>
      <c r="C22" s="38">
        <v>384922.02</v>
      </c>
      <c r="D22" s="38">
        <v>335509.88</v>
      </c>
      <c r="E22" s="38">
        <v>0</v>
      </c>
      <c r="F22" s="38">
        <f aca="true" t="shared" si="3" ref="F22:F55">(B22+C22)-(D22+E22)</f>
        <v>65533.51000000001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2">
        <f>(G22+H22)-(J22+K22)</f>
        <v>0</v>
      </c>
      <c r="M22" s="45">
        <f>F22+L22</f>
        <v>65533.51000000001</v>
      </c>
      <c r="N22" s="10"/>
      <c r="O22" s="143"/>
      <c r="P22" s="142"/>
      <c r="Q22" s="142"/>
      <c r="R22" s="142"/>
      <c r="S22" s="142"/>
      <c r="T22" s="11"/>
      <c r="U22" s="14"/>
      <c r="V22" s="14"/>
      <c r="W22" s="14"/>
    </row>
    <row r="23" spans="1:23" ht="15.75" customHeight="1">
      <c r="A23" s="46" t="s">
        <v>138</v>
      </c>
      <c r="B23" s="38">
        <v>544999.34</v>
      </c>
      <c r="C23" s="38">
        <v>0</v>
      </c>
      <c r="D23" s="38">
        <v>0</v>
      </c>
      <c r="E23" s="38">
        <v>0</v>
      </c>
      <c r="F23" s="38">
        <f t="shared" si="3"/>
        <v>544999.34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45">
        <f aca="true" t="shared" si="4" ref="L23:L55">(G23+H23)-(J23+K23)</f>
        <v>0</v>
      </c>
      <c r="M23" s="45">
        <f aca="true" t="shared" si="5" ref="M23:M55">F23+L23</f>
        <v>544999.34</v>
      </c>
      <c r="N23" s="10"/>
      <c r="O23" s="138"/>
      <c r="P23" s="144"/>
      <c r="Q23" s="144"/>
      <c r="R23" s="144"/>
      <c r="S23" s="144"/>
      <c r="T23" s="11"/>
      <c r="U23" s="14"/>
      <c r="V23" s="14"/>
      <c r="W23" s="14"/>
    </row>
    <row r="24" spans="1:23" ht="15.75">
      <c r="A24" s="46" t="s">
        <v>99</v>
      </c>
      <c r="B24" s="38">
        <v>65873.38</v>
      </c>
      <c r="C24" s="38">
        <v>0</v>
      </c>
      <c r="D24" s="38">
        <v>0</v>
      </c>
      <c r="E24" s="38">
        <v>0</v>
      </c>
      <c r="F24" s="38">
        <f t="shared" si="3"/>
        <v>65873.38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45">
        <f t="shared" si="4"/>
        <v>0</v>
      </c>
      <c r="M24" s="45">
        <f t="shared" si="5"/>
        <v>65873.38</v>
      </c>
      <c r="N24" s="10"/>
      <c r="O24" s="138"/>
      <c r="P24" s="144"/>
      <c r="Q24" s="144"/>
      <c r="R24" s="144"/>
      <c r="S24" s="144"/>
      <c r="T24" s="11"/>
      <c r="U24" s="14"/>
      <c r="V24" s="14"/>
      <c r="W24" s="14"/>
    </row>
    <row r="25" spans="1:23" ht="15.75">
      <c r="A25" s="46" t="s">
        <v>16</v>
      </c>
      <c r="B25" s="38">
        <v>0</v>
      </c>
      <c r="C25" s="38">
        <v>519890.47</v>
      </c>
      <c r="D25" s="38">
        <v>519890.47</v>
      </c>
      <c r="E25" s="38">
        <v>0</v>
      </c>
      <c r="F25" s="38">
        <f t="shared" si="3"/>
        <v>0</v>
      </c>
      <c r="G25" s="38">
        <v>0</v>
      </c>
      <c r="H25" s="38">
        <v>522643.37</v>
      </c>
      <c r="I25" s="38">
        <v>1673.37</v>
      </c>
      <c r="J25" s="38">
        <v>1673.37</v>
      </c>
      <c r="K25" s="38">
        <v>0</v>
      </c>
      <c r="L25" s="45">
        <f t="shared" si="4"/>
        <v>520970</v>
      </c>
      <c r="M25" s="45">
        <f t="shared" si="5"/>
        <v>520970</v>
      </c>
      <c r="N25" s="10"/>
      <c r="O25" s="138"/>
      <c r="P25" s="144"/>
      <c r="Q25" s="144"/>
      <c r="R25" s="144"/>
      <c r="S25" s="144"/>
      <c r="T25" s="11"/>
      <c r="U25" s="14"/>
      <c r="V25" s="14"/>
      <c r="W25" s="14"/>
    </row>
    <row r="26" spans="1:23" s="2" customFormat="1" ht="15.75">
      <c r="A26" s="47" t="s">
        <v>111</v>
      </c>
      <c r="B26" s="38">
        <v>867969.09</v>
      </c>
      <c r="C26" s="38">
        <v>2147357.09</v>
      </c>
      <c r="D26" s="38">
        <v>2136790.77</v>
      </c>
      <c r="E26" s="38">
        <v>0</v>
      </c>
      <c r="F26" s="38">
        <f t="shared" si="3"/>
        <v>878535.4099999997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5">
        <f t="shared" si="4"/>
        <v>0</v>
      </c>
      <c r="M26" s="45">
        <f t="shared" si="5"/>
        <v>878535.4099999997</v>
      </c>
      <c r="N26" s="10"/>
      <c r="O26" s="138"/>
      <c r="P26" s="144"/>
      <c r="Q26" s="144"/>
      <c r="R26" s="144"/>
      <c r="S26" s="144"/>
      <c r="T26" s="11"/>
      <c r="U26" s="14"/>
      <c r="V26" s="14"/>
      <c r="W26" s="14"/>
    </row>
    <row r="27" spans="1:23" ht="15.75">
      <c r="A27" s="46" t="s">
        <v>160</v>
      </c>
      <c r="B27" s="38">
        <v>461344.61</v>
      </c>
      <c r="C27" s="38">
        <v>32945862.01</v>
      </c>
      <c r="D27" s="38">
        <v>32195275.33</v>
      </c>
      <c r="E27" s="38">
        <v>0</v>
      </c>
      <c r="F27" s="38">
        <f t="shared" si="3"/>
        <v>1211931.2900000028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45">
        <f t="shared" si="4"/>
        <v>0</v>
      </c>
      <c r="M27" s="45">
        <f t="shared" si="5"/>
        <v>1211931.2900000028</v>
      </c>
      <c r="N27" s="10"/>
      <c r="O27" s="138"/>
      <c r="P27" s="144"/>
      <c r="Q27" s="144"/>
      <c r="R27" s="144"/>
      <c r="S27" s="144"/>
      <c r="T27" s="11"/>
      <c r="U27" s="14"/>
      <c r="V27" s="14"/>
      <c r="W27" s="14"/>
    </row>
    <row r="28" spans="1:23" ht="15.75">
      <c r="A28" s="46" t="s">
        <v>112</v>
      </c>
      <c r="B28" s="38">
        <v>2543355.45</v>
      </c>
      <c r="C28" s="38">
        <v>210093.81</v>
      </c>
      <c r="D28" s="38">
        <v>197647.67</v>
      </c>
      <c r="E28" s="38">
        <v>0</v>
      </c>
      <c r="F28" s="38">
        <f t="shared" si="3"/>
        <v>2555801.5900000003</v>
      </c>
      <c r="G28" s="38">
        <v>0</v>
      </c>
      <c r="H28" s="38">
        <v>598465.84</v>
      </c>
      <c r="I28" s="38">
        <v>42401.17</v>
      </c>
      <c r="J28" s="38">
        <v>42401.17</v>
      </c>
      <c r="K28" s="38">
        <v>0</v>
      </c>
      <c r="L28" s="45">
        <f t="shared" si="4"/>
        <v>556064.6699999999</v>
      </c>
      <c r="M28" s="45">
        <f t="shared" si="5"/>
        <v>3111866.2600000002</v>
      </c>
      <c r="N28" s="10"/>
      <c r="O28" s="140"/>
      <c r="P28" s="145"/>
      <c r="Q28" s="145"/>
      <c r="R28" s="145"/>
      <c r="S28" s="145"/>
      <c r="T28" s="11"/>
      <c r="U28" s="14"/>
      <c r="V28" s="14"/>
      <c r="W28" s="14"/>
    </row>
    <row r="29" spans="1:23" ht="17.25" customHeight="1">
      <c r="A29" s="48" t="s">
        <v>163</v>
      </c>
      <c r="B29" s="38">
        <v>61391.66</v>
      </c>
      <c r="C29" s="38">
        <v>19214142.67</v>
      </c>
      <c r="D29" s="38">
        <v>9633439.77</v>
      </c>
      <c r="E29" s="38">
        <v>0</v>
      </c>
      <c r="F29" s="38">
        <f t="shared" si="3"/>
        <v>9642094.560000002</v>
      </c>
      <c r="G29" s="38">
        <v>0</v>
      </c>
      <c r="H29" s="38">
        <v>439670.53</v>
      </c>
      <c r="I29" s="38">
        <v>182338.28</v>
      </c>
      <c r="J29" s="38">
        <v>0</v>
      </c>
      <c r="K29" s="38">
        <v>0</v>
      </c>
      <c r="L29" s="45">
        <f t="shared" si="4"/>
        <v>439670.53</v>
      </c>
      <c r="M29" s="45">
        <f t="shared" si="5"/>
        <v>10081765.090000002</v>
      </c>
      <c r="N29" s="10"/>
      <c r="O29" s="140"/>
      <c r="P29" s="142"/>
      <c r="Q29" s="142"/>
      <c r="R29" s="142"/>
      <c r="S29" s="142"/>
      <c r="T29" s="11"/>
      <c r="U29" s="14"/>
      <c r="V29" s="14"/>
      <c r="W29" s="14"/>
    </row>
    <row r="30" spans="1:23" ht="15.75">
      <c r="A30" s="46" t="s">
        <v>164</v>
      </c>
      <c r="B30" s="38">
        <v>120982.57</v>
      </c>
      <c r="C30" s="38">
        <v>1021460.88</v>
      </c>
      <c r="D30" s="38">
        <v>938807.34</v>
      </c>
      <c r="E30" s="38">
        <v>0</v>
      </c>
      <c r="F30" s="38">
        <f t="shared" si="3"/>
        <v>203636.11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45">
        <f t="shared" si="4"/>
        <v>0</v>
      </c>
      <c r="M30" s="45">
        <f t="shared" si="5"/>
        <v>203636.11</v>
      </c>
      <c r="N30" s="10"/>
      <c r="O30" s="138"/>
      <c r="P30" s="144"/>
      <c r="Q30" s="144"/>
      <c r="R30" s="144"/>
      <c r="S30" s="144"/>
      <c r="T30" s="11"/>
      <c r="U30" s="14"/>
      <c r="V30" s="14"/>
      <c r="W30" s="14"/>
    </row>
    <row r="31" spans="1:23" s="2" customFormat="1" ht="15.75">
      <c r="A31" s="46" t="s">
        <v>165</v>
      </c>
      <c r="B31" s="38">
        <v>105233960.49</v>
      </c>
      <c r="C31" s="38">
        <v>81745178.85</v>
      </c>
      <c r="D31" s="38">
        <v>81554286.61</v>
      </c>
      <c r="E31" s="38">
        <v>0</v>
      </c>
      <c r="F31" s="38">
        <f t="shared" si="3"/>
        <v>105424852.72999997</v>
      </c>
      <c r="G31" s="38">
        <v>0</v>
      </c>
      <c r="H31" s="38">
        <v>69894362.79</v>
      </c>
      <c r="I31" s="38">
        <v>58858478.57</v>
      </c>
      <c r="J31" s="38">
        <v>58718966.02</v>
      </c>
      <c r="K31" s="38">
        <v>0</v>
      </c>
      <c r="L31" s="45">
        <f t="shared" si="4"/>
        <v>11175396.770000003</v>
      </c>
      <c r="M31" s="45">
        <f t="shared" si="5"/>
        <v>116600249.49999997</v>
      </c>
      <c r="N31" s="10"/>
      <c r="O31" s="138"/>
      <c r="P31" s="144"/>
      <c r="Q31" s="144"/>
      <c r="R31" s="144"/>
      <c r="S31" s="144"/>
      <c r="T31" s="11"/>
      <c r="U31" s="14"/>
      <c r="V31" s="14"/>
      <c r="W31" s="14"/>
    </row>
    <row r="32" spans="1:23" ht="15.75">
      <c r="A32" s="46" t="s">
        <v>166</v>
      </c>
      <c r="B32" s="38">
        <v>155764612.65</v>
      </c>
      <c r="C32" s="38">
        <v>887587.43</v>
      </c>
      <c r="D32" s="38">
        <v>719209.94</v>
      </c>
      <c r="E32" s="38">
        <v>4103.62</v>
      </c>
      <c r="F32" s="38">
        <f t="shared" si="3"/>
        <v>155928886.52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45">
        <f t="shared" si="4"/>
        <v>0</v>
      </c>
      <c r="M32" s="45">
        <f t="shared" si="5"/>
        <v>155928886.52</v>
      </c>
      <c r="N32" s="10"/>
      <c r="O32" s="138"/>
      <c r="P32" s="144"/>
      <c r="Q32" s="144"/>
      <c r="R32" s="144"/>
      <c r="S32" s="144"/>
      <c r="T32" s="11"/>
      <c r="U32" s="14"/>
      <c r="V32" s="14"/>
      <c r="W32" s="14"/>
    </row>
    <row r="33" spans="1:23" ht="15.75" customHeight="1">
      <c r="A33" s="49" t="s">
        <v>167</v>
      </c>
      <c r="B33" s="38">
        <v>92611.27</v>
      </c>
      <c r="C33" s="38">
        <v>255560.06</v>
      </c>
      <c r="D33" s="38">
        <v>255560.06</v>
      </c>
      <c r="E33" s="38">
        <v>0</v>
      </c>
      <c r="F33" s="38">
        <f t="shared" si="3"/>
        <v>92611.27000000002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45">
        <f t="shared" si="4"/>
        <v>0</v>
      </c>
      <c r="M33" s="45">
        <f t="shared" si="5"/>
        <v>92611.27000000002</v>
      </c>
      <c r="N33" s="10"/>
      <c r="O33" s="138"/>
      <c r="P33" s="144"/>
      <c r="Q33" s="144"/>
      <c r="R33" s="144"/>
      <c r="S33" s="144"/>
      <c r="T33" s="11"/>
      <c r="U33" s="14"/>
      <c r="V33" s="14"/>
      <c r="W33" s="14"/>
    </row>
    <row r="34" spans="1:23" ht="31.5" customHeight="1">
      <c r="A34" s="49" t="s">
        <v>168</v>
      </c>
      <c r="B34" s="38">
        <v>6324.58</v>
      </c>
      <c r="C34" s="38">
        <v>779286.93</v>
      </c>
      <c r="D34" s="38">
        <v>769286.93</v>
      </c>
      <c r="E34" s="38">
        <v>0</v>
      </c>
      <c r="F34" s="38">
        <f t="shared" si="3"/>
        <v>16324.579999999958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45">
        <f t="shared" si="4"/>
        <v>0</v>
      </c>
      <c r="M34" s="45">
        <f t="shared" si="5"/>
        <v>16324.579999999958</v>
      </c>
      <c r="N34" s="10"/>
      <c r="O34" s="138"/>
      <c r="P34" s="144"/>
      <c r="Q34" s="144"/>
      <c r="R34" s="144"/>
      <c r="S34" s="144"/>
      <c r="T34" s="11"/>
      <c r="U34" s="14"/>
      <c r="V34" s="14"/>
      <c r="W34" s="14"/>
    </row>
    <row r="35" spans="1:23" ht="15.75">
      <c r="A35" s="46" t="s">
        <v>169</v>
      </c>
      <c r="B35" s="38">
        <v>569415.26</v>
      </c>
      <c r="C35" s="38">
        <v>3096828.17</v>
      </c>
      <c r="D35" s="38">
        <v>468568.08</v>
      </c>
      <c r="E35" s="38">
        <v>0</v>
      </c>
      <c r="F35" s="38">
        <f t="shared" si="3"/>
        <v>3197675.3499999996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45">
        <f t="shared" si="4"/>
        <v>0</v>
      </c>
      <c r="M35" s="45">
        <f t="shared" si="5"/>
        <v>3197675.3499999996</v>
      </c>
      <c r="N35" s="10"/>
      <c r="O35" s="143"/>
      <c r="P35" s="142"/>
      <c r="Q35" s="142"/>
      <c r="R35" s="142"/>
      <c r="S35" s="142"/>
      <c r="T35" s="11"/>
      <c r="U35" s="14"/>
      <c r="V35" s="14"/>
      <c r="W35" s="14"/>
    </row>
    <row r="36" spans="1:23" ht="15.75">
      <c r="A36" s="46" t="s">
        <v>159</v>
      </c>
      <c r="B36" s="38">
        <v>24716119.48</v>
      </c>
      <c r="C36" s="38">
        <v>33417515.06</v>
      </c>
      <c r="D36" s="38">
        <v>29123194.69</v>
      </c>
      <c r="E36" s="38">
        <v>0</v>
      </c>
      <c r="F36" s="38">
        <f t="shared" si="3"/>
        <v>29010439.849999998</v>
      </c>
      <c r="G36" s="38">
        <v>0</v>
      </c>
      <c r="H36" s="38">
        <v>1188546.06</v>
      </c>
      <c r="I36" s="38">
        <v>129212.01</v>
      </c>
      <c r="J36" s="38">
        <v>129212.01</v>
      </c>
      <c r="K36" s="38">
        <v>0</v>
      </c>
      <c r="L36" s="45">
        <f t="shared" si="4"/>
        <v>1059334.05</v>
      </c>
      <c r="M36" s="45">
        <f t="shared" si="5"/>
        <v>30069773.9</v>
      </c>
      <c r="N36" s="10"/>
      <c r="O36" s="137"/>
      <c r="P36" s="137"/>
      <c r="Q36" s="137"/>
      <c r="R36" s="137"/>
      <c r="S36" s="137"/>
      <c r="T36" s="11"/>
      <c r="U36" s="14"/>
      <c r="V36" s="14"/>
      <c r="W36" s="14"/>
    </row>
    <row r="37" spans="1:23" s="2" customFormat="1" ht="15.75">
      <c r="A37" s="46" t="s">
        <v>170</v>
      </c>
      <c r="B37" s="38">
        <v>0</v>
      </c>
      <c r="C37" s="38">
        <v>273788.16</v>
      </c>
      <c r="D37" s="38">
        <v>0</v>
      </c>
      <c r="E37" s="38">
        <v>0</v>
      </c>
      <c r="F37" s="38">
        <f t="shared" si="3"/>
        <v>273788.16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45">
        <f t="shared" si="4"/>
        <v>0</v>
      </c>
      <c r="M37" s="45">
        <f t="shared" si="5"/>
        <v>273788.16</v>
      </c>
      <c r="N37" s="10"/>
      <c r="O37" s="138"/>
      <c r="P37" s="138"/>
      <c r="Q37" s="138"/>
      <c r="R37" s="138"/>
      <c r="S37" s="138"/>
      <c r="T37" s="14"/>
      <c r="U37" s="14"/>
      <c r="V37" s="14"/>
      <c r="W37" s="14"/>
    </row>
    <row r="38" spans="1:23" s="2" customFormat="1" ht="15.75">
      <c r="A38" s="46" t="s">
        <v>135</v>
      </c>
      <c r="B38" s="38">
        <v>536385.35</v>
      </c>
      <c r="C38" s="38">
        <v>291922.27</v>
      </c>
      <c r="D38" s="38">
        <v>0</v>
      </c>
      <c r="E38" s="50">
        <v>0</v>
      </c>
      <c r="F38" s="38">
        <f t="shared" si="3"/>
        <v>828307.62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45">
        <f t="shared" si="4"/>
        <v>0</v>
      </c>
      <c r="M38" s="45">
        <f t="shared" si="5"/>
        <v>828307.62</v>
      </c>
      <c r="N38" s="10"/>
      <c r="O38" s="137"/>
      <c r="P38" s="137"/>
      <c r="Q38" s="137"/>
      <c r="R38" s="137"/>
      <c r="S38" s="137"/>
      <c r="T38" s="14"/>
      <c r="U38" s="14"/>
      <c r="V38" s="14"/>
      <c r="W38" s="14"/>
    </row>
    <row r="39" spans="1:23" ht="15.75" customHeight="1">
      <c r="A39" s="46" t="s">
        <v>171</v>
      </c>
      <c r="B39" s="38">
        <v>68813.86</v>
      </c>
      <c r="C39" s="38">
        <v>2177425.7</v>
      </c>
      <c r="D39" s="38">
        <v>2092973.2</v>
      </c>
      <c r="E39" s="38">
        <v>0</v>
      </c>
      <c r="F39" s="38">
        <f t="shared" si="3"/>
        <v>153266.3600000001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45">
        <f t="shared" si="4"/>
        <v>0</v>
      </c>
      <c r="M39" s="45">
        <f t="shared" si="5"/>
        <v>153266.3600000001</v>
      </c>
      <c r="N39" s="10"/>
      <c r="O39" s="11"/>
      <c r="P39" s="14"/>
      <c r="Q39" s="14"/>
      <c r="R39" s="14"/>
      <c r="S39" s="14"/>
      <c r="T39" s="14"/>
      <c r="U39" s="14"/>
      <c r="V39" s="14"/>
      <c r="W39" s="14"/>
    </row>
    <row r="40" spans="1:14" ht="15.75">
      <c r="A40" s="46" t="s">
        <v>172</v>
      </c>
      <c r="B40" s="38">
        <v>268276879.71</v>
      </c>
      <c r="C40" s="38">
        <v>56308641.75</v>
      </c>
      <c r="D40" s="38">
        <v>76308602.15</v>
      </c>
      <c r="E40" s="38">
        <v>0</v>
      </c>
      <c r="F40" s="38">
        <f t="shared" si="3"/>
        <v>248276919.31000003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45">
        <f t="shared" si="4"/>
        <v>0</v>
      </c>
      <c r="M40" s="45">
        <f t="shared" si="5"/>
        <v>248276919.31000003</v>
      </c>
      <c r="N40" s="10"/>
    </row>
    <row r="41" spans="1:15" ht="15.75" customHeight="1">
      <c r="A41" s="46" t="s">
        <v>173</v>
      </c>
      <c r="B41" s="38">
        <v>200725.39</v>
      </c>
      <c r="C41" s="38">
        <v>20849.11</v>
      </c>
      <c r="D41" s="38">
        <v>20849.11</v>
      </c>
      <c r="E41" s="38">
        <v>0</v>
      </c>
      <c r="F41" s="38">
        <f t="shared" si="3"/>
        <v>200725.39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45">
        <f t="shared" si="4"/>
        <v>0</v>
      </c>
      <c r="M41" s="45">
        <f t="shared" si="5"/>
        <v>200725.39</v>
      </c>
      <c r="N41" s="10"/>
      <c r="O41" s="13"/>
    </row>
    <row r="42" spans="1:19" s="2" customFormat="1" ht="15.75">
      <c r="A42" s="46" t="s">
        <v>121</v>
      </c>
      <c r="B42" s="38">
        <v>128079.87</v>
      </c>
      <c r="C42" s="38">
        <v>811475.55</v>
      </c>
      <c r="D42" s="38">
        <v>28399.63</v>
      </c>
      <c r="E42" s="38">
        <v>0</v>
      </c>
      <c r="F42" s="38">
        <f t="shared" si="3"/>
        <v>911155.79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45">
        <f t="shared" si="4"/>
        <v>0</v>
      </c>
      <c r="M42" s="45">
        <f t="shared" si="5"/>
        <v>911155.79</v>
      </c>
      <c r="N42" s="10"/>
      <c r="O42" s="13"/>
      <c r="P42" s="5"/>
      <c r="Q42" s="5"/>
      <c r="R42" s="5"/>
      <c r="S42" s="5"/>
    </row>
    <row r="43" spans="1:19" s="2" customFormat="1" ht="15.75">
      <c r="A43" s="46" t="s">
        <v>114</v>
      </c>
      <c r="B43" s="38">
        <v>1969427.5</v>
      </c>
      <c r="C43" s="38">
        <v>5135137.13</v>
      </c>
      <c r="D43" s="38">
        <v>5117958.56</v>
      </c>
      <c r="E43" s="38">
        <v>1782.8</v>
      </c>
      <c r="F43" s="38">
        <f t="shared" si="3"/>
        <v>1984823.2700000005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45">
        <f t="shared" si="4"/>
        <v>0</v>
      </c>
      <c r="M43" s="45">
        <f t="shared" si="5"/>
        <v>1984823.2700000005</v>
      </c>
      <c r="N43" s="10"/>
      <c r="O43" s="13"/>
      <c r="P43" s="5"/>
      <c r="Q43" s="5"/>
      <c r="R43" s="5"/>
      <c r="S43" s="5"/>
    </row>
    <row r="44" spans="1:15" s="2" customFormat="1" ht="15.75">
      <c r="A44" s="46" t="s">
        <v>174</v>
      </c>
      <c r="B44" s="38">
        <v>18462.85</v>
      </c>
      <c r="C44" s="38">
        <v>10263.47</v>
      </c>
      <c r="D44" s="38">
        <v>10263.47</v>
      </c>
      <c r="E44" s="38">
        <v>0</v>
      </c>
      <c r="F44" s="38">
        <f t="shared" si="3"/>
        <v>18462.85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45">
        <f t="shared" si="4"/>
        <v>0</v>
      </c>
      <c r="M44" s="45">
        <f t="shared" si="5"/>
        <v>18462.85</v>
      </c>
      <c r="N44" s="10"/>
      <c r="O44" s="11"/>
    </row>
    <row r="45" spans="1:15" s="2" customFormat="1" ht="15.75">
      <c r="A45" s="46" t="s">
        <v>115</v>
      </c>
      <c r="B45" s="38">
        <v>1486863.22</v>
      </c>
      <c r="C45" s="38">
        <v>90155260.3</v>
      </c>
      <c r="D45" s="38">
        <v>69340093.94</v>
      </c>
      <c r="E45" s="38">
        <v>0</v>
      </c>
      <c r="F45" s="38">
        <f t="shared" si="3"/>
        <v>22302029.58</v>
      </c>
      <c r="G45" s="38">
        <v>0</v>
      </c>
      <c r="H45" s="38">
        <v>24334271.42</v>
      </c>
      <c r="I45" s="38">
        <v>1379181.58</v>
      </c>
      <c r="J45" s="38">
        <v>218323.1</v>
      </c>
      <c r="K45" s="38">
        <v>0</v>
      </c>
      <c r="L45" s="45">
        <f t="shared" si="4"/>
        <v>24115948.32</v>
      </c>
      <c r="M45" s="45">
        <f t="shared" si="5"/>
        <v>46417977.9</v>
      </c>
      <c r="N45" s="10"/>
      <c r="O45" s="11"/>
    </row>
    <row r="46" spans="1:15" s="2" customFormat="1" ht="15.75">
      <c r="A46" s="46" t="s">
        <v>175</v>
      </c>
      <c r="B46" s="38">
        <v>4753645.67</v>
      </c>
      <c r="C46" s="38">
        <v>22986882.79</v>
      </c>
      <c r="D46" s="38">
        <v>20534728.31</v>
      </c>
      <c r="E46" s="38">
        <v>0</v>
      </c>
      <c r="F46" s="38">
        <f t="shared" si="3"/>
        <v>7205800.150000002</v>
      </c>
      <c r="G46" s="38">
        <v>845481.18</v>
      </c>
      <c r="H46" s="38">
        <v>50186343.57</v>
      </c>
      <c r="I46" s="38">
        <v>7537521.23</v>
      </c>
      <c r="J46" s="38">
        <v>5788124.96</v>
      </c>
      <c r="K46" s="38">
        <v>0</v>
      </c>
      <c r="L46" s="45">
        <f t="shared" si="4"/>
        <v>45243699.79</v>
      </c>
      <c r="M46" s="45">
        <f t="shared" si="5"/>
        <v>52449499.94</v>
      </c>
      <c r="N46" s="10"/>
      <c r="O46" s="11"/>
    </row>
    <row r="47" spans="1:15" s="2" customFormat="1" ht="15.75">
      <c r="A47" s="46" t="s">
        <v>176</v>
      </c>
      <c r="B47" s="38">
        <v>10628924.89</v>
      </c>
      <c r="C47" s="38">
        <v>37231515.49</v>
      </c>
      <c r="D47" s="38">
        <v>37108903.48</v>
      </c>
      <c r="E47" s="38">
        <v>0</v>
      </c>
      <c r="F47" s="38">
        <f t="shared" si="3"/>
        <v>10751536.900000006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45">
        <f t="shared" si="4"/>
        <v>0</v>
      </c>
      <c r="M47" s="45">
        <f t="shared" si="5"/>
        <v>10751536.900000006</v>
      </c>
      <c r="N47" s="10"/>
      <c r="O47" s="11"/>
    </row>
    <row r="48" spans="1:15" s="2" customFormat="1" ht="15.75">
      <c r="A48" s="46" t="s">
        <v>130</v>
      </c>
      <c r="B48" s="38">
        <v>0</v>
      </c>
      <c r="C48" s="38">
        <v>2732347.06</v>
      </c>
      <c r="D48" s="38">
        <v>122948.13</v>
      </c>
      <c r="E48" s="38">
        <v>0</v>
      </c>
      <c r="F48" s="38">
        <f t="shared" si="3"/>
        <v>2609398.93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45">
        <f t="shared" si="4"/>
        <v>0</v>
      </c>
      <c r="M48" s="45">
        <f t="shared" si="5"/>
        <v>2609398.93</v>
      </c>
      <c r="N48" s="10"/>
      <c r="O48" s="11"/>
    </row>
    <row r="49" spans="1:15" s="2" customFormat="1" ht="15.75">
      <c r="A49" s="46" t="s">
        <v>177</v>
      </c>
      <c r="B49" s="38">
        <v>0</v>
      </c>
      <c r="C49" s="38">
        <v>14430436.27</v>
      </c>
      <c r="D49" s="38">
        <v>14430436.27</v>
      </c>
      <c r="E49" s="38">
        <v>0</v>
      </c>
      <c r="F49" s="38">
        <f t="shared" si="3"/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45">
        <f t="shared" si="4"/>
        <v>0</v>
      </c>
      <c r="M49" s="45">
        <f t="shared" si="5"/>
        <v>0</v>
      </c>
      <c r="N49" s="10"/>
      <c r="O49" s="11"/>
    </row>
    <row r="50" spans="1:15" s="2" customFormat="1" ht="15.75">
      <c r="A50" s="46" t="s">
        <v>155</v>
      </c>
      <c r="B50" s="38">
        <v>0</v>
      </c>
      <c r="C50" s="38">
        <v>103016.9</v>
      </c>
      <c r="D50" s="38">
        <v>0</v>
      </c>
      <c r="E50" s="38">
        <v>0</v>
      </c>
      <c r="F50" s="38">
        <f t="shared" si="3"/>
        <v>103016.9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45">
        <f t="shared" si="4"/>
        <v>0</v>
      </c>
      <c r="M50" s="45">
        <f t="shared" si="5"/>
        <v>103016.9</v>
      </c>
      <c r="N50" s="10"/>
      <c r="O50" s="11"/>
    </row>
    <row r="51" spans="1:15" s="2" customFormat="1" ht="15.75">
      <c r="A51" s="46" t="s">
        <v>147</v>
      </c>
      <c r="B51" s="38">
        <v>0</v>
      </c>
      <c r="C51" s="38">
        <v>5265.34</v>
      </c>
      <c r="D51" s="38">
        <v>5265.34</v>
      </c>
      <c r="E51" s="38">
        <v>0</v>
      </c>
      <c r="F51" s="38">
        <f t="shared" si="3"/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45">
        <f t="shared" si="4"/>
        <v>0</v>
      </c>
      <c r="M51" s="45">
        <f t="shared" si="5"/>
        <v>0</v>
      </c>
      <c r="N51" s="10"/>
      <c r="O51" s="11"/>
    </row>
    <row r="52" spans="1:15" s="2" customFormat="1" ht="31.5">
      <c r="A52" s="46" t="s">
        <v>148</v>
      </c>
      <c r="B52" s="38">
        <v>0</v>
      </c>
      <c r="C52" s="38">
        <v>26676.64</v>
      </c>
      <c r="D52" s="38">
        <v>42</v>
      </c>
      <c r="E52" s="38">
        <v>0</v>
      </c>
      <c r="F52" s="38">
        <f t="shared" si="3"/>
        <v>26634.64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45">
        <f t="shared" si="4"/>
        <v>0</v>
      </c>
      <c r="M52" s="45">
        <f t="shared" si="5"/>
        <v>26634.64</v>
      </c>
      <c r="N52" s="10"/>
      <c r="O52" s="11"/>
    </row>
    <row r="53" spans="1:15" s="2" customFormat="1" ht="15.75">
      <c r="A53" s="46" t="s">
        <v>156</v>
      </c>
      <c r="B53" s="38">
        <v>0</v>
      </c>
      <c r="C53" s="38">
        <v>25110.95</v>
      </c>
      <c r="D53" s="38">
        <v>3729.85</v>
      </c>
      <c r="E53" s="38">
        <v>0</v>
      </c>
      <c r="F53" s="38">
        <f t="shared" si="3"/>
        <v>21381.100000000002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45">
        <f t="shared" si="4"/>
        <v>0</v>
      </c>
      <c r="M53" s="45">
        <f t="shared" si="5"/>
        <v>21381.100000000002</v>
      </c>
      <c r="N53" s="10"/>
      <c r="O53" s="11"/>
    </row>
    <row r="54" spans="1:15" s="2" customFormat="1" ht="15.75">
      <c r="A54" s="46" t="s">
        <v>157</v>
      </c>
      <c r="B54" s="38">
        <v>0</v>
      </c>
      <c r="C54" s="38">
        <v>447698.03</v>
      </c>
      <c r="D54" s="38">
        <v>447467.67</v>
      </c>
      <c r="E54" s="38">
        <v>0</v>
      </c>
      <c r="F54" s="38">
        <f t="shared" si="3"/>
        <v>230.36000000004424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45">
        <f t="shared" si="4"/>
        <v>0</v>
      </c>
      <c r="M54" s="45">
        <f t="shared" si="5"/>
        <v>230.36000000004424</v>
      </c>
      <c r="N54" s="10"/>
      <c r="O54" s="11"/>
    </row>
    <row r="55" spans="1:15" s="2" customFormat="1" ht="15.75">
      <c r="A55" s="46" t="s">
        <v>158</v>
      </c>
      <c r="B55" s="38">
        <v>0</v>
      </c>
      <c r="C55" s="38">
        <v>8901779.53</v>
      </c>
      <c r="D55" s="38">
        <v>0</v>
      </c>
      <c r="E55" s="38">
        <v>0</v>
      </c>
      <c r="F55" s="38">
        <f t="shared" si="3"/>
        <v>8901779.53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45">
        <f t="shared" si="4"/>
        <v>0</v>
      </c>
      <c r="M55" s="45">
        <f t="shared" si="5"/>
        <v>8901779.53</v>
      </c>
      <c r="N55" s="10"/>
      <c r="O55" s="11"/>
    </row>
    <row r="56" spans="1:15" s="2" customFormat="1" ht="15.75">
      <c r="A56" s="51" t="s">
        <v>26</v>
      </c>
      <c r="B56" s="41">
        <f aca="true" t="shared" si="6" ref="B56:L56">SUM(B57:B73)</f>
        <v>56345603.89000001</v>
      </c>
      <c r="C56" s="41">
        <f t="shared" si="6"/>
        <v>184754889.99999997</v>
      </c>
      <c r="D56" s="41">
        <f t="shared" si="6"/>
        <v>121768880.90000005</v>
      </c>
      <c r="E56" s="41">
        <f t="shared" si="6"/>
        <v>0</v>
      </c>
      <c r="F56" s="41">
        <f t="shared" si="6"/>
        <v>119331612.99</v>
      </c>
      <c r="G56" s="41">
        <f t="shared" si="6"/>
        <v>15048.7</v>
      </c>
      <c r="H56" s="41">
        <f t="shared" si="6"/>
        <v>760958076.98</v>
      </c>
      <c r="I56" s="41">
        <f t="shared" si="6"/>
        <v>52103948.90000001</v>
      </c>
      <c r="J56" s="41">
        <f t="shared" si="6"/>
        <v>49069267.38</v>
      </c>
      <c r="K56" s="41">
        <f t="shared" si="6"/>
        <v>11856.76</v>
      </c>
      <c r="L56" s="41">
        <f t="shared" si="6"/>
        <v>711892001.54</v>
      </c>
      <c r="M56" s="42">
        <f>F56+L56</f>
        <v>831223614.53</v>
      </c>
      <c r="N56"/>
      <c r="O56" s="11"/>
    </row>
    <row r="57" spans="1:15" s="2" customFormat="1" ht="15.75">
      <c r="A57" s="46" t="s">
        <v>68</v>
      </c>
      <c r="B57" s="38">
        <v>16747.65</v>
      </c>
      <c r="C57" s="38">
        <v>5133931.5</v>
      </c>
      <c r="D57" s="38">
        <v>12495.95</v>
      </c>
      <c r="E57" s="38">
        <v>0</v>
      </c>
      <c r="F57" s="38">
        <f aca="true" t="shared" si="7" ref="F57:F73">(B57+C57)-(D57+E57)</f>
        <v>5138183.2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45">
        <f aca="true" t="shared" si="8" ref="L57:L73">(G57+H57)-(J57+K57)</f>
        <v>0</v>
      </c>
      <c r="M57" s="45">
        <f aca="true" t="shared" si="9" ref="M57:M73">F57+L57</f>
        <v>5138183.2</v>
      </c>
      <c r="N57"/>
      <c r="O57" s="11"/>
    </row>
    <row r="58" spans="1:15" s="2" customFormat="1" ht="15.75">
      <c r="A58" s="46" t="s">
        <v>160</v>
      </c>
      <c r="B58" s="38">
        <v>11000</v>
      </c>
      <c r="C58" s="38">
        <v>285911.53</v>
      </c>
      <c r="D58" s="38">
        <v>195867.89</v>
      </c>
      <c r="E58" s="38">
        <v>0</v>
      </c>
      <c r="F58" s="38">
        <f t="shared" si="7"/>
        <v>101043.64000000001</v>
      </c>
      <c r="G58" s="38">
        <v>0</v>
      </c>
      <c r="H58" s="38">
        <v>1070076.99</v>
      </c>
      <c r="I58" s="38">
        <v>47664.23</v>
      </c>
      <c r="J58" s="38">
        <v>42971.14</v>
      </c>
      <c r="K58" s="38">
        <v>0</v>
      </c>
      <c r="L58" s="45">
        <f t="shared" si="8"/>
        <v>1027105.85</v>
      </c>
      <c r="M58" s="45">
        <f t="shared" si="9"/>
        <v>1128149.49</v>
      </c>
      <c r="N58"/>
      <c r="O58" s="11"/>
    </row>
    <row r="59" spans="1:15" s="2" customFormat="1" ht="15.75">
      <c r="A59" s="46" t="s">
        <v>131</v>
      </c>
      <c r="B59" s="38">
        <v>2503048.65</v>
      </c>
      <c r="C59" s="38">
        <v>62335209.82</v>
      </c>
      <c r="D59" s="38">
        <v>60952976.6</v>
      </c>
      <c r="E59" s="38">
        <v>0</v>
      </c>
      <c r="F59" s="38">
        <f t="shared" si="7"/>
        <v>3885281.8699999973</v>
      </c>
      <c r="G59" s="38">
        <v>0</v>
      </c>
      <c r="H59" s="38">
        <v>54268991.49</v>
      </c>
      <c r="I59" s="38">
        <v>32991373.52</v>
      </c>
      <c r="J59" s="38">
        <v>32977214.64</v>
      </c>
      <c r="K59" s="38">
        <v>7516.42</v>
      </c>
      <c r="L59" s="45">
        <f t="shared" si="8"/>
        <v>21284260.43</v>
      </c>
      <c r="M59" s="45">
        <f t="shared" si="9"/>
        <v>25169542.299999997</v>
      </c>
      <c r="N59"/>
      <c r="O59" s="11"/>
    </row>
    <row r="60" spans="1:15" s="2" customFormat="1" ht="19.5" customHeight="1">
      <c r="A60" s="52" t="s">
        <v>178</v>
      </c>
      <c r="B60" s="38">
        <v>775218.12</v>
      </c>
      <c r="C60" s="38">
        <v>2932744.62</v>
      </c>
      <c r="D60" s="38">
        <v>2838696.66</v>
      </c>
      <c r="E60" s="38">
        <v>0</v>
      </c>
      <c r="F60" s="38">
        <f t="shared" si="7"/>
        <v>869266.0800000001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45">
        <f t="shared" si="8"/>
        <v>0</v>
      </c>
      <c r="M60" s="45">
        <f t="shared" si="9"/>
        <v>869266.0800000001</v>
      </c>
      <c r="N60"/>
      <c r="O60" s="11"/>
    </row>
    <row r="61" spans="1:15" s="2" customFormat="1" ht="15.75" customHeight="1">
      <c r="A61" s="46" t="s">
        <v>37</v>
      </c>
      <c r="B61" s="38">
        <v>666677.91</v>
      </c>
      <c r="C61" s="38">
        <v>1062737.33</v>
      </c>
      <c r="D61" s="38">
        <v>1025367.34</v>
      </c>
      <c r="E61" s="38">
        <v>0</v>
      </c>
      <c r="F61" s="38">
        <f t="shared" si="7"/>
        <v>704047.9000000003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45">
        <f t="shared" si="8"/>
        <v>0</v>
      </c>
      <c r="M61" s="45">
        <f t="shared" si="9"/>
        <v>704047.9000000003</v>
      </c>
      <c r="N61"/>
      <c r="O61" s="11"/>
    </row>
    <row r="62" spans="1:15" s="2" customFormat="1" ht="15.75" customHeight="1">
      <c r="A62" s="46" t="s">
        <v>62</v>
      </c>
      <c r="B62" s="38">
        <v>46178821.42</v>
      </c>
      <c r="C62" s="38">
        <v>61180134.91</v>
      </c>
      <c r="D62" s="38">
        <v>9130636.01</v>
      </c>
      <c r="E62" s="38">
        <v>0</v>
      </c>
      <c r="F62" s="38">
        <f t="shared" si="7"/>
        <v>98228320.32</v>
      </c>
      <c r="G62" s="38">
        <v>0</v>
      </c>
      <c r="H62" s="38">
        <v>523208680.76</v>
      </c>
      <c r="I62" s="38">
        <v>12158816.39</v>
      </c>
      <c r="J62" s="38">
        <v>11573319.24</v>
      </c>
      <c r="K62" s="38">
        <v>0</v>
      </c>
      <c r="L62" s="45">
        <f t="shared" si="8"/>
        <v>511635361.52</v>
      </c>
      <c r="M62" s="45">
        <f t="shared" si="9"/>
        <v>609863681.8399999</v>
      </c>
      <c r="N62"/>
      <c r="O62" s="11"/>
    </row>
    <row r="63" spans="1:15" s="2" customFormat="1" ht="15.75" customHeight="1">
      <c r="A63" s="46" t="s">
        <v>117</v>
      </c>
      <c r="B63" s="38">
        <v>267066.85</v>
      </c>
      <c r="C63" s="38">
        <v>161561.19</v>
      </c>
      <c r="D63" s="38">
        <v>0</v>
      </c>
      <c r="E63" s="38">
        <v>0</v>
      </c>
      <c r="F63" s="38">
        <f t="shared" si="7"/>
        <v>428628.04</v>
      </c>
      <c r="G63" s="38">
        <v>0</v>
      </c>
      <c r="H63" s="38">
        <v>2385029.22</v>
      </c>
      <c r="I63" s="38">
        <v>1022739.67</v>
      </c>
      <c r="J63" s="38">
        <v>1022739.67</v>
      </c>
      <c r="K63" s="38">
        <v>0</v>
      </c>
      <c r="L63" s="45">
        <f t="shared" si="8"/>
        <v>1362289.5500000003</v>
      </c>
      <c r="M63" s="45">
        <f t="shared" si="9"/>
        <v>1790917.5900000003</v>
      </c>
      <c r="N63"/>
      <c r="O63" s="11"/>
    </row>
    <row r="64" spans="1:15" s="2" customFormat="1" ht="15.75">
      <c r="A64" s="46" t="s">
        <v>132</v>
      </c>
      <c r="B64" s="38">
        <v>5011516.42</v>
      </c>
      <c r="C64" s="38">
        <v>3604357.52</v>
      </c>
      <c r="D64" s="38">
        <v>169201.4</v>
      </c>
      <c r="E64" s="38">
        <v>0</v>
      </c>
      <c r="F64" s="38">
        <f t="shared" si="7"/>
        <v>8446672.54</v>
      </c>
      <c r="G64" s="38">
        <v>0</v>
      </c>
      <c r="H64" s="38">
        <v>162289160.37</v>
      </c>
      <c r="I64" s="38">
        <v>0</v>
      </c>
      <c r="J64" s="38">
        <v>0</v>
      </c>
      <c r="K64" s="38">
        <v>0</v>
      </c>
      <c r="L64" s="45">
        <f t="shared" si="8"/>
        <v>162289160.37</v>
      </c>
      <c r="M64" s="45">
        <f t="shared" si="9"/>
        <v>170735832.91</v>
      </c>
      <c r="N64"/>
      <c r="O64" s="11"/>
    </row>
    <row r="65" spans="1:15" s="2" customFormat="1" ht="15.75">
      <c r="A65" s="46" t="s">
        <v>133</v>
      </c>
      <c r="B65" s="38">
        <v>0</v>
      </c>
      <c r="C65" s="38">
        <v>34442.23</v>
      </c>
      <c r="D65" s="38">
        <v>34442.23</v>
      </c>
      <c r="E65" s="38">
        <v>0</v>
      </c>
      <c r="F65" s="38">
        <f>(B65+C65)-(D65+E65)</f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45">
        <f t="shared" si="8"/>
        <v>0</v>
      </c>
      <c r="M65" s="45">
        <f t="shared" si="9"/>
        <v>0</v>
      </c>
      <c r="N65"/>
      <c r="O65" s="11"/>
    </row>
    <row r="66" spans="1:15" s="2" customFormat="1" ht="15.75">
      <c r="A66" s="46" t="s">
        <v>168</v>
      </c>
      <c r="B66" s="38">
        <v>59506.15</v>
      </c>
      <c r="C66" s="38">
        <v>1527945.48</v>
      </c>
      <c r="D66" s="38">
        <v>1339975.04</v>
      </c>
      <c r="E66" s="38">
        <v>0</v>
      </c>
      <c r="F66" s="38">
        <f>(B66+C66)-(D66+E66)</f>
        <v>247476.58999999985</v>
      </c>
      <c r="G66" s="38">
        <v>0</v>
      </c>
      <c r="H66" s="38">
        <v>7157346.81</v>
      </c>
      <c r="I66" s="38">
        <v>2921709.95</v>
      </c>
      <c r="J66" s="38">
        <v>509836.26</v>
      </c>
      <c r="K66" s="38">
        <v>0</v>
      </c>
      <c r="L66" s="45">
        <f t="shared" si="8"/>
        <v>6647510.55</v>
      </c>
      <c r="M66" s="45">
        <f t="shared" si="9"/>
        <v>6894987.14</v>
      </c>
      <c r="N66"/>
      <c r="O66" s="11"/>
    </row>
    <row r="67" spans="1:19" ht="15.75">
      <c r="A67" s="46" t="s">
        <v>124</v>
      </c>
      <c r="B67" s="38">
        <v>8819.43</v>
      </c>
      <c r="C67" s="38">
        <v>6902107.93</v>
      </c>
      <c r="D67" s="38">
        <v>6901898.62</v>
      </c>
      <c r="E67" s="38">
        <v>0</v>
      </c>
      <c r="F67" s="38">
        <f t="shared" si="7"/>
        <v>9028.739999999292</v>
      </c>
      <c r="G67" s="38">
        <v>4083.85</v>
      </c>
      <c r="H67" s="38">
        <v>1639726.57</v>
      </c>
      <c r="I67" s="38">
        <v>838214.84</v>
      </c>
      <c r="J67" s="38">
        <v>834130.99</v>
      </c>
      <c r="K67" s="38">
        <v>0</v>
      </c>
      <c r="L67" s="45">
        <f t="shared" si="8"/>
        <v>809679.4300000002</v>
      </c>
      <c r="M67" s="45">
        <f t="shared" si="9"/>
        <v>818708.1699999995</v>
      </c>
      <c r="N67"/>
      <c r="O67" s="11"/>
      <c r="P67" s="2"/>
      <c r="Q67" s="2"/>
      <c r="R67" s="2"/>
      <c r="S67" s="2"/>
    </row>
    <row r="68" spans="1:19" ht="15.75">
      <c r="A68" s="46" t="s">
        <v>38</v>
      </c>
      <c r="B68" s="38">
        <v>51073.08</v>
      </c>
      <c r="C68" s="38">
        <v>21655443.75</v>
      </c>
      <c r="D68" s="38">
        <v>21606004.56</v>
      </c>
      <c r="E68" s="38">
        <v>0</v>
      </c>
      <c r="F68" s="38">
        <f t="shared" si="7"/>
        <v>100512.26999999955</v>
      </c>
      <c r="G68" s="38">
        <v>0</v>
      </c>
      <c r="H68" s="38">
        <v>7763634.52</v>
      </c>
      <c r="I68" s="38">
        <v>1875273.29</v>
      </c>
      <c r="J68" s="38">
        <v>1873858.29</v>
      </c>
      <c r="K68" s="38">
        <v>0</v>
      </c>
      <c r="L68" s="45">
        <f t="shared" si="8"/>
        <v>5889776.2299999995</v>
      </c>
      <c r="M68" s="45">
        <f t="shared" si="9"/>
        <v>5990288.499999999</v>
      </c>
      <c r="N68"/>
      <c r="O68" s="11"/>
      <c r="P68" s="2"/>
      <c r="Q68" s="2"/>
      <c r="R68" s="2"/>
      <c r="S68" s="2"/>
    </row>
    <row r="69" spans="1:19" ht="15.75">
      <c r="A69" s="46" t="s">
        <v>39</v>
      </c>
      <c r="B69" s="38">
        <v>692417.14</v>
      </c>
      <c r="C69" s="38">
        <v>298285.41</v>
      </c>
      <c r="D69" s="38">
        <v>3194.29</v>
      </c>
      <c r="E69" s="38">
        <v>0</v>
      </c>
      <c r="F69" s="38">
        <f t="shared" si="7"/>
        <v>987508.26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45">
        <f t="shared" si="8"/>
        <v>0</v>
      </c>
      <c r="M69" s="45">
        <f t="shared" si="9"/>
        <v>987508.26</v>
      </c>
      <c r="N69" s="100"/>
      <c r="O69" s="100"/>
      <c r="P69" s="100"/>
      <c r="Q69" s="2"/>
      <c r="R69" s="2"/>
      <c r="S69" s="2"/>
    </row>
    <row r="70" spans="1:15" ht="15.75">
      <c r="A70" s="46" t="s">
        <v>104</v>
      </c>
      <c r="B70" s="38">
        <v>34756.7</v>
      </c>
      <c r="C70" s="38">
        <v>4084.45</v>
      </c>
      <c r="D70" s="38">
        <v>4084.45</v>
      </c>
      <c r="E70" s="38">
        <v>0</v>
      </c>
      <c r="F70" s="38">
        <f t="shared" si="7"/>
        <v>34756.7</v>
      </c>
      <c r="G70" s="38">
        <v>0</v>
      </c>
      <c r="H70" s="38">
        <v>130503.07</v>
      </c>
      <c r="I70" s="38">
        <v>66510.02</v>
      </c>
      <c r="J70" s="38">
        <v>64515.01</v>
      </c>
      <c r="K70" s="38">
        <v>4340.34</v>
      </c>
      <c r="L70" s="45">
        <f t="shared" si="8"/>
        <v>61647.72</v>
      </c>
      <c r="M70" s="45">
        <f t="shared" si="9"/>
        <v>96404.42</v>
      </c>
      <c r="N70"/>
      <c r="O70" s="13"/>
    </row>
    <row r="71" spans="1:15" ht="15.75">
      <c r="A71" s="46" t="s">
        <v>40</v>
      </c>
      <c r="B71" s="38">
        <v>24074.71</v>
      </c>
      <c r="C71" s="38">
        <v>1258748.3</v>
      </c>
      <c r="D71" s="38">
        <v>1228825.98</v>
      </c>
      <c r="E71" s="38">
        <v>0</v>
      </c>
      <c r="F71" s="38">
        <f t="shared" si="7"/>
        <v>53997.03000000003</v>
      </c>
      <c r="G71" s="38">
        <v>10964.85</v>
      </c>
      <c r="H71" s="38">
        <v>1044927.18</v>
      </c>
      <c r="I71" s="38">
        <v>181646.99</v>
      </c>
      <c r="J71" s="38">
        <v>170682.14</v>
      </c>
      <c r="K71" s="38">
        <v>0</v>
      </c>
      <c r="L71" s="45">
        <f t="shared" si="8"/>
        <v>885209.89</v>
      </c>
      <c r="M71" s="45">
        <f t="shared" si="9"/>
        <v>939206.92</v>
      </c>
      <c r="N71"/>
      <c r="O71" s="13"/>
    </row>
    <row r="72" spans="1:15" s="2" customFormat="1" ht="15.75">
      <c r="A72" s="5" t="s">
        <v>176</v>
      </c>
      <c r="B72" s="38">
        <v>37637.78</v>
      </c>
      <c r="C72" s="38">
        <v>16192971.03</v>
      </c>
      <c r="D72" s="38">
        <v>16194876.49</v>
      </c>
      <c r="E72" s="38">
        <v>0</v>
      </c>
      <c r="F72" s="38">
        <f t="shared" si="7"/>
        <v>35732.319999998435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45">
        <f t="shared" si="8"/>
        <v>0</v>
      </c>
      <c r="M72" s="45">
        <f t="shared" si="9"/>
        <v>35732.319999998435</v>
      </c>
      <c r="N72"/>
      <c r="O72" s="11"/>
    </row>
    <row r="73" spans="1:15" s="2" customFormat="1" ht="15" customHeight="1">
      <c r="A73" s="46" t="s">
        <v>145</v>
      </c>
      <c r="B73" s="38">
        <v>7221.88</v>
      </c>
      <c r="C73" s="38">
        <v>184273</v>
      </c>
      <c r="D73" s="38">
        <v>130337.39</v>
      </c>
      <c r="E73" s="38">
        <v>0</v>
      </c>
      <c r="F73" s="38">
        <f t="shared" si="7"/>
        <v>61157.490000000005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45">
        <f t="shared" si="8"/>
        <v>0</v>
      </c>
      <c r="M73" s="45">
        <f t="shared" si="9"/>
        <v>61157.490000000005</v>
      </c>
      <c r="N73"/>
      <c r="O73" s="11"/>
    </row>
    <row r="74" spans="1:15" s="2" customFormat="1" ht="15" customHeight="1">
      <c r="A74" s="54" t="s">
        <v>6</v>
      </c>
      <c r="B74" s="41">
        <f aca="true" t="shared" si="10" ref="B74:L74">SUM(B75:B89)</f>
        <v>22905260.810000002</v>
      </c>
      <c r="C74" s="41">
        <f t="shared" si="10"/>
        <v>225285653.43999997</v>
      </c>
      <c r="D74" s="41">
        <f t="shared" si="10"/>
        <v>200630096.68</v>
      </c>
      <c r="E74" s="41">
        <f t="shared" si="10"/>
        <v>48565.4</v>
      </c>
      <c r="F74" s="41">
        <f t="shared" si="10"/>
        <v>47512252.17000001</v>
      </c>
      <c r="G74" s="41">
        <f t="shared" si="10"/>
        <v>88.5</v>
      </c>
      <c r="H74" s="41">
        <f t="shared" si="10"/>
        <v>55908020.31</v>
      </c>
      <c r="I74" s="41">
        <f t="shared" si="10"/>
        <v>22379983.259999998</v>
      </c>
      <c r="J74" s="41">
        <f t="shared" si="10"/>
        <v>21918724.24</v>
      </c>
      <c r="K74" s="41">
        <f t="shared" si="10"/>
        <v>0</v>
      </c>
      <c r="L74" s="41">
        <f t="shared" si="10"/>
        <v>33989384.57</v>
      </c>
      <c r="M74" s="42">
        <f aca="true" t="shared" si="11" ref="M74:M94">F74+L74</f>
        <v>81501636.74000001</v>
      </c>
      <c r="N74"/>
      <c r="O74" s="11"/>
    </row>
    <row r="75" spans="1:15" s="2" customFormat="1" ht="33.75" customHeight="1">
      <c r="A75" s="47" t="s">
        <v>69</v>
      </c>
      <c r="B75" s="38">
        <v>17954.66</v>
      </c>
      <c r="C75" s="38">
        <v>54449.11</v>
      </c>
      <c r="D75" s="38">
        <v>6559.25</v>
      </c>
      <c r="E75" s="38">
        <v>0</v>
      </c>
      <c r="F75" s="38">
        <f aca="true" t="shared" si="12" ref="F75:F89">(B75+C75)-(D75+E75)</f>
        <v>65844.52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45">
        <f aca="true" t="shared" si="13" ref="L75:L89">(G75+H75)-(J75+K75)</f>
        <v>0</v>
      </c>
      <c r="M75" s="45">
        <f t="shared" si="11"/>
        <v>65844.52</v>
      </c>
      <c r="N75"/>
      <c r="O75" s="11"/>
    </row>
    <row r="76" spans="1:15" s="2" customFormat="1" ht="15.75" customHeight="1">
      <c r="A76" s="47" t="s">
        <v>70</v>
      </c>
      <c r="B76" s="38">
        <v>818363.86</v>
      </c>
      <c r="C76" s="38">
        <v>4311456.38</v>
      </c>
      <c r="D76" s="38">
        <v>4311456.38</v>
      </c>
      <c r="E76" s="38">
        <v>0</v>
      </c>
      <c r="F76" s="38">
        <f t="shared" si="12"/>
        <v>818363.8600000003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45">
        <f t="shared" si="13"/>
        <v>0</v>
      </c>
      <c r="M76" s="45">
        <f t="shared" si="11"/>
        <v>818363.8600000003</v>
      </c>
      <c r="N76"/>
      <c r="O76" s="11"/>
    </row>
    <row r="77" spans="1:15" s="2" customFormat="1" ht="15.75" customHeight="1">
      <c r="A77" s="47" t="s">
        <v>71</v>
      </c>
      <c r="B77" s="38">
        <v>383.87</v>
      </c>
      <c r="C77" s="38">
        <v>378042.74</v>
      </c>
      <c r="D77" s="38">
        <v>332555.35</v>
      </c>
      <c r="E77" s="38">
        <v>0</v>
      </c>
      <c r="F77" s="38">
        <f t="shared" si="12"/>
        <v>45871.26000000001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45">
        <f>(G77+H77)-(J77+K77)</f>
        <v>0</v>
      </c>
      <c r="M77" s="45">
        <f t="shared" si="11"/>
        <v>45871.26000000001</v>
      </c>
      <c r="N77"/>
      <c r="O77" s="11"/>
    </row>
    <row r="78" spans="1:15" s="2" customFormat="1" ht="15.75" customHeight="1">
      <c r="A78" s="47" t="s">
        <v>72</v>
      </c>
      <c r="B78" s="38">
        <v>314.42</v>
      </c>
      <c r="C78" s="38">
        <v>232.5</v>
      </c>
      <c r="D78" s="38">
        <v>0</v>
      </c>
      <c r="E78" s="38">
        <v>0</v>
      </c>
      <c r="F78" s="38">
        <f t="shared" si="12"/>
        <v>546.9200000000001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45">
        <f t="shared" si="13"/>
        <v>0</v>
      </c>
      <c r="M78" s="45">
        <f t="shared" si="11"/>
        <v>546.9200000000001</v>
      </c>
      <c r="N78"/>
      <c r="O78" s="11"/>
    </row>
    <row r="79" spans="1:15" s="2" customFormat="1" ht="15.75" customHeight="1">
      <c r="A79" s="47" t="s">
        <v>159</v>
      </c>
      <c r="B79" s="38">
        <v>1817013.88</v>
      </c>
      <c r="C79" s="38">
        <v>1579185.11</v>
      </c>
      <c r="D79" s="38">
        <v>1552406.31</v>
      </c>
      <c r="E79" s="38">
        <v>0</v>
      </c>
      <c r="F79" s="38">
        <f t="shared" si="12"/>
        <v>1843792.6800000002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45">
        <f t="shared" si="13"/>
        <v>0</v>
      </c>
      <c r="M79" s="45">
        <f t="shared" si="11"/>
        <v>1843792.6800000002</v>
      </c>
      <c r="N79"/>
      <c r="O79" s="11"/>
    </row>
    <row r="80" spans="1:15" s="2" customFormat="1" ht="15.75" customHeight="1">
      <c r="A80" s="47" t="s">
        <v>41</v>
      </c>
      <c r="B80" s="38">
        <v>349319.12</v>
      </c>
      <c r="C80" s="38">
        <v>76443764.2</v>
      </c>
      <c r="D80" s="38">
        <v>75357871.47</v>
      </c>
      <c r="E80" s="38">
        <v>0</v>
      </c>
      <c r="F80" s="38">
        <f t="shared" si="12"/>
        <v>1435211.850000009</v>
      </c>
      <c r="G80" s="38">
        <v>0</v>
      </c>
      <c r="H80" s="38">
        <v>44163017.85</v>
      </c>
      <c r="I80" s="38">
        <v>17299600.77</v>
      </c>
      <c r="J80" s="38">
        <v>17196454.27</v>
      </c>
      <c r="K80" s="38">
        <v>0</v>
      </c>
      <c r="L80" s="45">
        <f t="shared" si="13"/>
        <v>26966563.580000002</v>
      </c>
      <c r="M80" s="45">
        <f t="shared" si="11"/>
        <v>28401775.43000001</v>
      </c>
      <c r="N80"/>
      <c r="O80" s="11"/>
    </row>
    <row r="81" spans="1:15" s="2" customFormat="1" ht="15.75" customHeight="1">
      <c r="A81" s="47" t="s">
        <v>179</v>
      </c>
      <c r="B81" s="38">
        <v>1729732.59</v>
      </c>
      <c r="C81" s="38">
        <v>1200</v>
      </c>
      <c r="D81" s="38">
        <v>0</v>
      </c>
      <c r="E81" s="38">
        <v>0</v>
      </c>
      <c r="F81" s="38">
        <f t="shared" si="12"/>
        <v>1730932.59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45">
        <f t="shared" si="13"/>
        <v>0</v>
      </c>
      <c r="M81" s="45">
        <f t="shared" si="11"/>
        <v>1730932.59</v>
      </c>
      <c r="N81"/>
      <c r="O81" s="11"/>
    </row>
    <row r="82" spans="1:15" s="2" customFormat="1" ht="15.75" customHeight="1">
      <c r="A82" s="46" t="s">
        <v>42</v>
      </c>
      <c r="B82" s="38">
        <v>138850</v>
      </c>
      <c r="C82" s="38">
        <v>27799.39</v>
      </c>
      <c r="D82" s="38">
        <v>27608.01</v>
      </c>
      <c r="E82" s="38">
        <v>0</v>
      </c>
      <c r="F82" s="38">
        <f t="shared" si="12"/>
        <v>139041.38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45">
        <f t="shared" si="13"/>
        <v>0</v>
      </c>
      <c r="M82" s="45">
        <f t="shared" si="11"/>
        <v>139041.38</v>
      </c>
      <c r="N82"/>
      <c r="O82" s="11"/>
    </row>
    <row r="83" spans="1:15" s="2" customFormat="1" ht="15.75">
      <c r="A83" s="46" t="s">
        <v>43</v>
      </c>
      <c r="B83" s="38">
        <v>3135727.89</v>
      </c>
      <c r="C83" s="38">
        <v>79004522.08</v>
      </c>
      <c r="D83" s="38">
        <v>66433953.05</v>
      </c>
      <c r="E83" s="38">
        <v>48565.4</v>
      </c>
      <c r="F83" s="38">
        <f t="shared" si="12"/>
        <v>15657731.520000003</v>
      </c>
      <c r="G83" s="38">
        <v>0</v>
      </c>
      <c r="H83" s="38">
        <v>2044633.01</v>
      </c>
      <c r="I83" s="38">
        <v>944314.95</v>
      </c>
      <c r="J83" s="38">
        <v>929951.47</v>
      </c>
      <c r="K83" s="38">
        <v>0</v>
      </c>
      <c r="L83" s="45">
        <f t="shared" si="13"/>
        <v>1114681.54</v>
      </c>
      <c r="M83" s="45">
        <f t="shared" si="11"/>
        <v>16772413.060000002</v>
      </c>
      <c r="N83"/>
      <c r="O83" s="11"/>
    </row>
    <row r="84" spans="1:15" s="2" customFormat="1" ht="15.75" customHeight="1">
      <c r="A84" s="46" t="s">
        <v>44</v>
      </c>
      <c r="B84" s="38">
        <v>7724619.4</v>
      </c>
      <c r="C84" s="38">
        <v>13359688.71</v>
      </c>
      <c r="D84" s="38">
        <v>12705607.55</v>
      </c>
      <c r="E84" s="38">
        <v>0</v>
      </c>
      <c r="F84" s="38">
        <f t="shared" si="12"/>
        <v>8378700.559999999</v>
      </c>
      <c r="G84" s="38">
        <v>0</v>
      </c>
      <c r="H84" s="38">
        <v>9700369.45</v>
      </c>
      <c r="I84" s="38">
        <v>4135979.04</v>
      </c>
      <c r="J84" s="38">
        <v>3792318.5</v>
      </c>
      <c r="K84" s="38">
        <v>0</v>
      </c>
      <c r="L84" s="45">
        <f t="shared" si="13"/>
        <v>5908050.949999999</v>
      </c>
      <c r="M84" s="45">
        <f t="shared" si="11"/>
        <v>14286751.509999998</v>
      </c>
      <c r="N84"/>
      <c r="O84" s="11"/>
    </row>
    <row r="85" spans="1:15" s="2" customFormat="1" ht="15.75" customHeight="1">
      <c r="A85" s="46" t="s">
        <v>45</v>
      </c>
      <c r="B85" s="38">
        <v>0</v>
      </c>
      <c r="C85" s="38">
        <v>1296045.6</v>
      </c>
      <c r="D85" s="38">
        <v>1215598.6</v>
      </c>
      <c r="E85" s="38">
        <v>0</v>
      </c>
      <c r="F85" s="38">
        <f t="shared" si="12"/>
        <v>80447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45">
        <f t="shared" si="13"/>
        <v>0</v>
      </c>
      <c r="M85" s="45">
        <f t="shared" si="11"/>
        <v>80447</v>
      </c>
      <c r="N85"/>
      <c r="O85" s="11"/>
    </row>
    <row r="86" spans="1:15" s="2" customFormat="1" ht="15.75">
      <c r="A86" s="49" t="s">
        <v>46</v>
      </c>
      <c r="B86" s="38">
        <v>129211.14</v>
      </c>
      <c r="C86" s="38">
        <v>20434674.08</v>
      </c>
      <c r="D86" s="38">
        <v>20430784.73</v>
      </c>
      <c r="E86" s="38">
        <v>0</v>
      </c>
      <c r="F86" s="38">
        <f t="shared" si="12"/>
        <v>133100.48999999836</v>
      </c>
      <c r="G86" s="38">
        <v>88.5</v>
      </c>
      <c r="H86" s="38">
        <v>0</v>
      </c>
      <c r="I86" s="38">
        <v>88.5</v>
      </c>
      <c r="J86" s="38">
        <v>0</v>
      </c>
      <c r="K86" s="38">
        <v>0</v>
      </c>
      <c r="L86" s="45">
        <f t="shared" si="13"/>
        <v>88.5</v>
      </c>
      <c r="M86" s="45">
        <f t="shared" si="11"/>
        <v>133188.98999999836</v>
      </c>
      <c r="N86"/>
      <c r="O86" s="11"/>
    </row>
    <row r="87" spans="1:16" s="2" customFormat="1" ht="15.75">
      <c r="A87" s="49" t="s">
        <v>136</v>
      </c>
      <c r="B87" s="38">
        <v>0</v>
      </c>
      <c r="C87" s="38">
        <v>724276.1</v>
      </c>
      <c r="D87" s="38">
        <v>41376.74</v>
      </c>
      <c r="E87" s="38">
        <v>0</v>
      </c>
      <c r="F87" s="38">
        <f t="shared" si="12"/>
        <v>682899.36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45">
        <f t="shared" si="13"/>
        <v>0</v>
      </c>
      <c r="M87" s="45">
        <f t="shared" si="11"/>
        <v>682899.36</v>
      </c>
      <c r="N87" s="100"/>
      <c r="O87" s="100"/>
      <c r="P87" s="100"/>
    </row>
    <row r="88" spans="1:15" s="2" customFormat="1" ht="15.75">
      <c r="A88" s="46" t="s">
        <v>105</v>
      </c>
      <c r="B88" s="38">
        <v>6832604.71</v>
      </c>
      <c r="C88" s="38">
        <v>5942771.25</v>
      </c>
      <c r="D88" s="38">
        <v>22436.96</v>
      </c>
      <c r="E88" s="38">
        <v>0</v>
      </c>
      <c r="F88" s="38">
        <f t="shared" si="12"/>
        <v>12752939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45">
        <f t="shared" si="13"/>
        <v>0</v>
      </c>
      <c r="M88" s="45">
        <f t="shared" si="11"/>
        <v>12752939</v>
      </c>
      <c r="N88"/>
      <c r="O88" s="11"/>
    </row>
    <row r="89" spans="1:15" s="2" customFormat="1" ht="15.75">
      <c r="A89" s="46" t="s">
        <v>137</v>
      </c>
      <c r="B89" s="38">
        <v>211165.27</v>
      </c>
      <c r="C89" s="38">
        <v>21727546.19</v>
      </c>
      <c r="D89" s="38">
        <v>18191882.28</v>
      </c>
      <c r="E89" s="38">
        <v>0</v>
      </c>
      <c r="F89" s="38">
        <f t="shared" si="12"/>
        <v>3746829.1799999997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45">
        <f t="shared" si="13"/>
        <v>0</v>
      </c>
      <c r="M89" s="45">
        <f t="shared" si="11"/>
        <v>3746829.1799999997</v>
      </c>
      <c r="N89"/>
      <c r="O89" s="11"/>
    </row>
    <row r="90" spans="1:15" s="2" customFormat="1" ht="15.75">
      <c r="A90" s="51" t="s">
        <v>7</v>
      </c>
      <c r="B90" s="41">
        <f aca="true" t="shared" si="14" ref="B90:L90">SUM(B91:B94)</f>
        <v>659411.92</v>
      </c>
      <c r="C90" s="41">
        <f t="shared" si="14"/>
        <v>62537310.76</v>
      </c>
      <c r="D90" s="41">
        <f t="shared" si="14"/>
        <v>59734196.7</v>
      </c>
      <c r="E90" s="41">
        <f t="shared" si="14"/>
        <v>4714.3</v>
      </c>
      <c r="F90" s="41">
        <f t="shared" si="14"/>
        <v>3457811.6800000058</v>
      </c>
      <c r="G90" s="41">
        <f t="shared" si="14"/>
        <v>0</v>
      </c>
      <c r="H90" s="41">
        <f t="shared" si="14"/>
        <v>0</v>
      </c>
      <c r="I90" s="41">
        <f t="shared" si="14"/>
        <v>0</v>
      </c>
      <c r="J90" s="41">
        <f t="shared" si="14"/>
        <v>0</v>
      </c>
      <c r="K90" s="41">
        <f t="shared" si="14"/>
        <v>0</v>
      </c>
      <c r="L90" s="41">
        <f t="shared" si="14"/>
        <v>0</v>
      </c>
      <c r="M90" s="42">
        <f t="shared" si="11"/>
        <v>3457811.6800000058</v>
      </c>
      <c r="N90"/>
      <c r="O90" s="11"/>
    </row>
    <row r="91" spans="1:15" s="2" customFormat="1" ht="15.75">
      <c r="A91" s="55" t="s">
        <v>73</v>
      </c>
      <c r="B91" s="38">
        <v>461404.1</v>
      </c>
      <c r="C91" s="38">
        <v>58063812.32</v>
      </c>
      <c r="D91" s="38">
        <v>55414750.29</v>
      </c>
      <c r="E91" s="38">
        <v>4714.3</v>
      </c>
      <c r="F91" s="38">
        <f>(B91+C91)-(D91+E91)</f>
        <v>3105751.8300000057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45">
        <f>(G91+H91)-(J91+K91)</f>
        <v>0</v>
      </c>
      <c r="M91" s="45">
        <f t="shared" si="11"/>
        <v>3105751.8300000057</v>
      </c>
      <c r="N91"/>
      <c r="O91" s="11"/>
    </row>
    <row r="92" spans="1:15" s="2" customFormat="1" ht="15.75">
      <c r="A92" s="46" t="s">
        <v>74</v>
      </c>
      <c r="B92" s="56">
        <v>29593.54</v>
      </c>
      <c r="C92" s="38">
        <v>3620522.65</v>
      </c>
      <c r="D92" s="38">
        <v>3610297.57</v>
      </c>
      <c r="E92" s="38">
        <v>0</v>
      </c>
      <c r="F92" s="38">
        <f>(B92+C92)-(D92+E92)</f>
        <v>39818.62000000011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45">
        <f>(G92+H92)-(J92+K92)</f>
        <v>0</v>
      </c>
      <c r="M92" s="45">
        <f t="shared" si="11"/>
        <v>39818.62000000011</v>
      </c>
      <c r="N92"/>
      <c r="O92" s="11"/>
    </row>
    <row r="93" spans="1:15" s="2" customFormat="1" ht="15.75">
      <c r="A93" s="46" t="s">
        <v>75</v>
      </c>
      <c r="B93" s="56">
        <v>126029.62</v>
      </c>
      <c r="C93" s="38">
        <v>756990.99</v>
      </c>
      <c r="D93" s="38">
        <v>630090.38</v>
      </c>
      <c r="E93" s="38">
        <v>0</v>
      </c>
      <c r="F93" s="38">
        <f>(B93+C93)-(D93+E93)</f>
        <v>252930.22999999998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45">
        <f>(G93+H93)-(J93+K93)</f>
        <v>0</v>
      </c>
      <c r="M93" s="45">
        <f t="shared" si="11"/>
        <v>252930.22999999998</v>
      </c>
      <c r="N93"/>
      <c r="O93" s="11"/>
    </row>
    <row r="94" spans="1:15" s="2" customFormat="1" ht="15.75">
      <c r="A94" s="57" t="s">
        <v>49</v>
      </c>
      <c r="B94" s="56">
        <v>42384.66</v>
      </c>
      <c r="C94" s="38">
        <v>95984.8</v>
      </c>
      <c r="D94" s="38">
        <v>79058.46</v>
      </c>
      <c r="E94" s="38">
        <v>0</v>
      </c>
      <c r="F94" s="38">
        <f>(B94+C94)-(D94+E94)</f>
        <v>59311.000000000015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45">
        <f>(G94+H94)-(J94+K94)</f>
        <v>0</v>
      </c>
      <c r="M94" s="45">
        <f t="shared" si="11"/>
        <v>59311.000000000015</v>
      </c>
      <c r="N94"/>
      <c r="O94" s="11"/>
    </row>
    <row r="95" spans="1:15" s="2" customFormat="1" ht="15.75">
      <c r="A95" s="58" t="s">
        <v>24</v>
      </c>
      <c r="B95" s="41">
        <f>SUM(B96:B103)</f>
        <v>9199240.74</v>
      </c>
      <c r="C95" s="41">
        <f>SUM(C96:C103)</f>
        <v>6199811.47</v>
      </c>
      <c r="D95" s="41">
        <f>SUM(D96:D103)</f>
        <v>5644316.28</v>
      </c>
      <c r="E95" s="41">
        <f>SUM(E96:E103)</f>
        <v>26131.85</v>
      </c>
      <c r="F95" s="41">
        <f>SUM(F96:F103)</f>
        <v>9728604.08</v>
      </c>
      <c r="G95" s="41">
        <f aca="true" t="shared" si="15" ref="G95:L95">SUM(G97:G103)</f>
        <v>337697.73</v>
      </c>
      <c r="H95" s="41">
        <f t="shared" si="15"/>
        <v>261646.84</v>
      </c>
      <c r="I95" s="41">
        <f t="shared" si="15"/>
        <v>355577.8</v>
      </c>
      <c r="J95" s="41">
        <f t="shared" si="15"/>
        <v>0</v>
      </c>
      <c r="K95" s="41">
        <f t="shared" si="15"/>
        <v>0</v>
      </c>
      <c r="L95" s="41">
        <f t="shared" si="15"/>
        <v>599344.57</v>
      </c>
      <c r="M95" s="42">
        <f aca="true" t="shared" si="16" ref="M95:M118">F95+L95</f>
        <v>10327948.65</v>
      </c>
      <c r="N95"/>
      <c r="O95" s="11"/>
    </row>
    <row r="96" spans="1:15" s="2" customFormat="1" ht="15.75">
      <c r="A96" s="59" t="s">
        <v>138</v>
      </c>
      <c r="B96" s="38">
        <v>553856.92</v>
      </c>
      <c r="C96" s="38">
        <v>1399126.63</v>
      </c>
      <c r="D96" s="38">
        <v>1172492.88</v>
      </c>
      <c r="E96" s="38">
        <v>0</v>
      </c>
      <c r="F96" s="38">
        <f aca="true" t="shared" si="17" ref="F96:F103">(B96+C96)-(D96+E96)</f>
        <v>780490.6699999999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2">
        <f aca="true" t="shared" si="18" ref="L96:L103">(G96+H96)-(J96+K96)</f>
        <v>0</v>
      </c>
      <c r="M96" s="45">
        <f t="shared" si="16"/>
        <v>780490.6699999999</v>
      </c>
      <c r="N96"/>
      <c r="O96" s="11"/>
    </row>
    <row r="97" spans="1:15" s="2" customFormat="1" ht="15.75">
      <c r="A97" s="46" t="s">
        <v>76</v>
      </c>
      <c r="B97" s="38">
        <v>230</v>
      </c>
      <c r="C97" s="38">
        <v>54356.55</v>
      </c>
      <c r="D97" s="38">
        <v>54356.55</v>
      </c>
      <c r="E97" s="38">
        <v>0</v>
      </c>
      <c r="F97" s="38">
        <f t="shared" si="17"/>
        <v>230</v>
      </c>
      <c r="G97" s="38">
        <v>0</v>
      </c>
      <c r="H97" s="38">
        <v>17880.07</v>
      </c>
      <c r="I97" s="38">
        <v>17880.07</v>
      </c>
      <c r="J97" s="38">
        <v>0</v>
      </c>
      <c r="K97" s="38">
        <v>0</v>
      </c>
      <c r="L97" s="45">
        <f t="shared" si="18"/>
        <v>17880.07</v>
      </c>
      <c r="M97" s="45">
        <f t="shared" si="16"/>
        <v>18110.07</v>
      </c>
      <c r="N97"/>
      <c r="O97" s="11"/>
    </row>
    <row r="98" spans="1:15" s="2" customFormat="1" ht="15.75">
      <c r="A98" s="46" t="s">
        <v>77</v>
      </c>
      <c r="B98" s="38">
        <v>718505.63</v>
      </c>
      <c r="C98" s="38">
        <v>1295964.92</v>
      </c>
      <c r="D98" s="38">
        <v>1283240.2</v>
      </c>
      <c r="E98" s="38">
        <v>0</v>
      </c>
      <c r="F98" s="38">
        <f t="shared" si="17"/>
        <v>731230.3499999999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45">
        <f t="shared" si="18"/>
        <v>0</v>
      </c>
      <c r="M98" s="45">
        <f t="shared" si="16"/>
        <v>731230.3499999999</v>
      </c>
      <c r="N98"/>
      <c r="O98" s="11"/>
    </row>
    <row r="99" spans="1:15" s="2" customFormat="1" ht="15.75" customHeight="1">
      <c r="A99" s="46" t="s">
        <v>150</v>
      </c>
      <c r="B99" s="38">
        <v>4970.26</v>
      </c>
      <c r="C99" s="38">
        <v>103855.49</v>
      </c>
      <c r="D99" s="38">
        <v>101420.99</v>
      </c>
      <c r="E99" s="38">
        <v>0</v>
      </c>
      <c r="F99" s="38">
        <f t="shared" si="17"/>
        <v>7404.759999999995</v>
      </c>
      <c r="G99" s="38">
        <v>0</v>
      </c>
      <c r="H99" s="38">
        <v>238766.77</v>
      </c>
      <c r="I99" s="38">
        <v>0</v>
      </c>
      <c r="J99" s="38">
        <v>0</v>
      </c>
      <c r="K99" s="38">
        <v>0</v>
      </c>
      <c r="L99" s="45">
        <f t="shared" si="18"/>
        <v>238766.77</v>
      </c>
      <c r="M99" s="45">
        <f t="shared" si="16"/>
        <v>246171.52999999997</v>
      </c>
      <c r="N99" s="146"/>
      <c r="O99" s="11"/>
    </row>
    <row r="100" spans="1:15" s="2" customFormat="1" ht="15.75">
      <c r="A100" s="46" t="s">
        <v>47</v>
      </c>
      <c r="B100" s="38">
        <v>403602.52</v>
      </c>
      <c r="C100" s="38">
        <v>946768.96</v>
      </c>
      <c r="D100" s="38">
        <v>920485.74</v>
      </c>
      <c r="E100" s="38">
        <v>26131.85</v>
      </c>
      <c r="F100" s="38">
        <f t="shared" si="17"/>
        <v>403753.89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45">
        <f t="shared" si="18"/>
        <v>0</v>
      </c>
      <c r="M100" s="45">
        <f t="shared" si="16"/>
        <v>403753.89</v>
      </c>
      <c r="N100" s="146"/>
      <c r="O100" s="11"/>
    </row>
    <row r="101" spans="1:15" s="2" customFormat="1" ht="15" customHeight="1">
      <c r="A101" s="46" t="s">
        <v>48</v>
      </c>
      <c r="B101" s="38">
        <v>65940.01</v>
      </c>
      <c r="C101" s="38">
        <v>679125.51</v>
      </c>
      <c r="D101" s="38">
        <v>672771.66</v>
      </c>
      <c r="E101" s="38">
        <v>0</v>
      </c>
      <c r="F101" s="38">
        <f t="shared" si="17"/>
        <v>72293.85999999999</v>
      </c>
      <c r="G101" s="38">
        <v>337697.73</v>
      </c>
      <c r="H101" s="38">
        <v>5000</v>
      </c>
      <c r="I101" s="38">
        <v>337697.73</v>
      </c>
      <c r="J101" s="38">
        <v>0</v>
      </c>
      <c r="K101" s="38">
        <v>0</v>
      </c>
      <c r="L101" s="45">
        <f t="shared" si="18"/>
        <v>342697.73</v>
      </c>
      <c r="M101" s="45">
        <f t="shared" si="16"/>
        <v>414991.58999999997</v>
      </c>
      <c r="N101" s="146"/>
      <c r="O101" s="11"/>
    </row>
    <row r="102" spans="1:15" s="2" customFormat="1" ht="15.75" customHeight="1">
      <c r="A102" s="46" t="s">
        <v>50</v>
      </c>
      <c r="B102" s="38">
        <v>7015120.9</v>
      </c>
      <c r="C102" s="38">
        <v>1323769.35</v>
      </c>
      <c r="D102" s="38">
        <v>1314018.68</v>
      </c>
      <c r="E102" s="38">
        <v>0</v>
      </c>
      <c r="F102" s="38">
        <f t="shared" si="17"/>
        <v>7024871.57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45">
        <f t="shared" si="18"/>
        <v>0</v>
      </c>
      <c r="M102" s="45">
        <f t="shared" si="16"/>
        <v>7024871.57</v>
      </c>
      <c r="N102" s="146"/>
      <c r="O102" s="11"/>
    </row>
    <row r="103" spans="1:15" s="2" customFormat="1" ht="15.75" customHeight="1">
      <c r="A103" s="46" t="s">
        <v>51</v>
      </c>
      <c r="B103" s="38">
        <v>437014.5</v>
      </c>
      <c r="C103" s="38">
        <v>396844.06</v>
      </c>
      <c r="D103" s="38">
        <v>125529.58</v>
      </c>
      <c r="E103" s="38">
        <v>0</v>
      </c>
      <c r="F103" s="38">
        <f t="shared" si="17"/>
        <v>708328.9800000001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45">
        <f t="shared" si="18"/>
        <v>0</v>
      </c>
      <c r="M103" s="45">
        <f t="shared" si="16"/>
        <v>708328.9800000001</v>
      </c>
      <c r="N103" s="146"/>
      <c r="O103" s="11"/>
    </row>
    <row r="104" spans="1:15" s="2" customFormat="1" ht="15.75" customHeight="1">
      <c r="A104" s="51" t="s">
        <v>14</v>
      </c>
      <c r="B104" s="41">
        <f aca="true" t="shared" si="19" ref="B104:L104">SUM(B105:B118)</f>
        <v>82711233.3</v>
      </c>
      <c r="C104" s="41">
        <f t="shared" si="19"/>
        <v>345014539.02</v>
      </c>
      <c r="D104" s="41">
        <f t="shared" si="19"/>
        <v>284918895.42</v>
      </c>
      <c r="E104" s="41">
        <f t="shared" si="19"/>
        <v>0</v>
      </c>
      <c r="F104" s="41">
        <f t="shared" si="19"/>
        <v>142806876.89999998</v>
      </c>
      <c r="G104" s="41">
        <f t="shared" si="19"/>
        <v>56741.62</v>
      </c>
      <c r="H104" s="41">
        <f t="shared" si="19"/>
        <v>258763843.08999997</v>
      </c>
      <c r="I104" s="41">
        <f t="shared" si="19"/>
        <v>73009439.61</v>
      </c>
      <c r="J104" s="41">
        <f t="shared" si="19"/>
        <v>61791358.06999999</v>
      </c>
      <c r="K104" s="41">
        <f t="shared" si="19"/>
        <v>1732822.49</v>
      </c>
      <c r="L104" s="41">
        <f t="shared" si="19"/>
        <v>195296404.15000004</v>
      </c>
      <c r="M104" s="42">
        <f t="shared" si="16"/>
        <v>338103281.05</v>
      </c>
      <c r="N104" s="146"/>
      <c r="O104" s="11"/>
    </row>
    <row r="105" spans="1:15" s="2" customFormat="1" ht="15.75" customHeight="1">
      <c r="A105" s="46" t="s">
        <v>52</v>
      </c>
      <c r="B105" s="38">
        <v>0</v>
      </c>
      <c r="C105" s="38">
        <v>5255516.86</v>
      </c>
      <c r="D105" s="38">
        <v>5196898.42</v>
      </c>
      <c r="E105" s="38">
        <v>0</v>
      </c>
      <c r="F105" s="38">
        <f aca="true" t="shared" si="20" ref="F105:F117">(B105+C105)-(D105+E105)</f>
        <v>58618.44000000041</v>
      </c>
      <c r="G105" s="38">
        <v>56741.62</v>
      </c>
      <c r="H105" s="38">
        <v>2014106.54</v>
      </c>
      <c r="I105" s="38">
        <v>1970846.43</v>
      </c>
      <c r="J105" s="38">
        <v>1619900.93</v>
      </c>
      <c r="K105" s="38">
        <v>13.22</v>
      </c>
      <c r="L105" s="45">
        <f aca="true" t="shared" si="21" ref="L105:L118">(G105+H105)-(J105+K105)</f>
        <v>450934.01000000024</v>
      </c>
      <c r="M105" s="45">
        <f t="shared" si="16"/>
        <v>509552.45000000065</v>
      </c>
      <c r="N105" s="146"/>
      <c r="O105" s="11"/>
    </row>
    <row r="106" spans="1:18" s="2" customFormat="1" ht="15.75" customHeight="1">
      <c r="A106" s="46" t="s">
        <v>111</v>
      </c>
      <c r="B106" s="38">
        <v>0</v>
      </c>
      <c r="C106" s="38">
        <v>180579.72</v>
      </c>
      <c r="D106" s="38">
        <v>180579.72</v>
      </c>
      <c r="E106" s="38">
        <v>0</v>
      </c>
      <c r="F106" s="38">
        <f t="shared" si="20"/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45">
        <f t="shared" si="21"/>
        <v>0</v>
      </c>
      <c r="M106" s="45">
        <f t="shared" si="16"/>
        <v>0</v>
      </c>
      <c r="N106" s="100"/>
      <c r="O106" s="100"/>
      <c r="P106" s="100"/>
      <c r="Q106" s="100"/>
      <c r="R106" s="100"/>
    </row>
    <row r="107" spans="1:18" s="2" customFormat="1" ht="15.75" customHeight="1">
      <c r="A107" s="46" t="s">
        <v>160</v>
      </c>
      <c r="B107" s="38">
        <v>0</v>
      </c>
      <c r="C107" s="38">
        <v>2457405.32</v>
      </c>
      <c r="D107" s="38">
        <v>803378.19</v>
      </c>
      <c r="E107" s="38">
        <v>0</v>
      </c>
      <c r="F107" s="38">
        <f t="shared" si="20"/>
        <v>1654027.13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45">
        <f t="shared" si="21"/>
        <v>0</v>
      </c>
      <c r="M107" s="45">
        <f t="shared" si="16"/>
        <v>1654027.13</v>
      </c>
      <c r="N107" s="39"/>
      <c r="O107" s="39"/>
      <c r="P107" s="39"/>
      <c r="Q107" s="39"/>
      <c r="R107" s="39"/>
    </row>
    <row r="108" spans="1:15" s="2" customFormat="1" ht="15.75" customHeight="1">
      <c r="A108" s="46" t="s">
        <v>139</v>
      </c>
      <c r="B108" s="38">
        <v>2178748.48</v>
      </c>
      <c r="C108" s="38">
        <v>144295940.68</v>
      </c>
      <c r="D108" s="38">
        <v>102061683.72</v>
      </c>
      <c r="E108" s="38">
        <v>0</v>
      </c>
      <c r="F108" s="38">
        <f t="shared" si="20"/>
        <v>44413005.44</v>
      </c>
      <c r="G108" s="38">
        <v>0</v>
      </c>
      <c r="H108" s="38">
        <v>2991900</v>
      </c>
      <c r="I108" s="38">
        <v>0</v>
      </c>
      <c r="J108" s="38">
        <v>0</v>
      </c>
      <c r="K108" s="38">
        <v>0</v>
      </c>
      <c r="L108" s="45">
        <f t="shared" si="21"/>
        <v>2991900</v>
      </c>
      <c r="M108" s="45">
        <f t="shared" si="16"/>
        <v>47404905.44</v>
      </c>
      <c r="N108" s="146"/>
      <c r="O108" s="11"/>
    </row>
    <row r="109" spans="1:15" s="2" customFormat="1" ht="15.75" customHeight="1">
      <c r="A109" s="46" t="s">
        <v>54</v>
      </c>
      <c r="B109" s="38">
        <v>126575.67</v>
      </c>
      <c r="C109" s="38">
        <v>14878074.44</v>
      </c>
      <c r="D109" s="38">
        <v>14053366.25</v>
      </c>
      <c r="E109" s="38">
        <v>0</v>
      </c>
      <c r="F109" s="38">
        <f t="shared" si="20"/>
        <v>951283.8599999994</v>
      </c>
      <c r="G109" s="38">
        <v>0</v>
      </c>
      <c r="H109" s="38">
        <v>153030625.68</v>
      </c>
      <c r="I109" s="38">
        <v>34721325.85</v>
      </c>
      <c r="J109" s="38">
        <v>24899773.74</v>
      </c>
      <c r="K109" s="38">
        <v>0</v>
      </c>
      <c r="L109" s="45">
        <f t="shared" si="21"/>
        <v>128130851.94000001</v>
      </c>
      <c r="M109" s="45">
        <f t="shared" si="16"/>
        <v>129082135.80000001</v>
      </c>
      <c r="N109" s="146"/>
      <c r="O109" s="11"/>
    </row>
    <row r="110" spans="1:15" s="2" customFormat="1" ht="15.75" customHeight="1">
      <c r="A110" s="46" t="s">
        <v>55</v>
      </c>
      <c r="B110" s="38">
        <v>0</v>
      </c>
      <c r="C110" s="38">
        <v>301201.59</v>
      </c>
      <c r="D110" s="38">
        <v>669</v>
      </c>
      <c r="E110" s="38">
        <v>0</v>
      </c>
      <c r="F110" s="38">
        <f t="shared" si="20"/>
        <v>300532.59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45">
        <f t="shared" si="21"/>
        <v>0</v>
      </c>
      <c r="M110" s="45">
        <f t="shared" si="16"/>
        <v>300532.59</v>
      </c>
      <c r="N110"/>
      <c r="O110" s="11"/>
    </row>
    <row r="111" spans="1:15" s="2" customFormat="1" ht="15.75" customHeight="1">
      <c r="A111" s="46" t="s">
        <v>168</v>
      </c>
      <c r="B111" s="38">
        <v>0</v>
      </c>
      <c r="C111" s="38">
        <v>144501.45</v>
      </c>
      <c r="D111" s="38">
        <v>138776.95</v>
      </c>
      <c r="E111" s="38">
        <v>0</v>
      </c>
      <c r="F111" s="38">
        <f t="shared" si="20"/>
        <v>5724.5</v>
      </c>
      <c r="G111" s="38">
        <v>0</v>
      </c>
      <c r="H111" s="38">
        <v>315</v>
      </c>
      <c r="I111" s="38">
        <v>0</v>
      </c>
      <c r="J111" s="38">
        <v>0</v>
      </c>
      <c r="K111" s="38">
        <v>0</v>
      </c>
      <c r="L111" s="45">
        <f t="shared" si="21"/>
        <v>315</v>
      </c>
      <c r="M111" s="45">
        <f t="shared" si="16"/>
        <v>6039.5</v>
      </c>
      <c r="N111"/>
      <c r="O111" s="11"/>
    </row>
    <row r="112" spans="1:15" s="2" customFormat="1" ht="15.75">
      <c r="A112" s="46" t="s">
        <v>56</v>
      </c>
      <c r="B112" s="38">
        <v>2203.7</v>
      </c>
      <c r="C112" s="38">
        <v>164981.93</v>
      </c>
      <c r="D112" s="38">
        <v>164981.93</v>
      </c>
      <c r="E112" s="38">
        <v>0</v>
      </c>
      <c r="F112" s="38">
        <f t="shared" si="20"/>
        <v>2203.7000000000116</v>
      </c>
      <c r="G112" s="38">
        <v>0</v>
      </c>
      <c r="H112" s="38">
        <v>1733819.98</v>
      </c>
      <c r="I112" s="38">
        <v>699634.12</v>
      </c>
      <c r="J112" s="38">
        <v>699634.12</v>
      </c>
      <c r="K112" s="38">
        <v>22684</v>
      </c>
      <c r="L112" s="45">
        <f t="shared" si="21"/>
        <v>1011501.86</v>
      </c>
      <c r="M112" s="45">
        <f t="shared" si="16"/>
        <v>1013705.56</v>
      </c>
      <c r="N112"/>
      <c r="O112" s="11"/>
    </row>
    <row r="113" spans="1:15" s="2" customFormat="1" ht="15" customHeight="1">
      <c r="A113" s="46" t="s">
        <v>57</v>
      </c>
      <c r="B113" s="38">
        <v>0</v>
      </c>
      <c r="C113" s="38">
        <v>2913190.68</v>
      </c>
      <c r="D113" s="38">
        <v>2716999.69</v>
      </c>
      <c r="E113" s="38">
        <v>0</v>
      </c>
      <c r="F113" s="38">
        <f t="shared" si="20"/>
        <v>196190.99000000022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45">
        <f t="shared" si="21"/>
        <v>0</v>
      </c>
      <c r="M113" s="45">
        <f t="shared" si="16"/>
        <v>196190.99000000022</v>
      </c>
      <c r="N113"/>
      <c r="O113" s="11"/>
    </row>
    <row r="114" spans="1:15" ht="15.75" customHeight="1">
      <c r="A114" s="46" t="s">
        <v>58</v>
      </c>
      <c r="B114" s="38">
        <v>79274793.45</v>
      </c>
      <c r="C114" s="38">
        <v>159206931.98</v>
      </c>
      <c r="D114" s="38">
        <v>145078783.21</v>
      </c>
      <c r="E114" s="38">
        <v>0</v>
      </c>
      <c r="F114" s="38">
        <f t="shared" si="20"/>
        <v>93402942.22</v>
      </c>
      <c r="G114" s="38">
        <v>0</v>
      </c>
      <c r="H114" s="38">
        <v>3226017.39</v>
      </c>
      <c r="I114" s="38">
        <v>622666.77</v>
      </c>
      <c r="J114" s="38">
        <v>622666.77</v>
      </c>
      <c r="K114" s="38">
        <v>0</v>
      </c>
      <c r="L114" s="45">
        <f t="shared" si="21"/>
        <v>2603350.62</v>
      </c>
      <c r="M114" s="45">
        <f t="shared" si="16"/>
        <v>96006292.84</v>
      </c>
      <c r="N114"/>
      <c r="O114" s="13"/>
    </row>
    <row r="115" spans="1:15" ht="15.75" customHeight="1">
      <c r="A115" s="46" t="s">
        <v>114</v>
      </c>
      <c r="B115" s="38">
        <v>0</v>
      </c>
      <c r="C115" s="38">
        <v>278460</v>
      </c>
      <c r="D115" s="38">
        <v>0</v>
      </c>
      <c r="E115" s="38">
        <v>0</v>
      </c>
      <c r="F115" s="38">
        <f t="shared" si="20"/>
        <v>278460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45">
        <f t="shared" si="21"/>
        <v>0</v>
      </c>
      <c r="M115" s="45">
        <f t="shared" si="16"/>
        <v>278460</v>
      </c>
      <c r="N115"/>
      <c r="O115" s="13"/>
    </row>
    <row r="116" spans="1:15" ht="15.75" customHeight="1">
      <c r="A116" s="46" t="s">
        <v>106</v>
      </c>
      <c r="B116" s="38">
        <v>286898.49</v>
      </c>
      <c r="C116" s="38">
        <v>3395492.79</v>
      </c>
      <c r="D116" s="38">
        <v>3384884.89</v>
      </c>
      <c r="E116" s="38">
        <v>0</v>
      </c>
      <c r="F116" s="38">
        <f t="shared" si="20"/>
        <v>297506.39000000013</v>
      </c>
      <c r="G116" s="38">
        <v>0</v>
      </c>
      <c r="H116" s="38">
        <v>9658579.9</v>
      </c>
      <c r="I116" s="38">
        <v>0</v>
      </c>
      <c r="J116" s="38">
        <v>0</v>
      </c>
      <c r="K116" s="38">
        <v>0</v>
      </c>
      <c r="L116" s="45">
        <f t="shared" si="21"/>
        <v>9658579.9</v>
      </c>
      <c r="M116" s="45">
        <f t="shared" si="16"/>
        <v>9956086.290000001</v>
      </c>
      <c r="N116"/>
      <c r="O116" s="13"/>
    </row>
    <row r="117" spans="1:15" ht="15.75" customHeight="1">
      <c r="A117" s="46" t="s">
        <v>149</v>
      </c>
      <c r="B117" s="38">
        <v>0</v>
      </c>
      <c r="C117" s="38">
        <v>24737.09</v>
      </c>
      <c r="D117" s="38">
        <v>24737.09</v>
      </c>
      <c r="E117" s="38">
        <v>0</v>
      </c>
      <c r="F117" s="38">
        <f t="shared" si="20"/>
        <v>0</v>
      </c>
      <c r="G117" s="38">
        <v>0</v>
      </c>
      <c r="H117" s="38">
        <v>1326472.66</v>
      </c>
      <c r="I117" s="38">
        <v>3494</v>
      </c>
      <c r="J117" s="38">
        <v>167.61</v>
      </c>
      <c r="K117" s="38">
        <v>0</v>
      </c>
      <c r="L117" s="45">
        <f t="shared" si="21"/>
        <v>1326305.0499999998</v>
      </c>
      <c r="M117" s="45">
        <f t="shared" si="16"/>
        <v>1326305.0499999998</v>
      </c>
      <c r="N117"/>
      <c r="O117" s="13"/>
    </row>
    <row r="118" spans="1:15" ht="15.75" customHeight="1">
      <c r="A118" s="46" t="s">
        <v>107</v>
      </c>
      <c r="B118" s="38">
        <v>842013.51</v>
      </c>
      <c r="C118" s="38">
        <v>11517524.49</v>
      </c>
      <c r="D118" s="38">
        <v>11113156.36</v>
      </c>
      <c r="E118" s="38">
        <v>0</v>
      </c>
      <c r="F118" s="38">
        <f>(B118+C118)-(D118+E118)</f>
        <v>1246381.6400000006</v>
      </c>
      <c r="G118" s="38">
        <v>0</v>
      </c>
      <c r="H118" s="38">
        <v>84782005.94</v>
      </c>
      <c r="I118" s="38">
        <v>34991472.44</v>
      </c>
      <c r="J118" s="38">
        <v>33949214.9</v>
      </c>
      <c r="K118" s="38">
        <v>1710125.27</v>
      </c>
      <c r="L118" s="45">
        <f t="shared" si="21"/>
        <v>49122665.769999996</v>
      </c>
      <c r="M118" s="45">
        <f t="shared" si="16"/>
        <v>50369047.41</v>
      </c>
      <c r="N118"/>
      <c r="O118" s="13"/>
    </row>
    <row r="119" spans="1:15" s="2" customFormat="1" ht="15.75" customHeight="1">
      <c r="A119" s="43" t="s">
        <v>4</v>
      </c>
      <c r="B119" s="32">
        <f aca="true" t="shared" si="22" ref="B119:L119">SUM(B120:B123)</f>
        <v>3397370.33</v>
      </c>
      <c r="C119" s="41">
        <f>SUM(C120:C123)</f>
        <v>19213093.759999998</v>
      </c>
      <c r="D119" s="41">
        <f t="shared" si="22"/>
        <v>14316956.47</v>
      </c>
      <c r="E119" s="41">
        <f t="shared" si="22"/>
        <v>0</v>
      </c>
      <c r="F119" s="41">
        <f t="shared" si="22"/>
        <v>8293507.619999999</v>
      </c>
      <c r="G119" s="41">
        <f t="shared" si="22"/>
        <v>3942783.83</v>
      </c>
      <c r="H119" s="41">
        <f t="shared" si="22"/>
        <v>111888249.60000001</v>
      </c>
      <c r="I119" s="41">
        <f t="shared" si="22"/>
        <v>14045487.48</v>
      </c>
      <c r="J119" s="41">
        <f t="shared" si="22"/>
        <v>11993262.81</v>
      </c>
      <c r="K119" s="41">
        <f t="shared" si="22"/>
        <v>1883955.51</v>
      </c>
      <c r="L119" s="42">
        <f t="shared" si="22"/>
        <v>101953815.11000001</v>
      </c>
      <c r="M119" s="42">
        <f aca="true" t="shared" si="23" ref="M119:M134">F119+L119</f>
        <v>110247322.73000002</v>
      </c>
      <c r="N119"/>
      <c r="O119" s="11"/>
    </row>
    <row r="120" spans="1:15" s="2" customFormat="1" ht="15.75" customHeight="1">
      <c r="A120" s="48" t="s">
        <v>180</v>
      </c>
      <c r="B120" s="38">
        <v>749672.54</v>
      </c>
      <c r="C120" s="38">
        <v>3622562.64</v>
      </c>
      <c r="D120" s="38">
        <v>3608659.61</v>
      </c>
      <c r="E120" s="60">
        <v>0</v>
      </c>
      <c r="F120" s="38">
        <f>(B120+C120)-(D120+E120)</f>
        <v>763575.5699999998</v>
      </c>
      <c r="G120" s="38">
        <v>614035.74</v>
      </c>
      <c r="H120" s="38">
        <v>13730942.25</v>
      </c>
      <c r="I120" s="38">
        <v>6468738</v>
      </c>
      <c r="J120" s="38">
        <v>5293888.76</v>
      </c>
      <c r="K120" s="38">
        <v>18341.49</v>
      </c>
      <c r="L120" s="45">
        <f>(G120+H120)-(J120+K120)</f>
        <v>9032747.74</v>
      </c>
      <c r="M120" s="45">
        <f t="shared" si="23"/>
        <v>9796323.31</v>
      </c>
      <c r="N120"/>
      <c r="O120" s="11"/>
    </row>
    <row r="121" spans="1:19" ht="15.75">
      <c r="A121" s="48" t="s">
        <v>63</v>
      </c>
      <c r="B121" s="38">
        <v>0</v>
      </c>
      <c r="C121" s="38">
        <v>0</v>
      </c>
      <c r="D121" s="38">
        <v>0</v>
      </c>
      <c r="E121" s="60">
        <v>0</v>
      </c>
      <c r="F121" s="38">
        <f>(B121+C121)-(D121+E121)</f>
        <v>0</v>
      </c>
      <c r="G121" s="38">
        <v>650647.95</v>
      </c>
      <c r="H121" s="38">
        <v>13084827.78</v>
      </c>
      <c r="I121" s="38">
        <v>0</v>
      </c>
      <c r="J121" s="38">
        <v>0</v>
      </c>
      <c r="K121" s="38">
        <v>0</v>
      </c>
      <c r="L121" s="45">
        <f>(G121+H121)-(J121+K121)</f>
        <v>13735475.729999999</v>
      </c>
      <c r="M121" s="45">
        <f t="shared" si="23"/>
        <v>13735475.729999999</v>
      </c>
      <c r="N121"/>
      <c r="O121" s="11"/>
      <c r="P121" s="2"/>
      <c r="Q121" s="2"/>
      <c r="R121" s="2"/>
      <c r="S121" s="2"/>
    </row>
    <row r="122" spans="1:19" s="2" customFormat="1" ht="15.75">
      <c r="A122" s="48" t="s">
        <v>31</v>
      </c>
      <c r="B122" s="38">
        <v>2642545.65</v>
      </c>
      <c r="C122" s="38">
        <v>14389818.37</v>
      </c>
      <c r="D122" s="38">
        <v>9952395.71</v>
      </c>
      <c r="E122" s="60">
        <v>0</v>
      </c>
      <c r="F122" s="38">
        <f>(B122+C122)-(D122+E122)</f>
        <v>7079968.309999999</v>
      </c>
      <c r="G122" s="38">
        <v>2496292.62</v>
      </c>
      <c r="H122" s="38">
        <v>80959314.39</v>
      </c>
      <c r="I122" s="38">
        <v>6412458.01</v>
      </c>
      <c r="J122" s="38">
        <v>5538774.33</v>
      </c>
      <c r="K122" s="38">
        <v>1162065.02</v>
      </c>
      <c r="L122" s="45">
        <f>(G122+H122)-(J122+K122)</f>
        <v>76754767.66000001</v>
      </c>
      <c r="M122" s="45">
        <f t="shared" si="23"/>
        <v>83834735.97000001</v>
      </c>
      <c r="N122"/>
      <c r="O122" s="13"/>
      <c r="P122" s="5"/>
      <c r="Q122" s="5"/>
      <c r="R122" s="5"/>
      <c r="S122" s="5"/>
    </row>
    <row r="123" spans="1:15" s="2" customFormat="1" ht="15.75" customHeight="1">
      <c r="A123" s="48" t="s">
        <v>161</v>
      </c>
      <c r="B123" s="38">
        <v>5152.14</v>
      </c>
      <c r="C123" s="38">
        <v>1200712.75</v>
      </c>
      <c r="D123" s="38">
        <v>755901.15</v>
      </c>
      <c r="E123" s="60">
        <v>0</v>
      </c>
      <c r="F123" s="38">
        <f>(B123+C123)-(D123+E123)</f>
        <v>449963.7399999999</v>
      </c>
      <c r="G123" s="38">
        <v>181807.52</v>
      </c>
      <c r="H123" s="38">
        <v>4113165.18</v>
      </c>
      <c r="I123" s="38">
        <v>1164291.47</v>
      </c>
      <c r="J123" s="38">
        <v>1160599.72</v>
      </c>
      <c r="K123" s="38">
        <v>703549</v>
      </c>
      <c r="L123" s="45">
        <f>(G123+H123)-(J123+K123)</f>
        <v>2430823.9800000004</v>
      </c>
      <c r="M123" s="45">
        <f t="shared" si="23"/>
        <v>2880787.72</v>
      </c>
      <c r="N123"/>
      <c r="O123" s="11"/>
    </row>
    <row r="124" spans="1:15" s="2" customFormat="1" ht="15.75" customHeight="1">
      <c r="A124" s="43" t="s">
        <v>8</v>
      </c>
      <c r="B124" s="41">
        <f>SUM(B125:B128)</f>
        <v>313906.67</v>
      </c>
      <c r="C124" s="41">
        <f>SUM(C125:C128)</f>
        <v>26227918.05</v>
      </c>
      <c r="D124" s="41">
        <f aca="true" t="shared" si="24" ref="D124:L124">SUM(D125:D128)</f>
        <v>26014726.45</v>
      </c>
      <c r="E124" s="41">
        <f t="shared" si="24"/>
        <v>0</v>
      </c>
      <c r="F124" s="41">
        <f t="shared" si="24"/>
        <v>527098.2700000015</v>
      </c>
      <c r="G124" s="41">
        <f t="shared" si="24"/>
        <v>0</v>
      </c>
      <c r="H124" s="41">
        <f t="shared" si="24"/>
        <v>160950869.88000003</v>
      </c>
      <c r="I124" s="41">
        <f t="shared" si="24"/>
        <v>122067702.83999999</v>
      </c>
      <c r="J124" s="41">
        <f t="shared" si="24"/>
        <v>121208043.83</v>
      </c>
      <c r="K124" s="41">
        <f t="shared" si="24"/>
        <v>3669807.87</v>
      </c>
      <c r="L124" s="41">
        <f t="shared" si="24"/>
        <v>36073018.18000001</v>
      </c>
      <c r="M124" s="42">
        <f t="shared" si="23"/>
        <v>36600116.45000001</v>
      </c>
      <c r="N124"/>
      <c r="O124" s="11"/>
    </row>
    <row r="125" spans="1:15" s="2" customFormat="1" ht="15.75" customHeight="1">
      <c r="A125" s="61" t="s">
        <v>17</v>
      </c>
      <c r="B125" s="62">
        <v>22439.07</v>
      </c>
      <c r="C125" s="62">
        <v>350710.2</v>
      </c>
      <c r="D125" s="63">
        <v>350710.2</v>
      </c>
      <c r="E125" s="64">
        <v>0</v>
      </c>
      <c r="F125" s="63">
        <f>(B125+C125)-(D125+E125)</f>
        <v>22439.070000000007</v>
      </c>
      <c r="G125" s="63">
        <v>0</v>
      </c>
      <c r="H125" s="38">
        <v>0</v>
      </c>
      <c r="I125" s="38">
        <v>0</v>
      </c>
      <c r="J125" s="38">
        <v>0</v>
      </c>
      <c r="K125" s="38">
        <v>0</v>
      </c>
      <c r="L125" s="45">
        <f>(G125+H125)-(J125+K125)</f>
        <v>0</v>
      </c>
      <c r="M125" s="45">
        <f t="shared" si="23"/>
        <v>22439.070000000007</v>
      </c>
      <c r="N125"/>
      <c r="O125" s="11"/>
    </row>
    <row r="126" spans="1:15" s="2" customFormat="1" ht="15" customHeight="1">
      <c r="A126" s="53" t="s">
        <v>32</v>
      </c>
      <c r="B126" s="38">
        <v>291467.6</v>
      </c>
      <c r="C126" s="38">
        <v>25877170.25</v>
      </c>
      <c r="D126" s="38">
        <v>25664016.25</v>
      </c>
      <c r="E126" s="60">
        <v>0</v>
      </c>
      <c r="F126" s="38">
        <f>(B126+C126)-(D126+E126)</f>
        <v>504621.6000000015</v>
      </c>
      <c r="G126" s="38">
        <v>0</v>
      </c>
      <c r="H126" s="38">
        <v>154422153.08</v>
      </c>
      <c r="I126" s="38">
        <v>115786437.88</v>
      </c>
      <c r="J126" s="38">
        <v>114926778.87</v>
      </c>
      <c r="K126" s="38">
        <v>3669807.87</v>
      </c>
      <c r="L126" s="45">
        <f>(G126+H126)-(J126+K126)</f>
        <v>35825566.34</v>
      </c>
      <c r="M126" s="45">
        <f t="shared" si="23"/>
        <v>36330187.940000005</v>
      </c>
      <c r="N126"/>
      <c r="O126" s="11"/>
    </row>
    <row r="127" spans="1:15" s="2" customFormat="1" ht="15.75">
      <c r="A127" s="53" t="s">
        <v>33</v>
      </c>
      <c r="B127" s="38">
        <v>0</v>
      </c>
      <c r="C127" s="38">
        <v>37.6</v>
      </c>
      <c r="D127" s="38">
        <v>0</v>
      </c>
      <c r="E127" s="60">
        <v>0</v>
      </c>
      <c r="F127" s="38">
        <f>(B127+C127)-(D127+E127)</f>
        <v>37.6</v>
      </c>
      <c r="G127" s="38">
        <v>0</v>
      </c>
      <c r="H127" s="38">
        <v>1278684.84</v>
      </c>
      <c r="I127" s="38">
        <v>1031233</v>
      </c>
      <c r="J127" s="38">
        <v>1031233</v>
      </c>
      <c r="K127" s="38">
        <v>0</v>
      </c>
      <c r="L127" s="45">
        <f>(G127+H127)-(J127+K127)</f>
        <v>247451.84000000008</v>
      </c>
      <c r="M127" s="45">
        <f t="shared" si="23"/>
        <v>247489.4400000001</v>
      </c>
      <c r="N127"/>
      <c r="O127" s="11"/>
    </row>
    <row r="128" spans="1:15" s="2" customFormat="1" ht="15.75">
      <c r="A128" s="46" t="s">
        <v>34</v>
      </c>
      <c r="B128" s="65">
        <v>0</v>
      </c>
      <c r="C128" s="62">
        <v>0</v>
      </c>
      <c r="D128" s="66">
        <v>0</v>
      </c>
      <c r="E128" s="64">
        <v>0</v>
      </c>
      <c r="F128" s="66">
        <f>(B128+C128)-(D128+E128)</f>
        <v>0</v>
      </c>
      <c r="G128" s="66">
        <v>0</v>
      </c>
      <c r="H128" s="66">
        <v>5250031.96</v>
      </c>
      <c r="I128" s="66">
        <v>5250031.96</v>
      </c>
      <c r="J128" s="38">
        <v>5250031.96</v>
      </c>
      <c r="K128" s="38">
        <v>0</v>
      </c>
      <c r="L128" s="45">
        <f>(G128+H128)-(J128+K128)</f>
        <v>0</v>
      </c>
      <c r="M128" s="45">
        <f t="shared" si="23"/>
        <v>0</v>
      </c>
      <c r="N128"/>
      <c r="O128" s="11"/>
    </row>
    <row r="129" spans="1:15" s="2" customFormat="1" ht="15.75">
      <c r="A129" s="67" t="s">
        <v>5</v>
      </c>
      <c r="B129" s="68">
        <f>SUM(B130:B131)</f>
        <v>971250.28</v>
      </c>
      <c r="C129" s="41">
        <f>SUM(C130:C131)</f>
        <v>31507964.759999998</v>
      </c>
      <c r="D129" s="41">
        <f aca="true" t="shared" si="25" ref="D129:L129">SUM(D130:D131)</f>
        <v>31462939.33</v>
      </c>
      <c r="E129" s="41">
        <f t="shared" si="25"/>
        <v>0</v>
      </c>
      <c r="F129" s="41">
        <f t="shared" si="25"/>
        <v>1016275.7100000009</v>
      </c>
      <c r="G129" s="41">
        <f t="shared" si="25"/>
        <v>4969.62</v>
      </c>
      <c r="H129" s="41">
        <f t="shared" si="25"/>
        <v>85168219.69</v>
      </c>
      <c r="I129" s="41">
        <f t="shared" si="25"/>
        <v>53248937.23</v>
      </c>
      <c r="J129" s="41">
        <f t="shared" si="25"/>
        <v>41045451.75</v>
      </c>
      <c r="K129" s="41">
        <f t="shared" si="25"/>
        <v>356264.44</v>
      </c>
      <c r="L129" s="41">
        <f t="shared" si="25"/>
        <v>43771473.12</v>
      </c>
      <c r="M129" s="42">
        <f t="shared" si="23"/>
        <v>44787748.83</v>
      </c>
      <c r="N129"/>
      <c r="O129" s="11"/>
    </row>
    <row r="130" spans="1:15" s="2" customFormat="1" ht="15.75">
      <c r="A130" s="46" t="s">
        <v>35</v>
      </c>
      <c r="B130" s="56">
        <v>971250.28</v>
      </c>
      <c r="C130" s="38">
        <v>30632649.7</v>
      </c>
      <c r="D130" s="38">
        <v>30587624.27</v>
      </c>
      <c r="E130" s="38">
        <v>0</v>
      </c>
      <c r="F130" s="38">
        <f>(B130+C130)-(D130+E130)</f>
        <v>1016275.7100000009</v>
      </c>
      <c r="G130" s="38">
        <v>4969.62</v>
      </c>
      <c r="H130" s="38">
        <v>61673200.07</v>
      </c>
      <c r="I130" s="38">
        <v>36011692.55</v>
      </c>
      <c r="J130" s="38">
        <v>34702837.85</v>
      </c>
      <c r="K130" s="38">
        <v>356264.44</v>
      </c>
      <c r="L130" s="38">
        <f>(G130+H130)-(J130+K130)</f>
        <v>26619067.4</v>
      </c>
      <c r="M130" s="45">
        <f t="shared" si="23"/>
        <v>27635343.11</v>
      </c>
      <c r="N130"/>
      <c r="O130" s="11"/>
    </row>
    <row r="131" spans="1:15" s="2" customFormat="1" ht="15.75">
      <c r="A131" s="46" t="s">
        <v>36</v>
      </c>
      <c r="B131" s="56">
        <v>0</v>
      </c>
      <c r="C131" s="38">
        <v>875315.06</v>
      </c>
      <c r="D131" s="38">
        <v>875315.06</v>
      </c>
      <c r="E131" s="38">
        <v>0</v>
      </c>
      <c r="F131" s="38">
        <f>(B131+C131)-(D131+E131)</f>
        <v>0</v>
      </c>
      <c r="G131" s="38">
        <v>0</v>
      </c>
      <c r="H131" s="38">
        <v>23495019.62</v>
      </c>
      <c r="I131" s="38">
        <v>17237244.68</v>
      </c>
      <c r="J131" s="38">
        <v>6342613.9</v>
      </c>
      <c r="K131" s="38">
        <v>0</v>
      </c>
      <c r="L131" s="38">
        <f>(G131+H131)-(J131+K131)</f>
        <v>17152405.72</v>
      </c>
      <c r="M131" s="45">
        <f t="shared" si="23"/>
        <v>17152405.72</v>
      </c>
      <c r="N131"/>
      <c r="O131" s="11"/>
    </row>
    <row r="132" spans="1:15" s="2" customFormat="1" ht="15.75">
      <c r="A132" s="58" t="s">
        <v>64</v>
      </c>
      <c r="B132" s="68">
        <f>SUM(B133:B134)</f>
        <v>0</v>
      </c>
      <c r="C132" s="41">
        <f aca="true" t="shared" si="26" ref="C132:L132">SUM(C133:C134)</f>
        <v>788695.36</v>
      </c>
      <c r="D132" s="41">
        <f>D133+D134</f>
        <v>788655.6</v>
      </c>
      <c r="E132" s="41">
        <v>0</v>
      </c>
      <c r="F132" s="41">
        <f t="shared" si="26"/>
        <v>39.76000000000931</v>
      </c>
      <c r="G132" s="41">
        <f t="shared" si="26"/>
        <v>629957.1200000001</v>
      </c>
      <c r="H132" s="41">
        <f t="shared" si="26"/>
        <v>17857264.09</v>
      </c>
      <c r="I132" s="41">
        <f t="shared" si="26"/>
        <v>6103798.78</v>
      </c>
      <c r="J132" s="41">
        <f t="shared" si="26"/>
        <v>6093608.55</v>
      </c>
      <c r="K132" s="41">
        <f t="shared" si="26"/>
        <v>25015.07</v>
      </c>
      <c r="L132" s="42">
        <f t="shared" si="26"/>
        <v>12368597.589999998</v>
      </c>
      <c r="M132" s="42">
        <f t="shared" si="23"/>
        <v>12368637.349999998</v>
      </c>
      <c r="N132"/>
      <c r="O132" s="11"/>
    </row>
    <row r="133" spans="1:15" s="2" customFormat="1" ht="15.75">
      <c r="A133" s="53" t="s">
        <v>15</v>
      </c>
      <c r="B133" s="38">
        <v>0</v>
      </c>
      <c r="C133" s="38">
        <v>413371.36</v>
      </c>
      <c r="D133" s="38">
        <v>413331.6</v>
      </c>
      <c r="E133" s="38">
        <v>0</v>
      </c>
      <c r="F133" s="38">
        <f>(B133+C133)-(D133+E133)</f>
        <v>39.76000000000931</v>
      </c>
      <c r="G133" s="38">
        <v>600266.06</v>
      </c>
      <c r="H133" s="38">
        <v>16981103.82</v>
      </c>
      <c r="I133" s="38">
        <v>6046833.7</v>
      </c>
      <c r="J133" s="38">
        <v>6036643.47</v>
      </c>
      <c r="K133" s="38">
        <v>1155.51</v>
      </c>
      <c r="L133" s="45">
        <f>(G133+H133)-(J133+K133)</f>
        <v>11543570.899999999</v>
      </c>
      <c r="M133" s="45">
        <f t="shared" si="23"/>
        <v>11543610.659999998</v>
      </c>
      <c r="N133"/>
      <c r="O133" s="11"/>
    </row>
    <row r="134" spans="1:15" s="2" customFormat="1" ht="15.75">
      <c r="A134" s="53" t="s">
        <v>53</v>
      </c>
      <c r="B134" s="38">
        <v>0</v>
      </c>
      <c r="C134" s="38">
        <v>375324</v>
      </c>
      <c r="D134" s="38">
        <v>375324</v>
      </c>
      <c r="E134" s="38">
        <v>0</v>
      </c>
      <c r="F134" s="38">
        <f>(B134+C134)-(D134+E134)</f>
        <v>0</v>
      </c>
      <c r="G134" s="38">
        <v>29691.06</v>
      </c>
      <c r="H134" s="38">
        <v>876160.27</v>
      </c>
      <c r="I134" s="38">
        <v>56965.08</v>
      </c>
      <c r="J134" s="38">
        <v>56965.08</v>
      </c>
      <c r="K134" s="38">
        <v>23859.56</v>
      </c>
      <c r="L134" s="45">
        <f>(G134+H134)-(J134+K134)</f>
        <v>825026.6900000001</v>
      </c>
      <c r="M134" s="45">
        <f t="shared" si="23"/>
        <v>825026.6900000001</v>
      </c>
      <c r="N134"/>
      <c r="O134" s="11"/>
    </row>
    <row r="135" spans="1:15" s="2" customFormat="1" ht="15.75">
      <c r="A135" s="61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0" t="s">
        <v>109</v>
      </c>
      <c r="N135"/>
      <c r="O135" s="11"/>
    </row>
    <row r="136" spans="1:15" s="2" customFormat="1" ht="15.75">
      <c r="A136" s="61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/>
      <c r="O136" s="11"/>
    </row>
    <row r="137" spans="1:15" s="2" customFormat="1" ht="15.75">
      <c r="A137" s="61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/>
      <c r="O137" s="11"/>
    </row>
    <row r="138" spans="1:15" s="2" customFormat="1" ht="15.75">
      <c r="A138" s="61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/>
      <c r="O138" s="11"/>
    </row>
    <row r="139" spans="1:15" s="2" customFormat="1" ht="15.75">
      <c r="A139" s="61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/>
      <c r="O139" s="11"/>
    </row>
    <row r="140" spans="1:15" s="2" customFormat="1" ht="15.75">
      <c r="A140" s="61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70" t="s">
        <v>21</v>
      </c>
      <c r="N140"/>
      <c r="O140" s="11"/>
    </row>
    <row r="141" spans="1:15" s="2" customFormat="1" ht="15.75">
      <c r="A141" s="129" t="s">
        <v>0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/>
      <c r="O141" s="11"/>
    </row>
    <row r="142" spans="1:15" s="2" customFormat="1" ht="15.75">
      <c r="A142" s="129" t="s">
        <v>10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/>
      <c r="O142" s="11"/>
    </row>
    <row r="143" spans="1:15" s="2" customFormat="1" ht="15.75">
      <c r="A143" s="131" t="s">
        <v>13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/>
      <c r="O143" s="11"/>
    </row>
    <row r="144" spans="1:15" s="2" customFormat="1" ht="15.75">
      <c r="A144" s="130" t="s">
        <v>11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/>
      <c r="O144" s="11"/>
    </row>
    <row r="145" spans="1:15" s="2" customFormat="1" ht="15.75">
      <c r="A145" s="129" t="str">
        <f>A9</f>
        <v>JANEIRO A FEVEREIRO 2024/BIMESTRE JANEIRO - FEVEREIRO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/>
      <c r="O145" s="11"/>
    </row>
    <row r="146" spans="1:15" s="2" customFormat="1" ht="15.75">
      <c r="A146" s="61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/>
      <c r="O146" s="11"/>
    </row>
    <row r="147" spans="1:15" s="2" customFormat="1" ht="15.75">
      <c r="A147" s="5"/>
      <c r="B147" s="71"/>
      <c r="C147" s="71"/>
      <c r="D147" s="71"/>
      <c r="E147" s="72"/>
      <c r="F147" s="71"/>
      <c r="G147" s="71"/>
      <c r="H147" s="72"/>
      <c r="I147" s="72"/>
      <c r="J147" s="72"/>
      <c r="K147" s="115" t="str">
        <f>K11</f>
        <v>Emissão: 25/03/2024</v>
      </c>
      <c r="L147" s="115"/>
      <c r="M147" s="115"/>
      <c r="N147"/>
      <c r="O147" s="11"/>
    </row>
    <row r="148" spans="1:15" s="2" customFormat="1" ht="15.75">
      <c r="A148" s="5" t="str">
        <f>A12</f>
        <v>RREO - Anexo 7 (LRF, art. 53, inciso V)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3"/>
      <c r="L148" s="73"/>
      <c r="M148" s="73">
        <v>1</v>
      </c>
      <c r="N148"/>
      <c r="O148" s="11"/>
    </row>
    <row r="149" spans="1:15" s="2" customFormat="1" ht="16.5" customHeight="1">
      <c r="A149" s="101" t="s">
        <v>12</v>
      </c>
      <c r="B149" s="107" t="str">
        <f>B13</f>
        <v>RESTOS A PAGAR PROCESSADOS</v>
      </c>
      <c r="C149" s="108"/>
      <c r="D149" s="108"/>
      <c r="E149" s="108"/>
      <c r="F149" s="109"/>
      <c r="G149" s="122" t="str">
        <f>G13</f>
        <v>RESTOS A PAGAR NÃO PROCESSADOS</v>
      </c>
      <c r="H149" s="123"/>
      <c r="I149" s="123"/>
      <c r="J149" s="123"/>
      <c r="K149" s="123"/>
      <c r="L149" s="123"/>
      <c r="M149" s="122" t="s">
        <v>93</v>
      </c>
      <c r="N149"/>
      <c r="O149" s="11"/>
    </row>
    <row r="150" spans="1:15" s="2" customFormat="1" ht="16.5" customHeight="1">
      <c r="A150" s="102"/>
      <c r="B150" s="110"/>
      <c r="C150" s="111"/>
      <c r="D150" s="111"/>
      <c r="E150" s="111"/>
      <c r="F150" s="112"/>
      <c r="G150" s="124"/>
      <c r="H150" s="125"/>
      <c r="I150" s="125"/>
      <c r="J150" s="125"/>
      <c r="K150" s="125"/>
      <c r="L150" s="125"/>
      <c r="M150" s="128"/>
      <c r="N150"/>
      <c r="O150" s="11"/>
    </row>
    <row r="151" spans="1:15" s="2" customFormat="1" ht="16.5" customHeight="1">
      <c r="A151" s="102"/>
      <c r="B151" s="120" t="s">
        <v>1</v>
      </c>
      <c r="C151" s="121"/>
      <c r="D151" s="105" t="s">
        <v>2</v>
      </c>
      <c r="E151" s="105" t="s">
        <v>3</v>
      </c>
      <c r="F151" s="126" t="s">
        <v>20</v>
      </c>
      <c r="G151" s="118" t="s">
        <v>1</v>
      </c>
      <c r="H151" s="119"/>
      <c r="I151" s="105" t="s">
        <v>19</v>
      </c>
      <c r="J151" s="105" t="s">
        <v>2</v>
      </c>
      <c r="K151" s="105" t="s">
        <v>3</v>
      </c>
      <c r="L151" s="122" t="s">
        <v>20</v>
      </c>
      <c r="M151" s="128"/>
      <c r="N151"/>
      <c r="O151" s="11"/>
    </row>
    <row r="152" spans="1:15" s="2" customFormat="1" ht="16.5" customHeight="1">
      <c r="A152" s="103"/>
      <c r="B152" s="116" t="s">
        <v>83</v>
      </c>
      <c r="C152" s="113" t="s">
        <v>153</v>
      </c>
      <c r="D152" s="106"/>
      <c r="E152" s="106"/>
      <c r="F152" s="127"/>
      <c r="G152" s="116" t="s">
        <v>86</v>
      </c>
      <c r="H152" s="113" t="s">
        <v>154</v>
      </c>
      <c r="I152" s="106"/>
      <c r="J152" s="106"/>
      <c r="K152" s="106"/>
      <c r="L152" s="128"/>
      <c r="M152" s="128"/>
      <c r="N152"/>
      <c r="O152" s="11"/>
    </row>
    <row r="153" spans="1:15" s="2" customFormat="1" ht="36" customHeight="1">
      <c r="A153" s="103"/>
      <c r="B153" s="117"/>
      <c r="C153" s="114"/>
      <c r="D153" s="106"/>
      <c r="E153" s="106"/>
      <c r="F153" s="36"/>
      <c r="G153" s="117"/>
      <c r="H153" s="114"/>
      <c r="I153" s="106"/>
      <c r="J153" s="106"/>
      <c r="K153" s="106"/>
      <c r="L153" s="128"/>
      <c r="M153" s="128"/>
      <c r="N153"/>
      <c r="O153" s="11"/>
    </row>
    <row r="154" spans="1:15" s="2" customFormat="1" ht="21" customHeight="1">
      <c r="A154" s="104"/>
      <c r="B154" s="24" t="s">
        <v>95</v>
      </c>
      <c r="C154" s="34" t="s">
        <v>96</v>
      </c>
      <c r="D154" s="25" t="s">
        <v>97</v>
      </c>
      <c r="E154" s="25" t="s">
        <v>84</v>
      </c>
      <c r="F154" s="25" t="s">
        <v>85</v>
      </c>
      <c r="G154" s="25" t="s">
        <v>87</v>
      </c>
      <c r="H154" s="24" t="s">
        <v>88</v>
      </c>
      <c r="I154" s="25" t="s">
        <v>89</v>
      </c>
      <c r="J154" s="25" t="s">
        <v>90</v>
      </c>
      <c r="K154" s="25" t="s">
        <v>91</v>
      </c>
      <c r="L154" s="35" t="s">
        <v>92</v>
      </c>
      <c r="M154" s="35" t="s">
        <v>94</v>
      </c>
      <c r="N154"/>
      <c r="O154" s="11"/>
    </row>
    <row r="155" spans="1:15" s="2" customFormat="1" ht="15.75">
      <c r="A155" s="74" t="s">
        <v>29</v>
      </c>
      <c r="B155" s="32">
        <f aca="true" t="shared" si="27" ref="B155:L155">B225+B229+B232+B234+B156</f>
        <v>100111131.14</v>
      </c>
      <c r="C155" s="32">
        <f t="shared" si="27"/>
        <v>129139872.20000003</v>
      </c>
      <c r="D155" s="32">
        <f t="shared" si="27"/>
        <v>111948604.74999999</v>
      </c>
      <c r="E155" s="32">
        <f t="shared" si="27"/>
        <v>82.3</v>
      </c>
      <c r="F155" s="32">
        <f t="shared" si="27"/>
        <v>117302316.29</v>
      </c>
      <c r="G155" s="32">
        <f t="shared" si="27"/>
        <v>22790</v>
      </c>
      <c r="H155" s="32">
        <f t="shared" si="27"/>
        <v>24573757.160000004</v>
      </c>
      <c r="I155" s="32">
        <f t="shared" si="27"/>
        <v>10872067.62</v>
      </c>
      <c r="J155" s="32">
        <f t="shared" si="27"/>
        <v>10261597.879999999</v>
      </c>
      <c r="K155" s="32">
        <f t="shared" si="27"/>
        <v>4894.78</v>
      </c>
      <c r="L155" s="32">
        <f t="shared" si="27"/>
        <v>14330054.500000002</v>
      </c>
      <c r="M155" s="75">
        <f aca="true" t="shared" si="28" ref="M155:M194">F155+L155</f>
        <v>131632370.79</v>
      </c>
      <c r="N155"/>
      <c r="O155" s="11"/>
    </row>
    <row r="156" spans="1:15" s="2" customFormat="1" ht="15.75">
      <c r="A156" s="40" t="s">
        <v>9</v>
      </c>
      <c r="B156" s="41">
        <f aca="true" t="shared" si="29" ref="B156:L156">B157+B184+B195+B209+B213+B219</f>
        <v>100090308.41</v>
      </c>
      <c r="C156" s="41">
        <f t="shared" si="29"/>
        <v>122102652.78000003</v>
      </c>
      <c r="D156" s="41">
        <f t="shared" si="29"/>
        <v>110817737.33999999</v>
      </c>
      <c r="E156" s="41">
        <f t="shared" si="29"/>
        <v>82.3</v>
      </c>
      <c r="F156" s="41">
        <f t="shared" si="29"/>
        <v>111375141.55000001</v>
      </c>
      <c r="G156" s="41">
        <f t="shared" si="29"/>
        <v>22790</v>
      </c>
      <c r="H156" s="41">
        <f t="shared" si="29"/>
        <v>2061792.3900000004</v>
      </c>
      <c r="I156" s="41">
        <f t="shared" si="29"/>
        <v>925947.08</v>
      </c>
      <c r="J156" s="41">
        <f t="shared" si="29"/>
        <v>872379.46</v>
      </c>
      <c r="K156" s="41">
        <f t="shared" si="29"/>
        <v>0</v>
      </c>
      <c r="L156" s="41">
        <f t="shared" si="29"/>
        <v>1212202.93</v>
      </c>
      <c r="M156" s="42">
        <f t="shared" si="28"/>
        <v>112587344.48000002</v>
      </c>
      <c r="N156"/>
      <c r="O156" s="11"/>
    </row>
    <row r="157" spans="1:15" s="2" customFormat="1" ht="15.75">
      <c r="A157" s="43" t="s">
        <v>23</v>
      </c>
      <c r="B157" s="41">
        <f aca="true" t="shared" si="30" ref="B157:L157">SUM(B158:B183)</f>
        <v>57900137.76</v>
      </c>
      <c r="C157" s="41">
        <f t="shared" si="30"/>
        <v>54630306.42</v>
      </c>
      <c r="D157" s="41">
        <f t="shared" si="30"/>
        <v>44541152.779999994</v>
      </c>
      <c r="E157" s="41">
        <f t="shared" si="30"/>
        <v>82.3</v>
      </c>
      <c r="F157" s="41">
        <f t="shared" si="30"/>
        <v>67989209.1</v>
      </c>
      <c r="G157" s="41">
        <f t="shared" si="30"/>
        <v>0</v>
      </c>
      <c r="H157" s="41">
        <f t="shared" si="30"/>
        <v>0</v>
      </c>
      <c r="I157" s="41">
        <f t="shared" si="30"/>
        <v>0</v>
      </c>
      <c r="J157" s="41">
        <f t="shared" si="30"/>
        <v>0</v>
      </c>
      <c r="K157" s="41">
        <f t="shared" si="30"/>
        <v>0</v>
      </c>
      <c r="L157" s="41">
        <f t="shared" si="30"/>
        <v>0</v>
      </c>
      <c r="M157" s="42">
        <f t="shared" si="28"/>
        <v>67989209.1</v>
      </c>
      <c r="N157"/>
      <c r="O157" s="11"/>
    </row>
    <row r="158" spans="1:15" s="2" customFormat="1" ht="15.75" customHeight="1">
      <c r="A158" s="46" t="s">
        <v>110</v>
      </c>
      <c r="B158" s="38">
        <v>81607.08</v>
      </c>
      <c r="C158" s="38">
        <v>0</v>
      </c>
      <c r="D158" s="38">
        <v>0</v>
      </c>
      <c r="E158" s="38">
        <v>0</v>
      </c>
      <c r="F158" s="38">
        <f aca="true" t="shared" si="31" ref="F158:F183">(B158+C158)-(D158+E158)</f>
        <v>81607.08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45">
        <f aca="true" t="shared" si="32" ref="L158:L178">(G158+H158)-(J158+K158)</f>
        <v>0</v>
      </c>
      <c r="M158" s="45">
        <f t="shared" si="28"/>
        <v>81607.08</v>
      </c>
      <c r="N158"/>
      <c r="O158" s="11"/>
    </row>
    <row r="159" spans="1:15" s="2" customFormat="1" ht="15.75">
      <c r="A159" s="53" t="s">
        <v>16</v>
      </c>
      <c r="B159" s="38">
        <v>0</v>
      </c>
      <c r="C159" s="38">
        <v>3318166.96</v>
      </c>
      <c r="D159" s="38">
        <v>1370604.53</v>
      </c>
      <c r="E159" s="38">
        <v>0</v>
      </c>
      <c r="F159" s="38">
        <f t="shared" si="31"/>
        <v>1947562.43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45">
        <f t="shared" si="32"/>
        <v>0</v>
      </c>
      <c r="M159" s="45">
        <f t="shared" si="28"/>
        <v>1947562.43</v>
      </c>
      <c r="N159"/>
      <c r="O159" s="11"/>
    </row>
    <row r="160" spans="1:15" s="2" customFormat="1" ht="15.75">
      <c r="A160" s="53" t="s">
        <v>111</v>
      </c>
      <c r="B160" s="38">
        <v>126911.52</v>
      </c>
      <c r="C160" s="38">
        <v>54621.48</v>
      </c>
      <c r="D160" s="38">
        <v>54621.48</v>
      </c>
      <c r="E160" s="38">
        <v>0</v>
      </c>
      <c r="F160" s="38">
        <f t="shared" si="31"/>
        <v>126911.51999999999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45">
        <f t="shared" si="32"/>
        <v>0</v>
      </c>
      <c r="M160" s="45">
        <f t="shared" si="28"/>
        <v>126911.51999999999</v>
      </c>
      <c r="N160"/>
      <c r="O160" s="11"/>
    </row>
    <row r="161" spans="1:15" s="2" customFormat="1" ht="15.75">
      <c r="A161" s="53" t="s">
        <v>125</v>
      </c>
      <c r="B161" s="38">
        <v>0</v>
      </c>
      <c r="C161" s="38">
        <v>185879.1</v>
      </c>
      <c r="D161" s="38">
        <v>182939.1</v>
      </c>
      <c r="E161" s="38">
        <v>0</v>
      </c>
      <c r="F161" s="38">
        <f t="shared" si="31"/>
        <v>2940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45">
        <f t="shared" si="32"/>
        <v>0</v>
      </c>
      <c r="M161" s="45">
        <f t="shared" si="28"/>
        <v>2940</v>
      </c>
      <c r="N161"/>
      <c r="O161" s="11"/>
    </row>
    <row r="162" spans="1:15" s="2" customFormat="1" ht="15.75">
      <c r="A162" s="46" t="s">
        <v>112</v>
      </c>
      <c r="B162" s="38">
        <v>0</v>
      </c>
      <c r="C162" s="38">
        <v>212697.71</v>
      </c>
      <c r="D162" s="38">
        <v>212697.71</v>
      </c>
      <c r="E162" s="38">
        <v>0</v>
      </c>
      <c r="F162" s="38">
        <f t="shared" si="31"/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45">
        <f t="shared" si="32"/>
        <v>0</v>
      </c>
      <c r="M162" s="45">
        <f t="shared" si="28"/>
        <v>0</v>
      </c>
      <c r="N162"/>
      <c r="O162" s="11"/>
    </row>
    <row r="163" spans="1:15" s="2" customFormat="1" ht="15.75">
      <c r="A163" s="46" t="s">
        <v>100</v>
      </c>
      <c r="B163" s="38">
        <v>0</v>
      </c>
      <c r="C163" s="38">
        <v>1486241.32</v>
      </c>
      <c r="D163" s="38">
        <v>0</v>
      </c>
      <c r="E163" s="38">
        <v>0</v>
      </c>
      <c r="F163" s="38">
        <f t="shared" si="31"/>
        <v>1486241.32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45">
        <f t="shared" si="32"/>
        <v>0</v>
      </c>
      <c r="M163" s="45">
        <f t="shared" si="28"/>
        <v>1486241.32</v>
      </c>
      <c r="N163"/>
      <c r="O163" s="11"/>
    </row>
    <row r="164" spans="1:15" s="2" customFormat="1" ht="15.75">
      <c r="A164" s="46" t="s">
        <v>146</v>
      </c>
      <c r="B164" s="38">
        <v>678.5</v>
      </c>
      <c r="C164" s="38">
        <v>0</v>
      </c>
      <c r="D164" s="38">
        <v>0</v>
      </c>
      <c r="E164" s="38">
        <v>0</v>
      </c>
      <c r="F164" s="38">
        <f t="shared" si="31"/>
        <v>678.5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45">
        <f t="shared" si="32"/>
        <v>0</v>
      </c>
      <c r="M164" s="45">
        <f t="shared" si="28"/>
        <v>678.5</v>
      </c>
      <c r="N164"/>
      <c r="O164" s="11"/>
    </row>
    <row r="165" spans="1:15" s="2" customFormat="1" ht="15.75">
      <c r="A165" s="49" t="s">
        <v>78</v>
      </c>
      <c r="B165" s="38">
        <v>1117.84</v>
      </c>
      <c r="C165" s="38">
        <v>6119706.49</v>
      </c>
      <c r="D165" s="38">
        <v>2366120.97</v>
      </c>
      <c r="E165" s="38">
        <v>0</v>
      </c>
      <c r="F165" s="38">
        <f t="shared" si="31"/>
        <v>3754703.36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45">
        <f t="shared" si="32"/>
        <v>0</v>
      </c>
      <c r="M165" s="45">
        <f t="shared" si="28"/>
        <v>3754703.36</v>
      </c>
      <c r="N165"/>
      <c r="O165" s="11"/>
    </row>
    <row r="166" spans="1:15" s="2" customFormat="1" ht="15.75">
      <c r="A166" s="49" t="s">
        <v>101</v>
      </c>
      <c r="B166" s="38">
        <v>82.3</v>
      </c>
      <c r="C166" s="38">
        <v>456031.9</v>
      </c>
      <c r="D166" s="38">
        <v>456031.9</v>
      </c>
      <c r="E166" s="38">
        <v>82.3</v>
      </c>
      <c r="F166" s="38">
        <f t="shared" si="31"/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45">
        <f t="shared" si="32"/>
        <v>0</v>
      </c>
      <c r="M166" s="45">
        <f t="shared" si="28"/>
        <v>0</v>
      </c>
      <c r="N166"/>
      <c r="O166" s="11"/>
    </row>
    <row r="167" spans="1:15" s="2" customFormat="1" ht="15.75">
      <c r="A167" s="46" t="s">
        <v>126</v>
      </c>
      <c r="B167" s="38">
        <v>0</v>
      </c>
      <c r="C167" s="38">
        <v>1002826.95</v>
      </c>
      <c r="D167" s="38">
        <v>1002826.95</v>
      </c>
      <c r="E167" s="38">
        <v>0</v>
      </c>
      <c r="F167" s="38">
        <f t="shared" si="31"/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45">
        <f t="shared" si="32"/>
        <v>0</v>
      </c>
      <c r="M167" s="45">
        <f t="shared" si="28"/>
        <v>0</v>
      </c>
      <c r="N167"/>
      <c r="O167" s="11"/>
    </row>
    <row r="168" spans="1:15" s="2" customFormat="1" ht="15.75">
      <c r="A168" s="46" t="s">
        <v>120</v>
      </c>
      <c r="B168" s="38">
        <v>0.2</v>
      </c>
      <c r="C168" s="38">
        <v>130925.86</v>
      </c>
      <c r="D168" s="38">
        <v>130925.86</v>
      </c>
      <c r="E168" s="38">
        <v>0</v>
      </c>
      <c r="F168" s="38">
        <f t="shared" si="31"/>
        <v>0.19999999999708962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45">
        <f t="shared" si="32"/>
        <v>0</v>
      </c>
      <c r="M168" s="45">
        <f t="shared" si="28"/>
        <v>0.19999999999708962</v>
      </c>
      <c r="N168"/>
      <c r="O168" s="11"/>
    </row>
    <row r="169" spans="1:15" s="2" customFormat="1" ht="15.75">
      <c r="A169" s="46" t="s">
        <v>102</v>
      </c>
      <c r="B169" s="38">
        <v>0</v>
      </c>
      <c r="C169" s="38">
        <v>22158.5</v>
      </c>
      <c r="D169" s="38">
        <v>22158.5</v>
      </c>
      <c r="E169" s="38">
        <v>0</v>
      </c>
      <c r="F169" s="38">
        <f t="shared" si="31"/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45">
        <f t="shared" si="32"/>
        <v>0</v>
      </c>
      <c r="M169" s="45">
        <f t="shared" si="28"/>
        <v>0</v>
      </c>
      <c r="N169"/>
      <c r="O169" s="11"/>
    </row>
    <row r="170" spans="1:15" s="2" customFormat="1" ht="15.75">
      <c r="A170" s="46" t="s">
        <v>79</v>
      </c>
      <c r="B170" s="38">
        <v>0</v>
      </c>
      <c r="C170" s="38">
        <v>303260.18</v>
      </c>
      <c r="D170" s="38">
        <v>303260.18</v>
      </c>
      <c r="E170" s="38">
        <v>0</v>
      </c>
      <c r="F170" s="38">
        <f t="shared" si="31"/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45">
        <f t="shared" si="32"/>
        <v>0</v>
      </c>
      <c r="M170" s="45">
        <f t="shared" si="28"/>
        <v>0</v>
      </c>
      <c r="N170"/>
      <c r="O170" s="11"/>
    </row>
    <row r="171" spans="1:15" s="2" customFormat="1" ht="15.75">
      <c r="A171" s="46" t="s">
        <v>103</v>
      </c>
      <c r="B171" s="38">
        <v>0</v>
      </c>
      <c r="C171" s="38">
        <v>3429088.98</v>
      </c>
      <c r="D171" s="38">
        <v>637907.65</v>
      </c>
      <c r="E171" s="38">
        <v>0</v>
      </c>
      <c r="F171" s="38">
        <f t="shared" si="31"/>
        <v>2791181.33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45">
        <f t="shared" si="32"/>
        <v>0</v>
      </c>
      <c r="M171" s="45">
        <f t="shared" si="28"/>
        <v>2791181.33</v>
      </c>
      <c r="N171"/>
      <c r="O171" s="11"/>
    </row>
    <row r="172" spans="1:15" s="2" customFormat="1" ht="15.75">
      <c r="A172" s="46" t="s">
        <v>127</v>
      </c>
      <c r="B172" s="38">
        <v>0</v>
      </c>
      <c r="C172" s="38">
        <v>31203.77</v>
      </c>
      <c r="D172" s="38">
        <v>0</v>
      </c>
      <c r="E172" s="38">
        <v>0</v>
      </c>
      <c r="F172" s="38">
        <f t="shared" si="31"/>
        <v>31203.77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45">
        <f t="shared" si="32"/>
        <v>0</v>
      </c>
      <c r="M172" s="45">
        <f t="shared" si="28"/>
        <v>31203.77</v>
      </c>
      <c r="N172"/>
      <c r="O172" s="11"/>
    </row>
    <row r="173" spans="1:15" s="2" customFormat="1" ht="15.75">
      <c r="A173" s="46" t="s">
        <v>80</v>
      </c>
      <c r="B173" s="38">
        <v>0</v>
      </c>
      <c r="C173" s="38">
        <v>3317.18</v>
      </c>
      <c r="D173" s="38">
        <v>3317.18</v>
      </c>
      <c r="E173" s="38">
        <v>0</v>
      </c>
      <c r="F173" s="38">
        <f t="shared" si="31"/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45">
        <f t="shared" si="32"/>
        <v>0</v>
      </c>
      <c r="M173" s="45">
        <f t="shared" si="28"/>
        <v>0</v>
      </c>
      <c r="N173"/>
      <c r="O173" s="11"/>
    </row>
    <row r="174" spans="1:15" s="2" customFormat="1" ht="15.75">
      <c r="A174" s="46" t="s">
        <v>113</v>
      </c>
      <c r="B174" s="38">
        <v>0</v>
      </c>
      <c r="C174" s="38">
        <v>31434174.46</v>
      </c>
      <c r="D174" s="38">
        <v>31434174.46</v>
      </c>
      <c r="E174" s="38">
        <v>0</v>
      </c>
      <c r="F174" s="38">
        <f t="shared" si="31"/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45">
        <f t="shared" si="32"/>
        <v>0</v>
      </c>
      <c r="M174" s="45">
        <f t="shared" si="28"/>
        <v>0</v>
      </c>
      <c r="N174"/>
      <c r="O174" s="11"/>
    </row>
    <row r="175" spans="1:15" s="2" customFormat="1" ht="15.75">
      <c r="A175" s="46" t="s">
        <v>121</v>
      </c>
      <c r="B175" s="38">
        <v>279</v>
      </c>
      <c r="C175" s="38">
        <v>3023.12</v>
      </c>
      <c r="D175" s="38">
        <v>0</v>
      </c>
      <c r="E175" s="38">
        <v>0</v>
      </c>
      <c r="F175" s="38">
        <f t="shared" si="31"/>
        <v>3302.12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45">
        <f t="shared" si="32"/>
        <v>0</v>
      </c>
      <c r="M175" s="45">
        <f t="shared" si="28"/>
        <v>3302.12</v>
      </c>
      <c r="N175"/>
      <c r="O175" s="11"/>
    </row>
    <row r="176" spans="1:15" s="2" customFormat="1" ht="15.75">
      <c r="A176" s="46" t="s">
        <v>122</v>
      </c>
      <c r="B176" s="38">
        <v>15196.63</v>
      </c>
      <c r="C176" s="38">
        <v>147710.09</v>
      </c>
      <c r="D176" s="38">
        <v>113567.72</v>
      </c>
      <c r="E176" s="38">
        <v>0</v>
      </c>
      <c r="F176" s="38">
        <f t="shared" si="31"/>
        <v>49339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45">
        <f t="shared" si="32"/>
        <v>0</v>
      </c>
      <c r="M176" s="45">
        <f t="shared" si="28"/>
        <v>49339</v>
      </c>
      <c r="N176"/>
      <c r="O176" s="11"/>
    </row>
    <row r="177" spans="1:15" s="2" customFormat="1" ht="17.25" customHeight="1">
      <c r="A177" s="46" t="s">
        <v>98</v>
      </c>
      <c r="B177" s="38">
        <v>0</v>
      </c>
      <c r="C177" s="38">
        <v>1511491.96</v>
      </c>
      <c r="D177" s="38">
        <v>1493951.26</v>
      </c>
      <c r="E177" s="38">
        <v>0</v>
      </c>
      <c r="F177" s="38">
        <f t="shared" si="31"/>
        <v>17540.699999999953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45">
        <f t="shared" si="32"/>
        <v>0</v>
      </c>
      <c r="M177" s="45">
        <f t="shared" si="28"/>
        <v>17540.699999999953</v>
      </c>
      <c r="N177"/>
      <c r="O177" s="11"/>
    </row>
    <row r="178" spans="1:15" s="2" customFormat="1" ht="15.75">
      <c r="A178" s="46" t="s">
        <v>115</v>
      </c>
      <c r="B178" s="38">
        <v>730360.79</v>
      </c>
      <c r="C178" s="38">
        <v>4666081.67</v>
      </c>
      <c r="D178" s="38">
        <v>4666081.67</v>
      </c>
      <c r="E178" s="38">
        <v>0</v>
      </c>
      <c r="F178" s="38">
        <f t="shared" si="31"/>
        <v>730360.79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45">
        <f t="shared" si="32"/>
        <v>0</v>
      </c>
      <c r="M178" s="45">
        <f t="shared" si="28"/>
        <v>730360.79</v>
      </c>
      <c r="N178"/>
      <c r="O178" s="11"/>
    </row>
    <row r="179" spans="1:15" s="2" customFormat="1" ht="15.75">
      <c r="A179" s="46" t="s">
        <v>116</v>
      </c>
      <c r="B179" s="38">
        <v>38288631.9</v>
      </c>
      <c r="C179" s="38">
        <v>251.9</v>
      </c>
      <c r="D179" s="38">
        <v>0</v>
      </c>
      <c r="E179" s="38">
        <v>0</v>
      </c>
      <c r="F179" s="38">
        <f t="shared" si="31"/>
        <v>38288883.8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45">
        <f>(G179+H179)-(J179+K179)</f>
        <v>0</v>
      </c>
      <c r="M179" s="45">
        <f>F179+L179</f>
        <v>38288883.8</v>
      </c>
      <c r="N179"/>
      <c r="O179" s="11"/>
    </row>
    <row r="180" spans="1:15" s="2" customFormat="1" ht="15.75">
      <c r="A180" s="46" t="s">
        <v>119</v>
      </c>
      <c r="B180" s="38">
        <v>18655272</v>
      </c>
      <c r="C180" s="38">
        <v>30244.58</v>
      </c>
      <c r="D180" s="38">
        <v>30244.58</v>
      </c>
      <c r="E180" s="38">
        <v>0</v>
      </c>
      <c r="F180" s="38">
        <f t="shared" si="31"/>
        <v>18655272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45">
        <f>(G180+H180)-(J180+K180)</f>
        <v>0</v>
      </c>
      <c r="M180" s="45">
        <f>F180+L180</f>
        <v>18655272</v>
      </c>
      <c r="N180"/>
      <c r="O180" s="11"/>
    </row>
    <row r="181" spans="1:15" s="2" customFormat="1" ht="15.75">
      <c r="A181" s="46" t="s">
        <v>130</v>
      </c>
      <c r="B181" s="38">
        <v>0</v>
      </c>
      <c r="C181" s="38">
        <v>23584.72</v>
      </c>
      <c r="D181" s="38">
        <v>2103.54</v>
      </c>
      <c r="E181" s="38">
        <v>0</v>
      </c>
      <c r="F181" s="38">
        <f t="shared" si="31"/>
        <v>21481.18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45">
        <f>(G181+H181)-(J181+K181)</f>
        <v>0</v>
      </c>
      <c r="M181" s="45">
        <f>F181+L181</f>
        <v>21481.18</v>
      </c>
      <c r="N181"/>
      <c r="O181" s="11"/>
    </row>
    <row r="182" spans="1:15" s="2" customFormat="1" ht="15.75">
      <c r="A182" s="46" t="s">
        <v>155</v>
      </c>
      <c r="B182" s="38">
        <v>0</v>
      </c>
      <c r="C182" s="38">
        <v>19512.74</v>
      </c>
      <c r="D182" s="38">
        <v>19512.74</v>
      </c>
      <c r="E182" s="38">
        <v>0</v>
      </c>
      <c r="F182" s="38">
        <f t="shared" si="31"/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45">
        <f>(G182+H182)-(J182+K182)</f>
        <v>0</v>
      </c>
      <c r="M182" s="45">
        <f>F182+L182</f>
        <v>0</v>
      </c>
      <c r="N182"/>
      <c r="O182" s="11"/>
    </row>
    <row r="183" spans="1:15" s="2" customFormat="1" ht="15.75">
      <c r="A183" s="46" t="s">
        <v>147</v>
      </c>
      <c r="B183" s="38">
        <v>0</v>
      </c>
      <c r="C183" s="38">
        <v>38104.8</v>
      </c>
      <c r="D183" s="38">
        <v>38104.8</v>
      </c>
      <c r="E183" s="38">
        <v>0</v>
      </c>
      <c r="F183" s="38">
        <f t="shared" si="31"/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45">
        <f>(G183+H183)-(J183+K183)</f>
        <v>0</v>
      </c>
      <c r="M183" s="45">
        <f>F183+L183</f>
        <v>0</v>
      </c>
      <c r="N183"/>
      <c r="O183" s="11"/>
    </row>
    <row r="184" spans="1:15" s="2" customFormat="1" ht="15.75">
      <c r="A184" s="51" t="s">
        <v>26</v>
      </c>
      <c r="B184" s="41">
        <f aca="true" t="shared" si="33" ref="B184:L184">SUM(B185:B194)</f>
        <v>68777.11</v>
      </c>
      <c r="C184" s="41">
        <f t="shared" si="33"/>
        <v>5327635.98</v>
      </c>
      <c r="D184" s="41">
        <f t="shared" si="33"/>
        <v>5122123.640000001</v>
      </c>
      <c r="E184" s="41">
        <f t="shared" si="33"/>
        <v>0</v>
      </c>
      <c r="F184" s="41">
        <f t="shared" si="33"/>
        <v>274289.45000000007</v>
      </c>
      <c r="G184" s="41">
        <f t="shared" si="33"/>
        <v>22790</v>
      </c>
      <c r="H184" s="41">
        <f t="shared" si="33"/>
        <v>1618217.5000000002</v>
      </c>
      <c r="I184" s="41">
        <f t="shared" si="33"/>
        <v>734804.46</v>
      </c>
      <c r="J184" s="41">
        <f t="shared" si="33"/>
        <v>681236.84</v>
      </c>
      <c r="K184" s="41">
        <f t="shared" si="33"/>
        <v>0</v>
      </c>
      <c r="L184" s="41">
        <f t="shared" si="33"/>
        <v>959770.66</v>
      </c>
      <c r="M184" s="42">
        <f t="shared" si="28"/>
        <v>1234060.11</v>
      </c>
      <c r="N184"/>
      <c r="O184" s="11"/>
    </row>
    <row r="185" spans="1:15" s="2" customFormat="1" ht="15.75" customHeight="1">
      <c r="A185" s="46" t="s">
        <v>141</v>
      </c>
      <c r="B185" s="38">
        <v>0</v>
      </c>
      <c r="C185" s="38">
        <v>74684.95</v>
      </c>
      <c r="D185" s="38">
        <v>74684.95</v>
      </c>
      <c r="E185" s="38">
        <v>0</v>
      </c>
      <c r="F185" s="38">
        <f aca="true" t="shared" si="34" ref="F185:F194">(B185+C185)-(D185+E185)</f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45">
        <f aca="true" t="shared" si="35" ref="L185:L194">(G185+H185)-(J185+K185)</f>
        <v>0</v>
      </c>
      <c r="M185" s="45">
        <f t="shared" si="28"/>
        <v>0</v>
      </c>
      <c r="N185"/>
      <c r="O185" s="11"/>
    </row>
    <row r="186" spans="1:15" s="2" customFormat="1" ht="15.75">
      <c r="A186" s="47" t="s">
        <v>131</v>
      </c>
      <c r="B186" s="38">
        <v>9833.12</v>
      </c>
      <c r="C186" s="38">
        <v>3207655.79</v>
      </c>
      <c r="D186" s="38">
        <v>3207655.79</v>
      </c>
      <c r="E186" s="38">
        <v>0</v>
      </c>
      <c r="F186" s="38">
        <f t="shared" si="34"/>
        <v>9833.120000000112</v>
      </c>
      <c r="G186" s="38">
        <v>0</v>
      </c>
      <c r="H186" s="38">
        <v>336668.23</v>
      </c>
      <c r="I186" s="38">
        <v>148307.66</v>
      </c>
      <c r="J186" s="38">
        <v>148307.66</v>
      </c>
      <c r="K186" s="38">
        <v>0</v>
      </c>
      <c r="L186" s="45">
        <f t="shared" si="35"/>
        <v>188360.56999999998</v>
      </c>
      <c r="M186" s="45">
        <f t="shared" si="28"/>
        <v>198193.6900000001</v>
      </c>
      <c r="N186"/>
      <c r="O186" s="11"/>
    </row>
    <row r="187" spans="1:15" s="2" customFormat="1" ht="15.75" customHeight="1">
      <c r="A187" s="46" t="s">
        <v>81</v>
      </c>
      <c r="B187" s="38">
        <v>0</v>
      </c>
      <c r="C187" s="38">
        <v>107921.5</v>
      </c>
      <c r="D187" s="38">
        <v>0</v>
      </c>
      <c r="E187" s="38">
        <v>0</v>
      </c>
      <c r="F187" s="38">
        <f t="shared" si="34"/>
        <v>107921.5</v>
      </c>
      <c r="G187" s="38">
        <v>0</v>
      </c>
      <c r="H187" s="38">
        <v>188423.16</v>
      </c>
      <c r="I187" s="38">
        <v>0</v>
      </c>
      <c r="J187" s="38">
        <v>0</v>
      </c>
      <c r="K187" s="38">
        <v>0</v>
      </c>
      <c r="L187" s="45">
        <f t="shared" si="35"/>
        <v>188423.16</v>
      </c>
      <c r="M187" s="45">
        <f t="shared" si="28"/>
        <v>296344.66000000003</v>
      </c>
      <c r="N187"/>
      <c r="O187" s="11"/>
    </row>
    <row r="188" spans="1:19" ht="15.75">
      <c r="A188" s="46" t="s">
        <v>134</v>
      </c>
      <c r="B188" s="38">
        <v>16164.71</v>
      </c>
      <c r="C188" s="38">
        <v>732029.61</v>
      </c>
      <c r="D188" s="38">
        <v>634438.77</v>
      </c>
      <c r="E188" s="38">
        <v>0</v>
      </c>
      <c r="F188" s="38">
        <f t="shared" si="34"/>
        <v>113755.54999999993</v>
      </c>
      <c r="G188" s="38">
        <v>0</v>
      </c>
      <c r="H188" s="38">
        <v>973298.56</v>
      </c>
      <c r="I188" s="38">
        <v>542806.86</v>
      </c>
      <c r="J188" s="38">
        <v>512029.24</v>
      </c>
      <c r="K188" s="38">
        <v>0</v>
      </c>
      <c r="L188" s="45">
        <f t="shared" si="35"/>
        <v>461269.32000000007</v>
      </c>
      <c r="M188" s="45">
        <f t="shared" si="28"/>
        <v>575024.87</v>
      </c>
      <c r="N188"/>
      <c r="O188" s="11"/>
      <c r="P188" s="2"/>
      <c r="Q188" s="2"/>
      <c r="R188" s="2"/>
      <c r="S188" s="2"/>
    </row>
    <row r="189" spans="1:19" ht="15.75">
      <c r="A189" s="46" t="s">
        <v>124</v>
      </c>
      <c r="B189" s="38">
        <v>0</v>
      </c>
      <c r="C189" s="38">
        <v>407433.07</v>
      </c>
      <c r="D189" s="38">
        <v>407433.07</v>
      </c>
      <c r="E189" s="38">
        <v>0</v>
      </c>
      <c r="F189" s="38">
        <f t="shared" si="34"/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45">
        <f t="shared" si="35"/>
        <v>0</v>
      </c>
      <c r="M189" s="45">
        <f t="shared" si="28"/>
        <v>0</v>
      </c>
      <c r="N189" s="100"/>
      <c r="O189" s="100"/>
      <c r="P189" s="100"/>
      <c r="Q189" s="2"/>
      <c r="R189" s="2"/>
      <c r="S189" s="2"/>
    </row>
    <row r="190" spans="1:19" ht="15.75">
      <c r="A190" s="46" t="s">
        <v>38</v>
      </c>
      <c r="B190" s="38">
        <v>0</v>
      </c>
      <c r="C190" s="38">
        <v>520</v>
      </c>
      <c r="D190" s="38">
        <v>520</v>
      </c>
      <c r="E190" s="38">
        <v>0</v>
      </c>
      <c r="F190" s="38">
        <f t="shared" si="34"/>
        <v>0</v>
      </c>
      <c r="G190" s="38">
        <v>22790</v>
      </c>
      <c r="H190" s="38">
        <v>119827.55</v>
      </c>
      <c r="I190" s="38">
        <v>43689.94</v>
      </c>
      <c r="J190" s="38">
        <v>20899.94</v>
      </c>
      <c r="K190" s="38">
        <v>0</v>
      </c>
      <c r="L190" s="45">
        <f t="shared" si="35"/>
        <v>121717.60999999999</v>
      </c>
      <c r="M190" s="45">
        <f t="shared" si="28"/>
        <v>121717.60999999999</v>
      </c>
      <c r="N190"/>
      <c r="O190" s="11"/>
      <c r="P190" s="2"/>
      <c r="Q190" s="2"/>
      <c r="R190" s="2"/>
      <c r="S190" s="2"/>
    </row>
    <row r="191" spans="1:15" ht="15.75">
      <c r="A191" s="46" t="s">
        <v>39</v>
      </c>
      <c r="B191" s="38">
        <v>42779.28</v>
      </c>
      <c r="C191" s="38">
        <v>527511.3</v>
      </c>
      <c r="D191" s="38">
        <v>527511.3</v>
      </c>
      <c r="E191" s="38">
        <v>0</v>
      </c>
      <c r="F191" s="38">
        <f t="shared" si="34"/>
        <v>42779.28000000003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45">
        <f t="shared" si="35"/>
        <v>0</v>
      </c>
      <c r="M191" s="45">
        <f t="shared" si="28"/>
        <v>42779.28000000003</v>
      </c>
      <c r="N191"/>
      <c r="O191" s="13"/>
    </row>
    <row r="192" spans="1:15" ht="15.75">
      <c r="A192" s="46" t="s">
        <v>104</v>
      </c>
      <c r="B192" s="56">
        <v>0</v>
      </c>
      <c r="C192" s="38">
        <v>8858.5</v>
      </c>
      <c r="D192" s="38">
        <v>8858.5</v>
      </c>
      <c r="E192" s="38">
        <v>0</v>
      </c>
      <c r="F192" s="38">
        <f t="shared" si="34"/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45">
        <f t="shared" si="35"/>
        <v>0</v>
      </c>
      <c r="M192" s="45">
        <f t="shared" si="28"/>
        <v>0</v>
      </c>
      <c r="N192" s="29"/>
      <c r="O192" s="13"/>
    </row>
    <row r="193" spans="1:15" ht="15.75">
      <c r="A193" s="46" t="s">
        <v>119</v>
      </c>
      <c r="B193" s="56">
        <v>0</v>
      </c>
      <c r="C193" s="38">
        <v>135653.28</v>
      </c>
      <c r="D193" s="38">
        <v>135653.28</v>
      </c>
      <c r="E193" s="38">
        <v>0</v>
      </c>
      <c r="F193" s="38">
        <f t="shared" si="34"/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45">
        <f t="shared" si="35"/>
        <v>0</v>
      </c>
      <c r="M193" s="45">
        <f t="shared" si="28"/>
        <v>0</v>
      </c>
      <c r="N193" s="29"/>
      <c r="O193" s="13"/>
    </row>
    <row r="194" spans="1:15" ht="15.75">
      <c r="A194" s="46" t="s">
        <v>145</v>
      </c>
      <c r="B194" s="56">
        <v>0</v>
      </c>
      <c r="C194" s="56">
        <v>125367.98</v>
      </c>
      <c r="D194" s="56">
        <v>125367.98</v>
      </c>
      <c r="E194" s="56">
        <v>0</v>
      </c>
      <c r="F194" s="38">
        <f t="shared" si="34"/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45">
        <f t="shared" si="35"/>
        <v>0</v>
      </c>
      <c r="M194" s="45">
        <f t="shared" si="28"/>
        <v>0</v>
      </c>
      <c r="N194" s="29"/>
      <c r="O194" s="13"/>
    </row>
    <row r="195" spans="1:15" ht="15.75">
      <c r="A195" s="51" t="s">
        <v>6</v>
      </c>
      <c r="B195" s="68">
        <f>SUM(B196:B208)</f>
        <v>413378.7200000001</v>
      </c>
      <c r="C195" s="68">
        <f>SUM(C196:C208)</f>
        <v>44754896.46</v>
      </c>
      <c r="D195" s="68">
        <f>SUM(D196:D208)</f>
        <v>44745880.31</v>
      </c>
      <c r="E195" s="68">
        <f>SUM(E196:E208)</f>
        <v>0</v>
      </c>
      <c r="F195" s="68">
        <f>SUM(F196:F208)</f>
        <v>422394.8700000004</v>
      </c>
      <c r="G195" s="41">
        <f aca="true" t="shared" si="36" ref="G195:L195">SUM(G196:G207)</f>
        <v>0</v>
      </c>
      <c r="H195" s="41">
        <f t="shared" si="36"/>
        <v>20992.09</v>
      </c>
      <c r="I195" s="41">
        <f t="shared" si="36"/>
        <v>0</v>
      </c>
      <c r="J195" s="41">
        <f t="shared" si="36"/>
        <v>0</v>
      </c>
      <c r="K195" s="41">
        <f t="shared" si="36"/>
        <v>0</v>
      </c>
      <c r="L195" s="41">
        <f t="shared" si="36"/>
        <v>20992.09</v>
      </c>
      <c r="M195" s="42">
        <f>F195+L195</f>
        <v>443386.9600000004</v>
      </c>
      <c r="N195"/>
      <c r="O195" s="13"/>
    </row>
    <row r="196" spans="1:15" ht="31.5">
      <c r="A196" s="46" t="s">
        <v>69</v>
      </c>
      <c r="B196" s="38">
        <v>405</v>
      </c>
      <c r="C196" s="38">
        <v>0</v>
      </c>
      <c r="D196" s="38">
        <v>0</v>
      </c>
      <c r="E196" s="38">
        <v>0</v>
      </c>
      <c r="F196" s="38">
        <f aca="true" t="shared" si="37" ref="F196:F208">(B196+C196)-(D196+E196)</f>
        <v>405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45">
        <f aca="true" t="shared" si="38" ref="L196:L208">(G196+H196)-(J196+K196)</f>
        <v>0</v>
      </c>
      <c r="M196" s="45">
        <f aca="true" t="shared" si="39" ref="M196:M208">F196+L196</f>
        <v>405</v>
      </c>
      <c r="N196"/>
      <c r="O196" s="13"/>
    </row>
    <row r="197" spans="1:15" ht="15.75">
      <c r="A197" s="46" t="s">
        <v>70</v>
      </c>
      <c r="B197" s="38">
        <v>0</v>
      </c>
      <c r="C197" s="38">
        <v>8138.21</v>
      </c>
      <c r="D197" s="38">
        <v>8138.21</v>
      </c>
      <c r="E197" s="38">
        <v>0</v>
      </c>
      <c r="F197" s="38">
        <f t="shared" si="37"/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45">
        <f t="shared" si="38"/>
        <v>0</v>
      </c>
      <c r="M197" s="45">
        <f t="shared" si="39"/>
        <v>0</v>
      </c>
      <c r="N197"/>
      <c r="O197" s="13"/>
    </row>
    <row r="198" spans="1:15" ht="15.75">
      <c r="A198" s="46" t="s">
        <v>71</v>
      </c>
      <c r="B198" s="38">
        <v>0</v>
      </c>
      <c r="C198" s="38">
        <v>71776.44</v>
      </c>
      <c r="D198" s="38">
        <v>71776.44</v>
      </c>
      <c r="E198" s="38">
        <v>0</v>
      </c>
      <c r="F198" s="38">
        <f t="shared" si="37"/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45">
        <f t="shared" si="38"/>
        <v>0</v>
      </c>
      <c r="M198" s="45">
        <f t="shared" si="39"/>
        <v>0</v>
      </c>
      <c r="N198"/>
      <c r="O198" s="13"/>
    </row>
    <row r="199" spans="1:15" ht="15.75">
      <c r="A199" s="46" t="s">
        <v>41</v>
      </c>
      <c r="B199" s="38">
        <v>370257.21</v>
      </c>
      <c r="C199" s="38">
        <v>29572.89</v>
      </c>
      <c r="D199" s="38">
        <v>29572.89</v>
      </c>
      <c r="E199" s="38">
        <v>0</v>
      </c>
      <c r="F199" s="38">
        <f t="shared" si="37"/>
        <v>370257.21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45">
        <f t="shared" si="38"/>
        <v>0</v>
      </c>
      <c r="M199" s="45">
        <f t="shared" si="39"/>
        <v>370257.21</v>
      </c>
      <c r="N199"/>
      <c r="O199" s="13"/>
    </row>
    <row r="200" spans="1:15" ht="31.5">
      <c r="A200" s="46" t="s">
        <v>128</v>
      </c>
      <c r="B200" s="38">
        <v>28100.97</v>
      </c>
      <c r="C200" s="38">
        <v>48153.46</v>
      </c>
      <c r="D200" s="38">
        <v>48153.46</v>
      </c>
      <c r="E200" s="38">
        <v>0</v>
      </c>
      <c r="F200" s="38">
        <f t="shared" si="37"/>
        <v>28100.969999999994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45">
        <f t="shared" si="38"/>
        <v>0</v>
      </c>
      <c r="M200" s="45">
        <f t="shared" si="39"/>
        <v>28100.969999999994</v>
      </c>
      <c r="N200"/>
      <c r="O200" s="13"/>
    </row>
    <row r="201" spans="1:15" ht="15.75">
      <c r="A201" s="46" t="s">
        <v>42</v>
      </c>
      <c r="B201" s="38">
        <v>264.96</v>
      </c>
      <c r="C201" s="38">
        <v>35633904.94</v>
      </c>
      <c r="D201" s="38">
        <v>35633904.94</v>
      </c>
      <c r="E201" s="38">
        <v>0</v>
      </c>
      <c r="F201" s="38">
        <f t="shared" si="37"/>
        <v>264.96000000089407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45">
        <f t="shared" si="38"/>
        <v>0</v>
      </c>
      <c r="M201" s="45">
        <f t="shared" si="39"/>
        <v>264.96000000089407</v>
      </c>
      <c r="N201"/>
      <c r="O201" s="13"/>
    </row>
    <row r="202" spans="1:15" ht="15.75">
      <c r="A202" s="46" t="s">
        <v>43</v>
      </c>
      <c r="B202" s="38">
        <v>13851.77</v>
      </c>
      <c r="C202" s="38">
        <v>5001595.61</v>
      </c>
      <c r="D202" s="38">
        <v>5001595.61</v>
      </c>
      <c r="E202" s="38">
        <v>0</v>
      </c>
      <c r="F202" s="38">
        <f t="shared" si="37"/>
        <v>13851.769999999553</v>
      </c>
      <c r="G202" s="38">
        <v>0</v>
      </c>
      <c r="H202" s="38">
        <v>20992.09</v>
      </c>
      <c r="I202" s="38">
        <v>0</v>
      </c>
      <c r="J202" s="38">
        <v>0</v>
      </c>
      <c r="K202" s="38">
        <v>0</v>
      </c>
      <c r="L202" s="45">
        <f t="shared" si="38"/>
        <v>20992.09</v>
      </c>
      <c r="M202" s="45">
        <f t="shared" si="39"/>
        <v>34843.85999999955</v>
      </c>
      <c r="N202"/>
      <c r="O202" s="13"/>
    </row>
    <row r="203" spans="1:15" ht="15.75">
      <c r="A203" s="46" t="s">
        <v>44</v>
      </c>
      <c r="B203" s="38">
        <v>443.21</v>
      </c>
      <c r="C203" s="38">
        <v>3304513.35</v>
      </c>
      <c r="D203" s="38">
        <v>3304513.35</v>
      </c>
      <c r="E203" s="38">
        <v>0</v>
      </c>
      <c r="F203" s="38">
        <f t="shared" si="37"/>
        <v>443.20999999996275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45">
        <f t="shared" si="38"/>
        <v>0</v>
      </c>
      <c r="M203" s="45">
        <f t="shared" si="39"/>
        <v>443.20999999996275</v>
      </c>
      <c r="N203"/>
      <c r="O203" s="13"/>
    </row>
    <row r="204" spans="1:15" ht="15.75">
      <c r="A204" s="46" t="s">
        <v>45</v>
      </c>
      <c r="B204" s="38">
        <v>0</v>
      </c>
      <c r="C204" s="38">
        <v>19252.31</v>
      </c>
      <c r="D204" s="38">
        <v>19252.31</v>
      </c>
      <c r="E204" s="38">
        <v>0</v>
      </c>
      <c r="F204" s="38">
        <f t="shared" si="37"/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45">
        <f t="shared" si="38"/>
        <v>0</v>
      </c>
      <c r="M204" s="45">
        <f t="shared" si="39"/>
        <v>0</v>
      </c>
      <c r="N204"/>
      <c r="O204" s="13"/>
    </row>
    <row r="205" spans="1:15" ht="15.75">
      <c r="A205" s="46" t="s">
        <v>46</v>
      </c>
      <c r="B205" s="38">
        <v>0</v>
      </c>
      <c r="C205" s="38">
        <v>542465.45</v>
      </c>
      <c r="D205" s="38">
        <v>542465.45</v>
      </c>
      <c r="E205" s="38">
        <v>0</v>
      </c>
      <c r="F205" s="38">
        <f t="shared" si="37"/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45">
        <f t="shared" si="38"/>
        <v>0</v>
      </c>
      <c r="M205" s="45">
        <f t="shared" si="39"/>
        <v>0</v>
      </c>
      <c r="N205"/>
      <c r="O205" s="13"/>
    </row>
    <row r="206" spans="1:15" ht="15.75">
      <c r="A206" s="46" t="s">
        <v>136</v>
      </c>
      <c r="B206" s="38">
        <v>0</v>
      </c>
      <c r="C206" s="38">
        <v>48832.64</v>
      </c>
      <c r="D206" s="38">
        <v>48832.64</v>
      </c>
      <c r="E206" s="38">
        <v>0</v>
      </c>
      <c r="F206" s="38">
        <f t="shared" si="37"/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45">
        <f t="shared" si="38"/>
        <v>0</v>
      </c>
      <c r="M206" s="45">
        <f t="shared" si="39"/>
        <v>0</v>
      </c>
      <c r="N206"/>
      <c r="O206" s="13"/>
    </row>
    <row r="207" spans="1:15" ht="15.75">
      <c r="A207" s="46" t="s">
        <v>105</v>
      </c>
      <c r="B207" s="38">
        <v>55.6</v>
      </c>
      <c r="C207" s="38">
        <v>38692.65</v>
      </c>
      <c r="D207" s="38">
        <v>29676.5</v>
      </c>
      <c r="E207" s="38">
        <v>0</v>
      </c>
      <c r="F207" s="38">
        <f t="shared" si="37"/>
        <v>9071.75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45">
        <f t="shared" si="38"/>
        <v>0</v>
      </c>
      <c r="M207" s="45">
        <f t="shared" si="39"/>
        <v>9071.75</v>
      </c>
      <c r="N207"/>
      <c r="O207" s="13"/>
    </row>
    <row r="208" spans="1:15" ht="15.75">
      <c r="A208" s="46" t="s">
        <v>137</v>
      </c>
      <c r="B208" s="38">
        <v>0</v>
      </c>
      <c r="C208" s="38">
        <v>7998.51</v>
      </c>
      <c r="D208" s="38">
        <v>7998.51</v>
      </c>
      <c r="E208" s="38">
        <v>0</v>
      </c>
      <c r="F208" s="38">
        <f t="shared" si="37"/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45">
        <f t="shared" si="38"/>
        <v>0</v>
      </c>
      <c r="M208" s="45">
        <f t="shared" si="39"/>
        <v>0</v>
      </c>
      <c r="N208"/>
      <c r="O208" s="13"/>
    </row>
    <row r="209" spans="1:15" ht="15.75">
      <c r="A209" s="51" t="s">
        <v>7</v>
      </c>
      <c r="B209" s="41">
        <f aca="true" t="shared" si="40" ref="B209:L209">SUM(B210:B212)</f>
        <v>1347.8</v>
      </c>
      <c r="C209" s="41">
        <f t="shared" si="40"/>
        <v>29252.54</v>
      </c>
      <c r="D209" s="41">
        <f t="shared" si="40"/>
        <v>0</v>
      </c>
      <c r="E209" s="41">
        <f t="shared" si="40"/>
        <v>0</v>
      </c>
      <c r="F209" s="41">
        <f t="shared" si="40"/>
        <v>30600.34</v>
      </c>
      <c r="G209" s="41">
        <f t="shared" si="40"/>
        <v>0</v>
      </c>
      <c r="H209" s="41">
        <f t="shared" si="40"/>
        <v>0</v>
      </c>
      <c r="I209" s="41">
        <f t="shared" si="40"/>
        <v>0</v>
      </c>
      <c r="J209" s="41">
        <f t="shared" si="40"/>
        <v>0</v>
      </c>
      <c r="K209" s="41">
        <f t="shared" si="40"/>
        <v>0</v>
      </c>
      <c r="L209" s="41">
        <f t="shared" si="40"/>
        <v>0</v>
      </c>
      <c r="M209" s="42">
        <f>F209+L209</f>
        <v>30600.34</v>
      </c>
      <c r="N209"/>
      <c r="O209" s="13"/>
    </row>
    <row r="210" spans="1:15" ht="15.75">
      <c r="A210" s="46" t="s">
        <v>73</v>
      </c>
      <c r="B210" s="38">
        <v>875</v>
      </c>
      <c r="C210" s="38">
        <v>1949.28</v>
      </c>
      <c r="D210" s="38">
        <v>0</v>
      </c>
      <c r="E210" s="38">
        <v>0</v>
      </c>
      <c r="F210" s="38">
        <f>(B210+C210)-(D210+E210)</f>
        <v>2824.2799999999997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45">
        <f aca="true" t="shared" si="41" ref="L210:L224">(G210+H210)-(J210+K210)</f>
        <v>0</v>
      </c>
      <c r="M210" s="45">
        <f>F210+L210</f>
        <v>2824.2799999999997</v>
      </c>
      <c r="N210"/>
      <c r="O210" s="13"/>
    </row>
    <row r="211" spans="1:15" ht="15.75">
      <c r="A211" s="46" t="s">
        <v>140</v>
      </c>
      <c r="B211" s="38">
        <v>472.8</v>
      </c>
      <c r="C211" s="38">
        <v>1956.72</v>
      </c>
      <c r="D211" s="38">
        <v>0</v>
      </c>
      <c r="E211" s="38">
        <v>0</v>
      </c>
      <c r="F211" s="38">
        <f>(B211+C211)-(D211+E211)</f>
        <v>2429.52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45">
        <f t="shared" si="41"/>
        <v>0</v>
      </c>
      <c r="M211" s="45">
        <f>F211+L211</f>
        <v>2429.52</v>
      </c>
      <c r="N211"/>
      <c r="O211" s="13"/>
    </row>
    <row r="212" spans="1:15" ht="15.75">
      <c r="A212" s="46" t="s">
        <v>75</v>
      </c>
      <c r="B212" s="38">
        <v>0</v>
      </c>
      <c r="C212" s="38">
        <v>25346.54</v>
      </c>
      <c r="D212" s="38">
        <v>0</v>
      </c>
      <c r="E212" s="38">
        <v>0</v>
      </c>
      <c r="F212" s="38">
        <f>(B212+C212)-(D212+E212)</f>
        <v>25346.54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45">
        <f t="shared" si="41"/>
        <v>0</v>
      </c>
      <c r="M212" s="45">
        <f>F212+L212</f>
        <v>25346.54</v>
      </c>
      <c r="N212"/>
      <c r="O212" s="13"/>
    </row>
    <row r="213" spans="1:15" ht="15.75" customHeight="1">
      <c r="A213" s="76" t="s">
        <v>24</v>
      </c>
      <c r="B213" s="41">
        <f>SUM(B214:B218)</f>
        <v>510984.08</v>
      </c>
      <c r="C213" s="41">
        <f>SUM(C214:C218)</f>
        <v>57908.12</v>
      </c>
      <c r="D213" s="41">
        <f>SUM(D214:D218)</f>
        <v>47789.75</v>
      </c>
      <c r="E213" s="41">
        <f>SUM(E214:E218)</f>
        <v>0</v>
      </c>
      <c r="F213" s="41">
        <f>SUM(F214:F218)</f>
        <v>521102.45</v>
      </c>
      <c r="G213" s="41">
        <f aca="true" t="shared" si="42" ref="G213:L213">SUM(G215:G218)</f>
        <v>0</v>
      </c>
      <c r="H213" s="41">
        <f t="shared" si="42"/>
        <v>0</v>
      </c>
      <c r="I213" s="41">
        <f t="shared" si="42"/>
        <v>0</v>
      </c>
      <c r="J213" s="41">
        <f t="shared" si="42"/>
        <v>0</v>
      </c>
      <c r="K213" s="41">
        <f t="shared" si="42"/>
        <v>0</v>
      </c>
      <c r="L213" s="41">
        <f t="shared" si="42"/>
        <v>0</v>
      </c>
      <c r="M213" s="42">
        <f>F213+L213</f>
        <v>521102.45</v>
      </c>
      <c r="N213"/>
      <c r="O213" s="13"/>
    </row>
    <row r="214" spans="1:15" ht="15.75" customHeight="1">
      <c r="A214" s="46" t="s">
        <v>138</v>
      </c>
      <c r="B214" s="38">
        <v>4909.78</v>
      </c>
      <c r="C214" s="38">
        <v>0</v>
      </c>
      <c r="D214" s="38">
        <v>0</v>
      </c>
      <c r="E214" s="38">
        <v>0</v>
      </c>
      <c r="F214" s="38">
        <f aca="true" t="shared" si="43" ref="F214:F224">(B214+C214)-(D214+E214)</f>
        <v>4909.78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2">
        <f t="shared" si="41"/>
        <v>0</v>
      </c>
      <c r="M214" s="45">
        <f aca="true" t="shared" si="44" ref="M214:M224">F214+L214</f>
        <v>4909.78</v>
      </c>
      <c r="N214"/>
      <c r="O214" s="13"/>
    </row>
    <row r="215" spans="1:15" ht="15.75">
      <c r="A215" s="46" t="s">
        <v>150</v>
      </c>
      <c r="B215" s="38">
        <v>0</v>
      </c>
      <c r="C215" s="38">
        <v>26260.79</v>
      </c>
      <c r="D215" s="38">
        <v>16142.42</v>
      </c>
      <c r="E215" s="38">
        <v>0</v>
      </c>
      <c r="F215" s="38">
        <f t="shared" si="43"/>
        <v>10118.37</v>
      </c>
      <c r="G215" s="38">
        <v>0</v>
      </c>
      <c r="H215" s="38"/>
      <c r="I215" s="38">
        <v>0</v>
      </c>
      <c r="J215" s="38">
        <v>0</v>
      </c>
      <c r="K215" s="38">
        <v>0</v>
      </c>
      <c r="L215" s="45">
        <f t="shared" si="41"/>
        <v>0</v>
      </c>
      <c r="M215" s="45">
        <f t="shared" si="44"/>
        <v>10118.37</v>
      </c>
      <c r="N215"/>
      <c r="O215" s="13"/>
    </row>
    <row r="216" spans="1:15" ht="15.75">
      <c r="A216" s="46" t="s">
        <v>47</v>
      </c>
      <c r="B216" s="38">
        <v>61324.66</v>
      </c>
      <c r="C216" s="38">
        <v>0</v>
      </c>
      <c r="D216" s="38">
        <v>0</v>
      </c>
      <c r="E216" s="38">
        <v>0</v>
      </c>
      <c r="F216" s="38">
        <f t="shared" si="43"/>
        <v>61324.66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45">
        <f t="shared" si="41"/>
        <v>0</v>
      </c>
      <c r="M216" s="45">
        <f t="shared" si="44"/>
        <v>61324.66</v>
      </c>
      <c r="N216"/>
      <c r="O216" s="13"/>
    </row>
    <row r="217" spans="1:15" ht="15.75" customHeight="1">
      <c r="A217" s="46" t="s">
        <v>48</v>
      </c>
      <c r="B217" s="38">
        <v>444749.64</v>
      </c>
      <c r="C217" s="38">
        <v>540.49</v>
      </c>
      <c r="D217" s="38">
        <v>540.49</v>
      </c>
      <c r="E217" s="38">
        <v>0</v>
      </c>
      <c r="F217" s="38">
        <f t="shared" si="43"/>
        <v>444749.64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45">
        <f t="shared" si="41"/>
        <v>0</v>
      </c>
      <c r="M217" s="45">
        <f t="shared" si="44"/>
        <v>444749.64</v>
      </c>
      <c r="N217"/>
      <c r="O217" s="13"/>
    </row>
    <row r="218" spans="1:15" ht="15.75" customHeight="1">
      <c r="A218" s="46" t="s">
        <v>50</v>
      </c>
      <c r="B218" s="38">
        <v>0</v>
      </c>
      <c r="C218" s="38">
        <v>31106.84</v>
      </c>
      <c r="D218" s="38">
        <v>31106.84</v>
      </c>
      <c r="E218" s="38">
        <v>0</v>
      </c>
      <c r="F218" s="38">
        <f t="shared" si="43"/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45">
        <f t="shared" si="41"/>
        <v>0</v>
      </c>
      <c r="M218" s="45">
        <f t="shared" si="44"/>
        <v>0</v>
      </c>
      <c r="N218"/>
      <c r="O218" s="13"/>
    </row>
    <row r="219" spans="1:19" s="2" customFormat="1" ht="15.75">
      <c r="A219" s="51" t="s">
        <v>14</v>
      </c>
      <c r="B219" s="41">
        <f aca="true" t="shared" si="45" ref="B219:L219">SUM(B220:B224)</f>
        <v>41195682.94</v>
      </c>
      <c r="C219" s="41">
        <f t="shared" si="45"/>
        <v>17302653.26</v>
      </c>
      <c r="D219" s="41">
        <f t="shared" si="45"/>
        <v>16360790.86</v>
      </c>
      <c r="E219" s="41">
        <f t="shared" si="45"/>
        <v>0</v>
      </c>
      <c r="F219" s="41">
        <f t="shared" si="45"/>
        <v>42137545.339999996</v>
      </c>
      <c r="G219" s="41">
        <f t="shared" si="45"/>
        <v>0</v>
      </c>
      <c r="H219" s="41">
        <f t="shared" si="45"/>
        <v>422582.8</v>
      </c>
      <c r="I219" s="41">
        <f t="shared" si="45"/>
        <v>191142.62000000002</v>
      </c>
      <c r="J219" s="41">
        <f t="shared" si="45"/>
        <v>191142.62000000002</v>
      </c>
      <c r="K219" s="41">
        <f t="shared" si="45"/>
        <v>0</v>
      </c>
      <c r="L219" s="41">
        <f t="shared" si="45"/>
        <v>231440.18</v>
      </c>
      <c r="M219" s="42">
        <f t="shared" si="44"/>
        <v>42368985.519999996</v>
      </c>
      <c r="N219"/>
      <c r="O219" s="13"/>
      <c r="P219" s="5"/>
      <c r="Q219" s="5"/>
      <c r="R219" s="5"/>
      <c r="S219" s="5"/>
    </row>
    <row r="220" spans="1:19" ht="15.75">
      <c r="A220" s="46" t="s">
        <v>52</v>
      </c>
      <c r="B220" s="38">
        <v>0</v>
      </c>
      <c r="C220" s="38">
        <v>202922.21</v>
      </c>
      <c r="D220" s="38">
        <v>202922.21</v>
      </c>
      <c r="E220" s="38">
        <v>0</v>
      </c>
      <c r="F220" s="38">
        <f t="shared" si="43"/>
        <v>0</v>
      </c>
      <c r="G220" s="38">
        <v>0</v>
      </c>
      <c r="H220" s="38">
        <v>404147.88</v>
      </c>
      <c r="I220" s="38">
        <v>178489.95</v>
      </c>
      <c r="J220" s="38">
        <v>178489.95</v>
      </c>
      <c r="K220" s="38">
        <v>0</v>
      </c>
      <c r="L220" s="45">
        <f>(G220+H220)-(J220+K220)</f>
        <v>225657.93</v>
      </c>
      <c r="M220" s="45">
        <f t="shared" si="44"/>
        <v>225657.93</v>
      </c>
      <c r="N220"/>
      <c r="O220" s="11"/>
      <c r="P220" s="2"/>
      <c r="Q220" s="2"/>
      <c r="R220" s="2"/>
      <c r="S220" s="2"/>
    </row>
    <row r="221" spans="1:19" ht="15.75">
      <c r="A221" s="46" t="s">
        <v>111</v>
      </c>
      <c r="B221" s="38">
        <v>0</v>
      </c>
      <c r="C221" s="38">
        <v>14427.86</v>
      </c>
      <c r="D221" s="38">
        <v>14427.86</v>
      </c>
      <c r="E221" s="38">
        <v>0</v>
      </c>
      <c r="F221" s="38">
        <f t="shared" si="43"/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45">
        <f t="shared" si="41"/>
        <v>0</v>
      </c>
      <c r="M221" s="45">
        <f t="shared" si="44"/>
        <v>0</v>
      </c>
      <c r="N221"/>
      <c r="O221" s="11"/>
      <c r="P221" s="2"/>
      <c r="Q221" s="2"/>
      <c r="R221" s="2"/>
      <c r="S221" s="2"/>
    </row>
    <row r="222" spans="1:15" ht="15.75">
      <c r="A222" s="46" t="s">
        <v>56</v>
      </c>
      <c r="B222" s="38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18434.92</v>
      </c>
      <c r="I222" s="38">
        <v>12652.67</v>
      </c>
      <c r="J222" s="38">
        <v>12652.67</v>
      </c>
      <c r="K222" s="38">
        <v>0</v>
      </c>
      <c r="L222" s="45">
        <f t="shared" si="41"/>
        <v>5782.249999999998</v>
      </c>
      <c r="M222" s="45">
        <f t="shared" si="44"/>
        <v>5782.249999999998</v>
      </c>
      <c r="N222"/>
      <c r="O222" s="13"/>
    </row>
    <row r="223" spans="1:15" ht="15.75">
      <c r="A223" s="46" t="s">
        <v>57</v>
      </c>
      <c r="B223" s="38">
        <v>0</v>
      </c>
      <c r="C223" s="38">
        <v>0</v>
      </c>
      <c r="D223" s="38">
        <v>0</v>
      </c>
      <c r="E223" s="38">
        <v>0</v>
      </c>
      <c r="F223" s="38">
        <f t="shared" si="43"/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45">
        <v>0</v>
      </c>
      <c r="M223" s="45">
        <f t="shared" si="44"/>
        <v>0</v>
      </c>
      <c r="N223"/>
      <c r="O223" s="13"/>
    </row>
    <row r="224" spans="1:15" ht="15" customHeight="1">
      <c r="A224" s="46" t="s">
        <v>58</v>
      </c>
      <c r="B224" s="38">
        <v>41195682.94</v>
      </c>
      <c r="C224" s="38">
        <v>17085303.19</v>
      </c>
      <c r="D224" s="38">
        <v>16143440.79</v>
      </c>
      <c r="E224" s="38">
        <v>0</v>
      </c>
      <c r="F224" s="38">
        <f t="shared" si="43"/>
        <v>42137545.339999996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45">
        <f t="shared" si="41"/>
        <v>0</v>
      </c>
      <c r="M224" s="45">
        <f t="shared" si="44"/>
        <v>42137545.339999996</v>
      </c>
      <c r="N224"/>
      <c r="O224" s="13"/>
    </row>
    <row r="225" spans="1:15" ht="15.75" customHeight="1">
      <c r="A225" s="43" t="s">
        <v>4</v>
      </c>
      <c r="B225" s="32">
        <f aca="true" t="shared" si="46" ref="B225:L225">SUM(B226:B228)</f>
        <v>20822.73</v>
      </c>
      <c r="C225" s="41">
        <f t="shared" si="46"/>
        <v>6908874.859999999</v>
      </c>
      <c r="D225" s="41">
        <f t="shared" si="46"/>
        <v>1002522.85</v>
      </c>
      <c r="E225" s="77">
        <f t="shared" si="46"/>
        <v>0</v>
      </c>
      <c r="F225" s="41">
        <f t="shared" si="46"/>
        <v>5927174.74</v>
      </c>
      <c r="G225" s="41">
        <f t="shared" si="46"/>
        <v>0</v>
      </c>
      <c r="H225" s="41">
        <f t="shared" si="46"/>
        <v>7313619.36</v>
      </c>
      <c r="I225" s="41">
        <f t="shared" si="46"/>
        <v>809058.18</v>
      </c>
      <c r="J225" s="41">
        <f t="shared" si="46"/>
        <v>254995.06</v>
      </c>
      <c r="K225" s="41">
        <f t="shared" si="46"/>
        <v>0</v>
      </c>
      <c r="L225" s="42">
        <f t="shared" si="46"/>
        <v>7058624.300000001</v>
      </c>
      <c r="M225" s="42">
        <f aca="true" t="shared" si="47" ref="M225:M236">F225+L225</f>
        <v>12985799.040000001</v>
      </c>
      <c r="N225"/>
      <c r="O225" s="13"/>
    </row>
    <row r="226" spans="1:15" ht="15.75">
      <c r="A226" s="46" t="s">
        <v>30</v>
      </c>
      <c r="B226" s="38">
        <v>0</v>
      </c>
      <c r="C226" s="38">
        <v>77849.72</v>
      </c>
      <c r="D226" s="38">
        <v>77849.72</v>
      </c>
      <c r="E226" s="78">
        <v>0</v>
      </c>
      <c r="F226" s="38">
        <f aca="true" t="shared" si="48" ref="F226:F236">(B226+C226)-(D226+E226)</f>
        <v>0</v>
      </c>
      <c r="G226" s="38">
        <v>0</v>
      </c>
      <c r="H226" s="38">
        <v>46565.79</v>
      </c>
      <c r="I226" s="38">
        <v>0</v>
      </c>
      <c r="J226" s="38">
        <v>0</v>
      </c>
      <c r="K226" s="38">
        <v>0</v>
      </c>
      <c r="L226" s="45">
        <f>(G226+H226)-(J226+K226)</f>
        <v>46565.79</v>
      </c>
      <c r="M226" s="45">
        <f t="shared" si="47"/>
        <v>46565.79</v>
      </c>
      <c r="N226"/>
      <c r="O226" s="13"/>
    </row>
    <row r="227" spans="1:15" ht="15.75">
      <c r="A227" s="46" t="s">
        <v>31</v>
      </c>
      <c r="B227" s="38">
        <v>20822.73</v>
      </c>
      <c r="C227" s="38">
        <v>6831025.14</v>
      </c>
      <c r="D227" s="38">
        <v>924673.13</v>
      </c>
      <c r="E227" s="78">
        <v>0</v>
      </c>
      <c r="F227" s="38">
        <f t="shared" si="48"/>
        <v>5927174.74</v>
      </c>
      <c r="G227" s="38">
        <v>0</v>
      </c>
      <c r="H227" s="38">
        <v>7255821.57</v>
      </c>
      <c r="I227" s="38">
        <v>809058.18</v>
      </c>
      <c r="J227" s="38">
        <v>254995.06</v>
      </c>
      <c r="K227" s="38">
        <v>0</v>
      </c>
      <c r="L227" s="45">
        <f>(G227+H227)-(J227+K227)</f>
        <v>7000826.510000001</v>
      </c>
      <c r="M227" s="45">
        <f t="shared" si="47"/>
        <v>12928001.25</v>
      </c>
      <c r="N227"/>
      <c r="O227" s="13"/>
    </row>
    <row r="228" spans="1:15" ht="31.5">
      <c r="A228" s="53" t="s">
        <v>161</v>
      </c>
      <c r="B228" s="38">
        <v>0</v>
      </c>
      <c r="C228" s="38">
        <v>0</v>
      </c>
      <c r="D228" s="38">
        <v>0</v>
      </c>
      <c r="E228" s="78">
        <v>0</v>
      </c>
      <c r="F228" s="38"/>
      <c r="G228" s="38">
        <v>0</v>
      </c>
      <c r="H228" s="38">
        <v>11232</v>
      </c>
      <c r="I228" s="38">
        <v>0</v>
      </c>
      <c r="J228" s="38">
        <v>0</v>
      </c>
      <c r="K228" s="38">
        <v>0</v>
      </c>
      <c r="L228" s="45">
        <f>(G228+H228)-(J228+K228)</f>
        <v>11232</v>
      </c>
      <c r="M228" s="45">
        <f t="shared" si="47"/>
        <v>11232</v>
      </c>
      <c r="N228"/>
      <c r="O228" s="13"/>
    </row>
    <row r="229" spans="1:15" ht="15.75">
      <c r="A229" s="79" t="s">
        <v>8</v>
      </c>
      <c r="B229" s="41">
        <f aca="true" t="shared" si="49" ref="B229:L229">SUM(B230:B231)</f>
        <v>0</v>
      </c>
      <c r="C229" s="41">
        <f t="shared" si="49"/>
        <v>0</v>
      </c>
      <c r="D229" s="41">
        <f t="shared" si="49"/>
        <v>0</v>
      </c>
      <c r="E229" s="41">
        <f t="shared" si="49"/>
        <v>0</v>
      </c>
      <c r="F229" s="41">
        <f t="shared" si="49"/>
        <v>0</v>
      </c>
      <c r="G229" s="41">
        <f t="shared" si="49"/>
        <v>0</v>
      </c>
      <c r="H229" s="41">
        <f t="shared" si="49"/>
        <v>1193828.34</v>
      </c>
      <c r="I229" s="41">
        <f t="shared" si="49"/>
        <v>0</v>
      </c>
      <c r="J229" s="41">
        <f t="shared" si="49"/>
        <v>0</v>
      </c>
      <c r="K229" s="41">
        <f t="shared" si="49"/>
        <v>0</v>
      </c>
      <c r="L229" s="41">
        <f t="shared" si="49"/>
        <v>1193828.34</v>
      </c>
      <c r="M229" s="42">
        <f t="shared" si="47"/>
        <v>1193828.34</v>
      </c>
      <c r="N229"/>
      <c r="O229" s="13"/>
    </row>
    <row r="230" spans="1:15" ht="15.75">
      <c r="A230" s="61" t="s">
        <v>17</v>
      </c>
      <c r="B230" s="62">
        <v>0</v>
      </c>
      <c r="C230" s="62">
        <v>0</v>
      </c>
      <c r="D230" s="63">
        <v>0</v>
      </c>
      <c r="E230" s="80">
        <v>0</v>
      </c>
      <c r="F230" s="63">
        <f t="shared" si="48"/>
        <v>0</v>
      </c>
      <c r="G230" s="63">
        <v>0</v>
      </c>
      <c r="H230" s="38">
        <v>0</v>
      </c>
      <c r="I230" s="38">
        <v>0</v>
      </c>
      <c r="J230" s="38">
        <v>0</v>
      </c>
      <c r="K230" s="38">
        <v>0</v>
      </c>
      <c r="L230" s="45">
        <f>(G230+H230)-(J230+K230)</f>
        <v>0</v>
      </c>
      <c r="M230" s="45">
        <f t="shared" si="47"/>
        <v>0</v>
      </c>
      <c r="N230"/>
      <c r="O230" s="13"/>
    </row>
    <row r="231" spans="1:15" ht="15.75">
      <c r="A231" s="46" t="s">
        <v>32</v>
      </c>
      <c r="B231" s="38">
        <v>0</v>
      </c>
      <c r="C231" s="38">
        <v>0</v>
      </c>
      <c r="D231" s="38">
        <v>0</v>
      </c>
      <c r="E231" s="38">
        <v>0</v>
      </c>
      <c r="F231" s="63">
        <f t="shared" si="48"/>
        <v>0</v>
      </c>
      <c r="G231" s="63">
        <v>0</v>
      </c>
      <c r="H231" s="38">
        <v>1193828.34</v>
      </c>
      <c r="I231" s="38">
        <v>0</v>
      </c>
      <c r="J231" s="38">
        <v>0</v>
      </c>
      <c r="K231" s="38">
        <v>0</v>
      </c>
      <c r="L231" s="45">
        <f>(G231+H231)-(J231+K231)</f>
        <v>1193828.34</v>
      </c>
      <c r="M231" s="45">
        <f t="shared" si="47"/>
        <v>1193828.34</v>
      </c>
      <c r="N231"/>
      <c r="O231" s="13"/>
    </row>
    <row r="232" spans="1:15" ht="15.75" customHeight="1">
      <c r="A232" s="43" t="s">
        <v>5</v>
      </c>
      <c r="B232" s="38">
        <f aca="true" t="shared" si="50" ref="B232:L232">B233</f>
        <v>0</v>
      </c>
      <c r="C232" s="41">
        <f t="shared" si="50"/>
        <v>51265.09</v>
      </c>
      <c r="D232" s="41">
        <f t="shared" si="50"/>
        <v>51265.09</v>
      </c>
      <c r="E232" s="77">
        <v>0</v>
      </c>
      <c r="F232" s="41">
        <f t="shared" si="50"/>
        <v>0</v>
      </c>
      <c r="G232" s="41">
        <f>G233</f>
        <v>0</v>
      </c>
      <c r="H232" s="41">
        <f t="shared" si="50"/>
        <v>13254936.13</v>
      </c>
      <c r="I232" s="41">
        <f t="shared" si="50"/>
        <v>8823130.33</v>
      </c>
      <c r="J232" s="41">
        <f t="shared" si="50"/>
        <v>8820291.33</v>
      </c>
      <c r="K232" s="41">
        <f t="shared" si="50"/>
        <v>0</v>
      </c>
      <c r="L232" s="41">
        <f t="shared" si="50"/>
        <v>4434644.800000001</v>
      </c>
      <c r="M232" s="42">
        <f t="shared" si="47"/>
        <v>4434644.800000001</v>
      </c>
      <c r="N232"/>
      <c r="O232" s="13"/>
    </row>
    <row r="233" spans="1:15" ht="15.75">
      <c r="A233" s="61" t="s">
        <v>35</v>
      </c>
      <c r="B233" s="62">
        <v>0</v>
      </c>
      <c r="C233" s="62">
        <v>51265.09</v>
      </c>
      <c r="D233" s="63">
        <v>51265.09</v>
      </c>
      <c r="E233" s="81">
        <v>0</v>
      </c>
      <c r="F233" s="63">
        <f t="shared" si="48"/>
        <v>0</v>
      </c>
      <c r="G233" s="62">
        <v>0</v>
      </c>
      <c r="H233" s="62">
        <v>13254936.13</v>
      </c>
      <c r="I233" s="62">
        <v>8823130.33</v>
      </c>
      <c r="J233" s="63">
        <v>8820291.33</v>
      </c>
      <c r="K233" s="62">
        <v>0</v>
      </c>
      <c r="L233" s="82">
        <f>(G233+H233)-(J233+K233)</f>
        <v>4434644.800000001</v>
      </c>
      <c r="M233" s="45">
        <f t="shared" si="47"/>
        <v>4434644.800000001</v>
      </c>
      <c r="N233"/>
      <c r="O233" s="13"/>
    </row>
    <row r="234" spans="1:15" ht="15.75">
      <c r="A234" s="43" t="s">
        <v>64</v>
      </c>
      <c r="B234" s="41">
        <f>B235+B236</f>
        <v>0</v>
      </c>
      <c r="C234" s="41">
        <f aca="true" t="shared" si="51" ref="C234:L234">C235+C236</f>
        <v>77079.47</v>
      </c>
      <c r="D234" s="41">
        <f t="shared" si="51"/>
        <v>77079.47</v>
      </c>
      <c r="E234" s="77">
        <f t="shared" si="51"/>
        <v>0</v>
      </c>
      <c r="F234" s="41">
        <f t="shared" si="51"/>
        <v>0</v>
      </c>
      <c r="G234" s="41">
        <f t="shared" si="51"/>
        <v>0</v>
      </c>
      <c r="H234" s="41">
        <f t="shared" si="51"/>
        <v>749580.9400000001</v>
      </c>
      <c r="I234" s="41">
        <f t="shared" si="51"/>
        <v>313932.02999999997</v>
      </c>
      <c r="J234" s="41">
        <f t="shared" si="51"/>
        <v>313932.02999999997</v>
      </c>
      <c r="K234" s="41">
        <f t="shared" si="51"/>
        <v>4894.78</v>
      </c>
      <c r="L234" s="41">
        <f t="shared" si="51"/>
        <v>430754.13</v>
      </c>
      <c r="M234" s="42">
        <f t="shared" si="47"/>
        <v>430754.13</v>
      </c>
      <c r="N234"/>
      <c r="O234" s="13"/>
    </row>
    <row r="235" spans="1:19" s="2" customFormat="1" ht="15.75">
      <c r="A235" s="53" t="s">
        <v>15</v>
      </c>
      <c r="B235" s="38">
        <v>0</v>
      </c>
      <c r="C235" s="38">
        <v>21054.37</v>
      </c>
      <c r="D235" s="38">
        <v>21054.37</v>
      </c>
      <c r="E235" s="38">
        <v>0</v>
      </c>
      <c r="F235" s="38">
        <f t="shared" si="48"/>
        <v>0</v>
      </c>
      <c r="G235" s="38">
        <v>0</v>
      </c>
      <c r="H235" s="38">
        <v>739306.04</v>
      </c>
      <c r="I235" s="38">
        <v>313635.42</v>
      </c>
      <c r="J235" s="38">
        <v>313635.42</v>
      </c>
      <c r="K235" s="38">
        <v>4894.78</v>
      </c>
      <c r="L235" s="38">
        <f>(G235+H235)-(J235+K235)</f>
        <v>420775.84</v>
      </c>
      <c r="M235" s="45">
        <f t="shared" si="47"/>
        <v>420775.84</v>
      </c>
      <c r="N235"/>
      <c r="O235" s="13"/>
      <c r="P235" s="5"/>
      <c r="Q235" s="5"/>
      <c r="R235" s="5"/>
      <c r="S235" s="5"/>
    </row>
    <row r="236" spans="1:15" ht="15.75">
      <c r="A236" s="53" t="s">
        <v>53</v>
      </c>
      <c r="B236" s="38">
        <v>0</v>
      </c>
      <c r="C236" s="38">
        <v>56025.1</v>
      </c>
      <c r="D236" s="38">
        <v>56025.1</v>
      </c>
      <c r="E236" s="38">
        <v>0</v>
      </c>
      <c r="F236" s="38">
        <f t="shared" si="48"/>
        <v>0</v>
      </c>
      <c r="G236" s="38">
        <v>0</v>
      </c>
      <c r="H236" s="38">
        <v>10274.9</v>
      </c>
      <c r="I236" s="38">
        <v>296.61</v>
      </c>
      <c r="J236" s="38">
        <v>296.61</v>
      </c>
      <c r="K236" s="38">
        <v>0</v>
      </c>
      <c r="L236" s="38">
        <f>(G236+H236)-(J236+K236)</f>
        <v>9978.289999999999</v>
      </c>
      <c r="M236" s="45">
        <f t="shared" si="47"/>
        <v>9978.289999999999</v>
      </c>
      <c r="N236"/>
      <c r="O236" s="13"/>
    </row>
    <row r="237" spans="1:15" ht="15.75">
      <c r="A237" s="51" t="s">
        <v>28</v>
      </c>
      <c r="B237" s="41">
        <f aca="true" t="shared" si="52" ref="B237:L237">B19+B155</f>
        <v>855747698.5899999</v>
      </c>
      <c r="C237" s="41">
        <f t="shared" si="52"/>
        <v>1449370926.71</v>
      </c>
      <c r="D237" s="41">
        <f t="shared" si="52"/>
        <v>1241648397.23</v>
      </c>
      <c r="E237" s="41">
        <f t="shared" si="52"/>
        <v>85380.27</v>
      </c>
      <c r="F237" s="41">
        <f t="shared" si="52"/>
        <v>1063384847.7999998</v>
      </c>
      <c r="G237" s="83">
        <f t="shared" si="52"/>
        <v>5855558.300000001</v>
      </c>
      <c r="H237" s="41">
        <f t="shared" si="52"/>
        <v>1623494251.2200003</v>
      </c>
      <c r="I237" s="41">
        <f t="shared" si="52"/>
        <v>422317749.73</v>
      </c>
      <c r="J237" s="41">
        <f t="shared" si="52"/>
        <v>388280015.14</v>
      </c>
      <c r="K237" s="41">
        <f t="shared" si="52"/>
        <v>7684616.920000001</v>
      </c>
      <c r="L237" s="41">
        <f t="shared" si="52"/>
        <v>1233385177.46</v>
      </c>
      <c r="M237" s="42">
        <f>F237+L237</f>
        <v>2296770025.2599998</v>
      </c>
      <c r="N237"/>
      <c r="O237" s="13"/>
    </row>
    <row r="238" spans="1:15" ht="15.75">
      <c r="A238" s="84" t="s">
        <v>82</v>
      </c>
      <c r="B238" s="92"/>
      <c r="C238" s="13"/>
      <c r="D238" s="13"/>
      <c r="E238" s="13"/>
      <c r="F238" s="13"/>
      <c r="G238" s="13"/>
      <c r="H238" s="85"/>
      <c r="I238" s="6"/>
      <c r="J238" s="13"/>
      <c r="K238" s="6"/>
      <c r="L238" s="28"/>
      <c r="M238" s="86" t="s">
        <v>108</v>
      </c>
      <c r="N238"/>
      <c r="O238" s="13"/>
    </row>
    <row r="239" spans="1:15" ht="15.75">
      <c r="A239" s="84" t="s">
        <v>25</v>
      </c>
      <c r="B239" s="87"/>
      <c r="C239" s="88"/>
      <c r="D239" s="88"/>
      <c r="E239" s="6"/>
      <c r="F239" s="13"/>
      <c r="G239" s="13"/>
      <c r="H239" s="13"/>
      <c r="I239" s="6"/>
      <c r="J239" s="13"/>
      <c r="K239" s="13"/>
      <c r="L239" s="13"/>
      <c r="M239" s="13"/>
      <c r="N239"/>
      <c r="O239" s="13"/>
    </row>
    <row r="240" spans="1:15" ht="15.75">
      <c r="A240" s="89" t="s">
        <v>152</v>
      </c>
      <c r="B240" s="90"/>
      <c r="C240" s="90"/>
      <c r="D240" s="90"/>
      <c r="E240" s="90"/>
      <c r="F240" s="28"/>
      <c r="G240" s="28"/>
      <c r="H240" s="6"/>
      <c r="I240" s="6"/>
      <c r="J240" s="6"/>
      <c r="K240" s="6"/>
      <c r="L240" s="13"/>
      <c r="M240" s="13"/>
      <c r="N240"/>
      <c r="O240" s="13"/>
    </row>
    <row r="241" spans="1:15" ht="31.5" customHeight="1">
      <c r="A241" s="136" t="s">
        <v>123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/>
      <c r="O241" s="13"/>
    </row>
    <row r="242" spans="1:15" ht="15.75">
      <c r="A242" s="89"/>
      <c r="B242" s="91"/>
      <c r="C242" s="90"/>
      <c r="D242" s="90"/>
      <c r="E242" s="90"/>
      <c r="F242" s="28"/>
      <c r="G242" s="28"/>
      <c r="H242" s="6"/>
      <c r="I242" s="6"/>
      <c r="J242" s="6"/>
      <c r="K242" s="6"/>
      <c r="L242" s="92"/>
      <c r="M242" s="6"/>
      <c r="N242"/>
      <c r="O242" s="13"/>
    </row>
    <row r="243" spans="1:15" ht="15.75">
      <c r="A243" s="93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5"/>
      <c r="N243"/>
      <c r="O243" s="13"/>
    </row>
    <row r="244" spans="1:15" ht="15.75">
      <c r="A244" s="90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/>
      <c r="O244" s="13"/>
    </row>
    <row r="245" spans="1:15" ht="15.75">
      <c r="A245" s="90"/>
      <c r="B245" s="96"/>
      <c r="C245" s="96"/>
      <c r="D245" s="97"/>
      <c r="E245" s="97"/>
      <c r="F245" s="97"/>
      <c r="G245" s="97"/>
      <c r="H245" s="97"/>
      <c r="I245" s="97"/>
      <c r="J245" s="97"/>
      <c r="K245" s="97"/>
      <c r="L245" s="97"/>
      <c r="M245" s="6"/>
      <c r="N245"/>
      <c r="O245" s="13"/>
    </row>
    <row r="246" spans="1:15" ht="15.75">
      <c r="A246" s="90"/>
      <c r="B246" s="91"/>
      <c r="C246" s="91"/>
      <c r="D246" s="90"/>
      <c r="E246" s="90"/>
      <c r="F246" s="91"/>
      <c r="G246" s="90"/>
      <c r="H246" s="90"/>
      <c r="I246" s="90"/>
      <c r="J246" s="90"/>
      <c r="K246" s="90"/>
      <c r="L246" s="90"/>
      <c r="M246" s="6"/>
      <c r="N246"/>
      <c r="O246" s="13"/>
    </row>
    <row r="247" spans="1:15" ht="15.75">
      <c r="A247" s="98" t="s">
        <v>59</v>
      </c>
      <c r="B247" s="98"/>
      <c r="C247" s="90"/>
      <c r="D247" s="5"/>
      <c r="E247" s="130" t="s">
        <v>65</v>
      </c>
      <c r="F247" s="130"/>
      <c r="G247" s="130"/>
      <c r="H247" s="90"/>
      <c r="I247" s="5"/>
      <c r="J247" s="6"/>
      <c r="K247" s="130" t="s">
        <v>142</v>
      </c>
      <c r="L247" s="130"/>
      <c r="M247" s="130"/>
      <c r="N247"/>
      <c r="O247" s="13"/>
    </row>
    <row r="248" spans="1:15" ht="15.75">
      <c r="A248" s="98" t="s">
        <v>60</v>
      </c>
      <c r="B248" s="98"/>
      <c r="C248" s="90"/>
      <c r="D248" s="5"/>
      <c r="E248" s="130" t="s">
        <v>66</v>
      </c>
      <c r="F248" s="130"/>
      <c r="G248" s="130"/>
      <c r="H248" s="90"/>
      <c r="I248" s="5"/>
      <c r="J248" s="6"/>
      <c r="K248" s="130" t="s">
        <v>143</v>
      </c>
      <c r="L248" s="130"/>
      <c r="M248" s="130"/>
      <c r="N248"/>
      <c r="O248" s="13"/>
    </row>
    <row r="249" spans="1:15" ht="15.75" customHeight="1">
      <c r="A249" s="98" t="s">
        <v>61</v>
      </c>
      <c r="B249" s="98"/>
      <c r="C249" s="90"/>
      <c r="D249" s="5"/>
      <c r="E249" s="130" t="s">
        <v>67</v>
      </c>
      <c r="F249" s="130"/>
      <c r="G249" s="130"/>
      <c r="H249" s="90"/>
      <c r="I249" s="5"/>
      <c r="J249" s="6"/>
      <c r="K249" s="130" t="s">
        <v>144</v>
      </c>
      <c r="L249" s="130"/>
      <c r="M249" s="130"/>
      <c r="N249"/>
      <c r="O249" s="13"/>
    </row>
    <row r="250" spans="1:15" ht="15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6"/>
      <c r="N250"/>
      <c r="O250" s="13"/>
    </row>
    <row r="251" spans="1:19" s="2" customFormat="1" ht="15.7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5"/>
      <c r="N251"/>
      <c r="O251" s="13"/>
      <c r="P251" s="5"/>
      <c r="Q251" s="5"/>
      <c r="R251" s="5"/>
      <c r="S251" s="5"/>
    </row>
    <row r="252" spans="1:19" ht="15.7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5"/>
      <c r="N252"/>
      <c r="O252" s="11"/>
      <c r="P252" s="2"/>
      <c r="Q252" s="2"/>
      <c r="R252" s="2"/>
      <c r="S252" s="2"/>
    </row>
    <row r="253" spans="1:15" ht="15.75" customHeight="1">
      <c r="A253" s="90"/>
      <c r="B253" s="91"/>
      <c r="C253" s="91"/>
      <c r="D253" s="90"/>
      <c r="E253" s="90"/>
      <c r="F253" s="90"/>
      <c r="G253" s="90"/>
      <c r="H253" s="90"/>
      <c r="I253" s="90"/>
      <c r="J253" s="90"/>
      <c r="K253" s="90"/>
      <c r="L253" s="90"/>
      <c r="M253" s="5"/>
      <c r="N253"/>
      <c r="O253" s="13"/>
    </row>
    <row r="254" spans="1:15" ht="15.7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5"/>
      <c r="N254"/>
      <c r="O254" s="13"/>
    </row>
    <row r="255" spans="1:15" ht="15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5"/>
      <c r="N255"/>
      <c r="O255" s="13"/>
    </row>
    <row r="256" spans="1:15" ht="15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N256"/>
      <c r="O256" s="13"/>
    </row>
    <row r="257" spans="1:19" s="2" customFormat="1" ht="15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4"/>
      <c r="N257"/>
      <c r="O257" s="13"/>
      <c r="P257" s="5"/>
      <c r="Q257" s="5"/>
      <c r="R257" s="5"/>
      <c r="S257" s="5"/>
    </row>
    <row r="258" spans="1:19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4"/>
      <c r="N258"/>
      <c r="O258" s="11"/>
      <c r="P258" s="2"/>
      <c r="Q258" s="2"/>
      <c r="R258" s="2"/>
      <c r="S258" s="2"/>
    </row>
    <row r="259" spans="1:15" ht="15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4"/>
      <c r="N259"/>
      <c r="O259" s="13"/>
    </row>
    <row r="260" spans="1:15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4"/>
      <c r="N260"/>
      <c r="O260" s="13"/>
    </row>
    <row r="261" spans="1:15" ht="15.75">
      <c r="A261" s="17"/>
      <c r="B261" s="16"/>
      <c r="C261" s="16"/>
      <c r="D261" s="16"/>
      <c r="E261" s="16"/>
      <c r="F261" s="12"/>
      <c r="G261" s="12"/>
      <c r="H261" s="14"/>
      <c r="I261" s="14"/>
      <c r="J261" s="14"/>
      <c r="K261" s="14"/>
      <c r="L261" s="14"/>
      <c r="M261" s="14"/>
      <c r="N261"/>
      <c r="O261" s="13"/>
    </row>
    <row r="262" spans="1:15" ht="15.75">
      <c r="A262" s="16"/>
      <c r="B262" s="16"/>
      <c r="C262" s="16"/>
      <c r="D262" s="16"/>
      <c r="E262" s="16"/>
      <c r="F262" s="12"/>
      <c r="G262" s="12"/>
      <c r="H262" s="14"/>
      <c r="I262" s="14"/>
      <c r="J262" s="14"/>
      <c r="K262" s="14"/>
      <c r="L262" s="14"/>
      <c r="M262" s="14"/>
      <c r="N262"/>
      <c r="O262" s="13"/>
    </row>
    <row r="263" spans="1:15" ht="15.75">
      <c r="A263" s="16"/>
      <c r="B263" s="16"/>
      <c r="C263" s="16"/>
      <c r="D263" s="16"/>
      <c r="E263" s="16"/>
      <c r="F263" s="12"/>
      <c r="G263" s="12"/>
      <c r="H263" s="14"/>
      <c r="I263" s="14"/>
      <c r="J263" s="14"/>
      <c r="K263" s="14"/>
      <c r="L263" s="14"/>
      <c r="M263" s="14"/>
      <c r="N263"/>
      <c r="O263" s="13"/>
    </row>
    <row r="264" spans="1:15" ht="15.75">
      <c r="A264" s="16"/>
      <c r="B264" s="16"/>
      <c r="C264" s="16"/>
      <c r="D264" s="16"/>
      <c r="E264" s="16"/>
      <c r="F264" s="12"/>
      <c r="G264" s="12"/>
      <c r="H264" s="14"/>
      <c r="I264" s="14"/>
      <c r="J264" s="14"/>
      <c r="K264" s="14"/>
      <c r="L264" s="14"/>
      <c r="M264" s="14"/>
      <c r="N264"/>
      <c r="O264" s="13"/>
    </row>
    <row r="265" spans="1:19" s="2" customFormat="1" ht="15.75">
      <c r="A265" s="16"/>
      <c r="B265" s="16"/>
      <c r="C265" s="16"/>
      <c r="D265" s="16"/>
      <c r="E265" s="16"/>
      <c r="F265" s="12"/>
      <c r="G265" s="12"/>
      <c r="H265" s="14"/>
      <c r="I265" s="14"/>
      <c r="J265" s="14"/>
      <c r="K265" s="14"/>
      <c r="L265" s="14"/>
      <c r="M265" s="14"/>
      <c r="N265"/>
      <c r="O265" s="13"/>
      <c r="P265" s="5"/>
      <c r="Q265" s="5"/>
      <c r="R265" s="5"/>
      <c r="S265" s="5"/>
    </row>
    <row r="266" spans="1:19" ht="15.75">
      <c r="A266" s="16"/>
      <c r="B266" s="16"/>
      <c r="C266" s="16"/>
      <c r="D266" s="16"/>
      <c r="E266" s="16"/>
      <c r="F266" s="12"/>
      <c r="G266" s="12"/>
      <c r="H266" s="14"/>
      <c r="I266" s="14"/>
      <c r="J266" s="14"/>
      <c r="K266" s="14"/>
      <c r="L266" s="14"/>
      <c r="M266" s="14"/>
      <c r="N266"/>
      <c r="O266" s="11"/>
      <c r="P266" s="2"/>
      <c r="Q266" s="2"/>
      <c r="R266" s="2"/>
      <c r="S266" s="2"/>
    </row>
    <row r="267" spans="1:14" ht="15.75">
      <c r="A267" s="16"/>
      <c r="B267" s="16"/>
      <c r="C267" s="16"/>
      <c r="D267" s="16"/>
      <c r="E267" s="16"/>
      <c r="F267" s="12"/>
      <c r="G267" s="12"/>
      <c r="H267" s="14"/>
      <c r="I267" s="14"/>
      <c r="J267" s="14"/>
      <c r="K267" s="14"/>
      <c r="L267" s="14"/>
      <c r="M267" s="14"/>
      <c r="N267"/>
    </row>
    <row r="268" spans="1:14" ht="15.75">
      <c r="A268" s="16"/>
      <c r="B268" s="15"/>
      <c r="C268" s="14"/>
      <c r="D268" s="14"/>
      <c r="E268" s="14"/>
      <c r="F268" s="15"/>
      <c r="G268" s="14"/>
      <c r="H268" s="14"/>
      <c r="I268" s="14"/>
      <c r="J268" s="14"/>
      <c r="K268" s="14"/>
      <c r="L268" s="14"/>
      <c r="M268" s="14"/>
      <c r="N268"/>
    </row>
    <row r="269" spans="1:14" ht="15.75">
      <c r="A269" s="16"/>
      <c r="B269" s="15"/>
      <c r="C269" s="14"/>
      <c r="D269" s="14"/>
      <c r="E269" s="134"/>
      <c r="F269" s="134"/>
      <c r="G269" s="134"/>
      <c r="H269" s="14"/>
      <c r="I269" s="14"/>
      <c r="J269" s="14"/>
      <c r="K269" s="14"/>
      <c r="L269" s="14"/>
      <c r="M269" s="14"/>
      <c r="N269"/>
    </row>
    <row r="270" spans="1:14" ht="15.75">
      <c r="A270" s="16"/>
      <c r="B270" s="15"/>
      <c r="C270" s="14"/>
      <c r="D270" s="14"/>
      <c r="E270" s="4"/>
      <c r="F270" s="4"/>
      <c r="G270" s="4"/>
      <c r="H270" s="14"/>
      <c r="I270" s="14"/>
      <c r="J270" s="14"/>
      <c r="K270" s="14"/>
      <c r="L270" s="14"/>
      <c r="M270" s="14"/>
      <c r="N270"/>
    </row>
    <row r="271" spans="1:14" ht="15.75">
      <c r="A271" s="16"/>
      <c r="B271" s="15"/>
      <c r="C271" s="14"/>
      <c r="D271" s="14"/>
      <c r="E271" s="4"/>
      <c r="F271" s="4"/>
      <c r="G271" s="4"/>
      <c r="H271" s="14"/>
      <c r="I271" s="14"/>
      <c r="J271" s="14"/>
      <c r="K271" s="14"/>
      <c r="L271" s="14"/>
      <c r="M271" s="14"/>
      <c r="N271"/>
    </row>
    <row r="272" spans="1:14" ht="15.75">
      <c r="A272" s="14"/>
      <c r="B272" s="11"/>
      <c r="C272" s="14"/>
      <c r="D272" s="14"/>
      <c r="E272" s="134"/>
      <c r="F272" s="134"/>
      <c r="G272" s="134"/>
      <c r="H272" s="14"/>
      <c r="I272" s="14"/>
      <c r="J272" s="14"/>
      <c r="K272" s="14"/>
      <c r="L272" s="14"/>
      <c r="M272" s="14"/>
      <c r="N272"/>
    </row>
    <row r="273" spans="1:14" ht="15.75">
      <c r="A273" s="14"/>
      <c r="B273" s="11"/>
      <c r="C273" s="14"/>
      <c r="D273" s="14"/>
      <c r="E273" s="134"/>
      <c r="F273" s="134"/>
      <c r="G273" s="134"/>
      <c r="H273" s="14"/>
      <c r="I273" s="14"/>
      <c r="J273" s="14"/>
      <c r="K273" s="14"/>
      <c r="L273" s="14"/>
      <c r="M273" s="14"/>
      <c r="N273"/>
    </row>
    <row r="274" spans="1:14" ht="15.75">
      <c r="A274" s="18"/>
      <c r="B274" s="132"/>
      <c r="C274" s="132"/>
      <c r="D274" s="132"/>
      <c r="E274" s="132"/>
      <c r="F274" s="132"/>
      <c r="G274" s="134"/>
      <c r="H274" s="134"/>
      <c r="I274" s="134"/>
      <c r="J274" s="134"/>
      <c r="K274" s="134"/>
      <c r="L274" s="14"/>
      <c r="M274" s="14"/>
      <c r="N274"/>
    </row>
    <row r="275" spans="1:14" ht="15.75">
      <c r="A275" s="18"/>
      <c r="B275" s="132"/>
      <c r="C275" s="132"/>
      <c r="D275" s="132"/>
      <c r="E275" s="132"/>
      <c r="F275" s="132"/>
      <c r="G275" s="134"/>
      <c r="H275" s="134"/>
      <c r="I275" s="134"/>
      <c r="J275" s="134"/>
      <c r="K275" s="134"/>
      <c r="L275" s="14"/>
      <c r="M275" s="14"/>
      <c r="N275"/>
    </row>
    <row r="276" spans="1:14" ht="15.75">
      <c r="A276" s="18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4"/>
      <c r="M276" s="14"/>
      <c r="N276"/>
    </row>
    <row r="277" spans="1:14" ht="15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4"/>
      <c r="M277" s="14"/>
      <c r="N277"/>
    </row>
    <row r="278" spans="1:14" ht="15.75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4"/>
      <c r="M278" s="14"/>
      <c r="N278"/>
    </row>
    <row r="279" spans="1:14" ht="15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4"/>
      <c r="M279" s="14"/>
      <c r="N279"/>
    </row>
    <row r="280" spans="1:14" ht="15.75">
      <c r="A280" s="4"/>
      <c r="B280" s="14"/>
      <c r="C280" s="14"/>
      <c r="D280" s="14"/>
      <c r="E280" s="4"/>
      <c r="F280" s="14"/>
      <c r="G280" s="14"/>
      <c r="H280" s="4"/>
      <c r="I280" s="4"/>
      <c r="J280" s="4"/>
      <c r="K280" s="4"/>
      <c r="L280" s="14"/>
      <c r="M280" s="14"/>
      <c r="N280"/>
    </row>
    <row r="281" spans="1:14" ht="15.75">
      <c r="A281" s="4"/>
      <c r="B281" s="14"/>
      <c r="C281" s="14"/>
      <c r="D281" s="14"/>
      <c r="E281" s="4"/>
      <c r="F281" s="14"/>
      <c r="G281" s="14"/>
      <c r="H281" s="14"/>
      <c r="I281" s="14"/>
      <c r="J281" s="14"/>
      <c r="K281" s="4"/>
      <c r="L281" s="14"/>
      <c r="M281" s="14"/>
      <c r="N281"/>
    </row>
    <row r="282" spans="1:14" ht="15.75">
      <c r="A282" s="4"/>
      <c r="B282" s="14"/>
      <c r="C282" s="14"/>
      <c r="D282" s="14"/>
      <c r="E282" s="4"/>
      <c r="F282" s="14"/>
      <c r="G282" s="14"/>
      <c r="H282" s="14"/>
      <c r="I282" s="14"/>
      <c r="J282" s="14"/>
      <c r="K282" s="4"/>
      <c r="L282" s="14"/>
      <c r="M282" s="14"/>
      <c r="N282"/>
    </row>
    <row r="283" spans="7:14" ht="15.75">
      <c r="G283" s="135"/>
      <c r="H283" s="135"/>
      <c r="I283" s="135"/>
      <c r="J283" s="135"/>
      <c r="K283" s="135"/>
      <c r="L283" s="14"/>
      <c r="M283" s="14"/>
      <c r="N283"/>
    </row>
    <row r="284" spans="12:14" ht="15.75">
      <c r="L284" s="14"/>
      <c r="M284" s="14"/>
      <c r="N284"/>
    </row>
    <row r="285" spans="12:14" ht="15.75">
      <c r="L285" s="14"/>
      <c r="M285" s="14"/>
      <c r="N285"/>
    </row>
    <row r="286" spans="12:14" ht="15.75">
      <c r="L286" s="14"/>
      <c r="N286"/>
    </row>
    <row r="287" spans="3:14" ht="15.75">
      <c r="C287" s="9"/>
      <c r="D287" s="9"/>
      <c r="L287" s="14"/>
      <c r="N287"/>
    </row>
    <row r="288" spans="12:14" ht="15.75">
      <c r="L288" s="14"/>
      <c r="N288"/>
    </row>
    <row r="289" spans="12:14" ht="15.75">
      <c r="L289" s="14"/>
      <c r="N289"/>
    </row>
    <row r="290" spans="12:14" ht="15.75">
      <c r="L290" s="14"/>
      <c r="N290"/>
    </row>
    <row r="291" spans="12:14" ht="15.75">
      <c r="L291" s="14"/>
      <c r="N291"/>
    </row>
    <row r="292" spans="12:14" ht="15.75">
      <c r="L292" s="14"/>
      <c r="N292"/>
    </row>
    <row r="293" spans="12:14" ht="15.75">
      <c r="L293" s="14"/>
      <c r="N293"/>
    </row>
    <row r="294" spans="12:14" ht="15.75">
      <c r="L294" s="14"/>
      <c r="N294"/>
    </row>
    <row r="295" spans="12:14" ht="15.75">
      <c r="L295" s="14"/>
      <c r="N295"/>
    </row>
    <row r="296" spans="12:14" ht="15.75">
      <c r="L296" s="14"/>
      <c r="N296"/>
    </row>
    <row r="297" spans="12:14" ht="15.75">
      <c r="L297" s="14"/>
      <c r="N297"/>
    </row>
    <row r="298" spans="12:14" ht="15.75">
      <c r="L298" s="14"/>
      <c r="N298"/>
    </row>
    <row r="299" spans="12:14" ht="15.75">
      <c r="L299" s="14"/>
      <c r="N299"/>
    </row>
    <row r="300" spans="12:14" ht="15.75">
      <c r="L300" s="14"/>
      <c r="N300"/>
    </row>
    <row r="301" spans="12:14" ht="15.75">
      <c r="L301" s="14"/>
      <c r="N301"/>
    </row>
    <row r="302" spans="12:14" ht="15.75">
      <c r="L302" s="14"/>
      <c r="N302"/>
    </row>
    <row r="303" spans="12:14" ht="15.75">
      <c r="L303" s="14"/>
      <c r="N303"/>
    </row>
    <row r="304" spans="12:14" ht="15.75">
      <c r="L304" s="14"/>
      <c r="N304"/>
    </row>
    <row r="305" spans="12:14" ht="15.75">
      <c r="L305" s="14"/>
      <c r="N305"/>
    </row>
    <row r="306" spans="12:14" ht="15.75">
      <c r="L306" s="14"/>
      <c r="N306"/>
    </row>
    <row r="307" spans="12:14" ht="15.75">
      <c r="L307" s="14"/>
      <c r="N307"/>
    </row>
    <row r="308" spans="12:14" ht="15.75">
      <c r="L308" s="14"/>
      <c r="N308"/>
    </row>
    <row r="309" spans="12:14" ht="15.75">
      <c r="L309" s="14"/>
      <c r="N309"/>
    </row>
    <row r="310" spans="1:14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4"/>
      <c r="N310"/>
    </row>
    <row r="311" spans="1:14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N311"/>
    </row>
    <row r="312" spans="1:14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N312"/>
    </row>
    <row r="313" spans="1:14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N313"/>
    </row>
    <row r="314" spans="1:14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N314"/>
    </row>
    <row r="315" spans="1:14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N315"/>
    </row>
    <row r="332" spans="3:4" s="5" customFormat="1" ht="15.75">
      <c r="C332" s="9"/>
      <c r="D332" s="9"/>
    </row>
  </sheetData>
  <sheetProtection/>
  <mergeCells count="72">
    <mergeCell ref="N189:P189"/>
    <mergeCell ref="G151:H151"/>
    <mergeCell ref="G152:G153"/>
    <mergeCell ref="H152:H153"/>
    <mergeCell ref="E151:E153"/>
    <mergeCell ref="L151:L153"/>
    <mergeCell ref="F151:F152"/>
    <mergeCell ref="G283:K283"/>
    <mergeCell ref="A277:K277"/>
    <mergeCell ref="A278:K278"/>
    <mergeCell ref="G275:K275"/>
    <mergeCell ref="G276:K276"/>
    <mergeCell ref="A241:M241"/>
    <mergeCell ref="K247:M247"/>
    <mergeCell ref="B276:F276"/>
    <mergeCell ref="B275:F275"/>
    <mergeCell ref="E273:G273"/>
    <mergeCell ref="E272:G272"/>
    <mergeCell ref="E247:G247"/>
    <mergeCell ref="G274:K274"/>
    <mergeCell ref="B274:F274"/>
    <mergeCell ref="E249:G249"/>
    <mergeCell ref="E269:G269"/>
    <mergeCell ref="E248:G248"/>
    <mergeCell ref="K249:M249"/>
    <mergeCell ref="K248:M248"/>
    <mergeCell ref="A5:M5"/>
    <mergeCell ref="A6:M6"/>
    <mergeCell ref="A7:M7"/>
    <mergeCell ref="A8:M8"/>
    <mergeCell ref="A9:M9"/>
    <mergeCell ref="K11:M11"/>
    <mergeCell ref="D15:D17"/>
    <mergeCell ref="I151:I153"/>
    <mergeCell ref="J151:J153"/>
    <mergeCell ref="M149:M153"/>
    <mergeCell ref="A141:M141"/>
    <mergeCell ref="A142:M142"/>
    <mergeCell ref="A143:M143"/>
    <mergeCell ref="B151:C151"/>
    <mergeCell ref="D151:D153"/>
    <mergeCell ref="B152:B153"/>
    <mergeCell ref="F15:F16"/>
    <mergeCell ref="B16:B17"/>
    <mergeCell ref="G149:L150"/>
    <mergeCell ref="L15:L17"/>
    <mergeCell ref="M13:M17"/>
    <mergeCell ref="A145:M145"/>
    <mergeCell ref="C16:C17"/>
    <mergeCell ref="A144:M144"/>
    <mergeCell ref="J15:J17"/>
    <mergeCell ref="I15:I17"/>
    <mergeCell ref="A13:A18"/>
    <mergeCell ref="B13:F14"/>
    <mergeCell ref="E15:E17"/>
    <mergeCell ref="G16:G17"/>
    <mergeCell ref="G15:H15"/>
    <mergeCell ref="O19:S19"/>
    <mergeCell ref="B15:C15"/>
    <mergeCell ref="H16:H17"/>
    <mergeCell ref="G13:L14"/>
    <mergeCell ref="K15:K17"/>
    <mergeCell ref="N106:R106"/>
    <mergeCell ref="N69:P69"/>
    <mergeCell ref="O20:O21"/>
    <mergeCell ref="O28:O29"/>
    <mergeCell ref="A149:A154"/>
    <mergeCell ref="K151:K153"/>
    <mergeCell ref="N87:P87"/>
    <mergeCell ref="B149:F150"/>
    <mergeCell ref="C152:C153"/>
    <mergeCell ref="K147:M147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36" max="12" man="1"/>
  </rowBreaks>
  <ignoredErrors>
    <ignoredError sqref="F209 L219 F219 E232:F232 B90:F90 F97:F98 B119:E119 G119:K119 F91:F93 B124:E124 B129:D129 B132:C132 G124:K124 G129:K129 G132:K132 F225:F227 E234:F234 F233 F235:F236 L90:L93 L232:L234 L97:L98 L109:L110 F109:F110 L209:L210 L212 F213 F230 F195 L195:M195 F74 F118 L118 F100 L100 L56 F56 L116 F116 F184 L119:L134 F119:F134 L229:L230 F112:F114 L112:L114 L216:L217 L225:L227 L74 F94:F95 L94 F101:F103 L101:L103 F104:F105 L104:L105 L213 L184" formula="1"/>
    <ignoredError sqref="L95 F229 G95:H95 I95:K95 G195:K195 E129" formula="1" formulaRange="1"/>
    <ignoredError sqref="E229 G213:H213 I213:K2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Ian Dias Veloso De Almeida</cp:lastModifiedBy>
  <cp:lastPrinted>2024-03-22T22:17:51Z</cp:lastPrinted>
  <dcterms:created xsi:type="dcterms:W3CDTF">2000-09-28T14:08:42Z</dcterms:created>
  <dcterms:modified xsi:type="dcterms:W3CDTF">2024-03-27T20:14:32Z</dcterms:modified>
  <cp:category/>
  <cp:version/>
  <cp:contentType/>
  <cp:contentStatus/>
</cp:coreProperties>
</file>