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5265" activeTab="0"/>
  </bookViews>
  <sheets>
    <sheet name="Anexo II - 1º BIM" sheetId="1" r:id="rId1"/>
  </sheets>
  <definedNames>
    <definedName name="_xlnm.Print_Area" localSheetId="0">'Anexo II - 1º BIM'!$A$1:$L$479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<sst xmlns="http://schemas.openxmlformats.org/spreadsheetml/2006/main" count="875" uniqueCount="291">
  <si>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</si>
  <si>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</si>
  <si>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</si>
  <si>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</si>
  <si>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</si>
  <si>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</si>
  <si>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</si>
  <si>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</si>
  <si>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</si>
  <si>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</si>
  <si>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</si>
  <si>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</si>
  <si>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</si>
  <si>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</si>
  <si>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</si>
  <si>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</si>
  <si>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</si>
  <si>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</si>
  <si>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</si>
  <si>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</si>
  <si>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</si>
  <si>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</si>
  <si>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</si>
  <si>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</si>
  <si>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</si>
  <si>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</si>
  <si>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</si>
  <si>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</si>
  <si>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</si>
  <si>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</si>
  <si>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</si>
  <si>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</si>
  <si>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</si>
  <si>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</si>
  <si>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</si>
  <si>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</si>
  <si>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</si>
  <si>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</si>
  <si>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</si>
  <si>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</si>
  <si>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</si>
  <si>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</si>
  <si>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</si>
  <si>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</si>
  <si>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</si>
  <si>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</si>
  <si>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</si>
  <si>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</si>
  <si>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</si>
  <si>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</si>
  <si>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</si>
  <si>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</si>
  <si>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</si>
  <si>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</si>
  <si>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</si>
  <si>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</si>
  <si>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</si>
  <si>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</si>
  <si>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</si>
  <si>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</si>
  <si>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</si>
  <si>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</si>
  <si>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</si>
  <si>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</si>
  <si>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</si>
  <si>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</si>
  <si>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</si>
  <si>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</si>
  <si>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</si>
  <si>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</si>
  <si>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</si>
  <si>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</si>
  <si>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</si>
  <si>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</si>
  <si>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</si>
  <si>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</si>
  <si>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</si>
  <si>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</si>
  <si>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</si>
  <si>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</si>
  <si>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</si>
  <si>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</si>
  <si>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</si>
  <si>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</si>
  <si>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</si>
  <si>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</si>
  <si>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</si>
  <si>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</si>
  <si>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</si>
  <si>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</si>
  <si>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</si>
  <si>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</si>
  <si>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</si>
  <si>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</si>
  <si>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</si>
  <si>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</si>
  <si>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</si>
  <si>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</si>
  <si>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</si>
  <si>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</si>
  <si>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</si>
  <si>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</si>
  <si>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</si>
  <si>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</si>
  <si>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</si>
  <si>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</si>
  <si>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</si>
  <si>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</si>
  <si>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</si>
  <si>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</si>
  <si>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</si>
  <si>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</si>
  <si>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</si>
  <si>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</si>
  <si>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</si>
  <si>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</si>
  <si>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</si>
  <si>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</si>
  <si>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</si>
  <si>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</si>
  <si>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</si>
  <si>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</si>
  <si>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</si>
  <si>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</si>
  <si>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</si>
  <si>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</si>
  <si>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</si>
  <si>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</si>
  <si>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</si>
  <si>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</si>
  <si>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</si>
  <si>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</si>
  <si>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</si>
  <si>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</si>
  <si>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</si>
  <si>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</si>
  <si>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</si>
  <si>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</si>
  <si>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</si>
  <si>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</si>
  <si>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</si>
  <si>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</si>
  <si>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</si>
  <si>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</si>
  <si>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</si>
  <si>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</si>
  <si>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</si>
  <si>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</si>
  <si>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</si>
  <si>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</si>
  <si>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</si>
  <si>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</si>
  <si>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</si>
  <si>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</si>
  <si>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</si>
  <si>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</si>
  <si>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</si>
  <si>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</si>
  <si>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</si>
  <si>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</si>
  <si>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</si>
  <si>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</si>
  <si>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</si>
  <si>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</si>
  <si>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</si>
  <si>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</si>
  <si>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</si>
  <si>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</si>
  <si>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</si>
  <si>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</si>
  <si>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</si>
  <si>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</si>
  <si>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</si>
  <si>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</si>
  <si>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</si>
  <si>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</si>
  <si>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</si>
  <si>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</si>
  <si>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</si>
  <si>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</si>
  <si>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</si>
  <si>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</si>
  <si>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</si>
  <si>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</si>
  <si>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</si>
  <si>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</si>
  <si>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</si>
  <si>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</si>
  <si>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</si>
  <si>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</si>
  <si>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</si>
  <si>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</si>
  <si>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</si>
  <si>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</si>
  <si>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</si>
  <si>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</si>
  <si>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</si>
  <si>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</si>
  <si>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</si>
  <si>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</si>
  <si>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</si>
  <si>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</si>
  <si>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</si>
  <si>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</si>
  <si>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</si>
  <si>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</si>
  <si>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</si>
  <si>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</si>
  <si>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</si>
  <si>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</si>
  <si>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</si>
  <si>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</si>
  <si>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</si>
  <si>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</si>
  <si>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</si>
  <si>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</si>
  <si>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</si>
  <si>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</si>
  <si>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</si>
  <si>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</si>
  <si>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</si>
  <si>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</si>
  <si>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</si>
  <si>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</si>
  <si>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</si>
  <si>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</si>
  <si>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</si>
  <si>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</si>
  <si>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</si>
  <si>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</si>
  <si>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</si>
  <si>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</si>
  <si>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</si>
  <si>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</si>
  <si>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</si>
  <si>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</si>
  <si>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</si>
  <si>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</si>
  <si>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</si>
  <si>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</si>
  <si>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</si>
  <si>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</si>
  <si>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</si>
  <si>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</si>
  <si>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</si>
  <si>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</si>
  <si>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</si>
  <si>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</si>
  <si>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</si>
  <si>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</si>
  <si>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</si>
  <si>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</si>
  <si>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</si>
  <si>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</si>
  <si>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</si>
  <si>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</si>
  <si>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</si>
  <si>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</si>
  <si>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</si>
  <si>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</si>
  <si>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</si>
  <si>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</si>
  <si>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</si>
  <si>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</si>
  <si>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</si>
  <si>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</si>
  <si>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</si>
  <si>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</si>
  <si>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</si>
  <si>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</si>
  <si>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</si>
  <si>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</si>
  <si>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</si>
  <si>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</si>
  <si>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</si>
  <si>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</si>
  <si>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</si>
  <si>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</si>
  <si>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</si>
  <si>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</si>
  <si>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</si>
  <si>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</si>
  <si>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</si>
  <si>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</si>
  <si>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273</t>
  </si>
  <si>
    <t>Previdência Complementar</t>
  </si>
  <si>
    <t>452</t>
  </si>
  <si>
    <t>Serviços Urbanos</t>
  </si>
  <si>
    <t>JANEIRO A FEVEREIRO 2024/BIMESTRE JANEIRO - FEVEREIRO</t>
  </si>
  <si>
    <t xml:space="preserve">          2 - Imprensa Oficial, CEDAE e AGERIO não constam nos Orçamentos Fiscal e da Seguridade Social no exercício de 2024.</t>
  </si>
  <si>
    <t>Emissão: 25/03/2024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</si>
</sst>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47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3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3" fontId="4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 horizontal="center"/>
    </xf>
    <xf numFmtId="171" fontId="6" fillId="34" borderId="15" xfId="63" applyNumberFormat="1" applyFont="1" applyFill="1" applyBorder="1" applyAlignment="1">
      <alignment horizontal="center"/>
    </xf>
    <xf numFmtId="171" fontId="7" fillId="34" borderId="14" xfId="63" applyFont="1" applyFill="1" applyBorder="1" applyAlignment="1">
      <alignment horizontal="center"/>
    </xf>
    <xf numFmtId="171" fontId="7" fillId="34" borderId="0" xfId="63" applyNumberFormat="1" applyFont="1" applyFill="1" applyBorder="1" applyAlignment="1">
      <alignment/>
    </xf>
    <xf numFmtId="171" fontId="7" fillId="34" borderId="17" xfId="63" applyFont="1" applyFill="1" applyBorder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5" borderId="14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NumberFormat="1" applyFont="1" applyFill="1" applyBorder="1" applyAlignment="1">
      <alignment/>
    </xf>
    <xf numFmtId="171" fontId="6" fillId="34" borderId="0" xfId="63" applyFont="1" applyFill="1" applyBorder="1" applyAlignment="1">
      <alignment/>
    </xf>
    <xf numFmtId="171" fontId="6" fillId="34" borderId="11" xfId="63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7" fillId="35" borderId="17" xfId="63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4" fontId="7" fillId="36" borderId="22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7" fillId="34" borderId="22" xfId="0" applyNumberFormat="1" applyFont="1" applyFill="1" applyBorder="1" applyAlignment="1">
      <alignment horizontal="right" vertical="top" wrapText="1"/>
    </xf>
    <xf numFmtId="4" fontId="7" fillId="34" borderId="14" xfId="0" applyNumberFormat="1" applyFont="1" applyFill="1" applyBorder="1" applyAlignment="1">
      <alignment horizontal="right" vertical="top" wrapText="1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49" applyFont="1" applyFill="1" applyAlignment="1">
      <alignment horizontal="center"/>
      <protection/>
    </xf>
    <xf numFmtId="49" fontId="6" fillId="34" borderId="23" xfId="0" applyNumberFormat="1" applyFont="1" applyFill="1" applyBorder="1" applyAlignment="1">
      <alignment horizontal="left"/>
    </xf>
    <xf numFmtId="49" fontId="6" fillId="34" borderId="24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38100</xdr:rowOff>
    </xdr:from>
    <xdr:to>
      <xdr:col>4</xdr:col>
      <xdr:colOff>1171575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81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158</xdr:row>
      <xdr:rowOff>152400</xdr:rowOff>
    </xdr:from>
    <xdr:to>
      <xdr:col>4</xdr:col>
      <xdr:colOff>1266825</xdr:colOff>
      <xdr:row>161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91465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318</xdr:row>
      <xdr:rowOff>161925</xdr:rowOff>
    </xdr:from>
    <xdr:to>
      <xdr:col>4</xdr:col>
      <xdr:colOff>1200150</xdr:colOff>
      <xdr:row>321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830252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4"/>
  <sheetViews>
    <sheetView tabSelected="1" zoomScale="80" zoomScaleNormal="80" zoomScalePageLayoutView="0" workbookViewId="0" topLeftCell="A418">
      <selection activeCell="A124" sqref="A124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31.7109375" style="2" bestFit="1" customWidth="1"/>
    <col min="4" max="4" width="31.00390625" style="2" bestFit="1" customWidth="1"/>
    <col min="5" max="5" width="22.8515625" style="2" customWidth="1"/>
    <col min="6" max="6" width="29.28125" style="2" bestFit="1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" width="14.8515625" style="2" bestFit="1" customWidth="1"/>
    <col min="17" max="17" width="13.421875" style="2" bestFit="1" customWidth="1"/>
    <col min="18" max="18" width="9.28125" style="2" bestFit="1" customWidth="1"/>
    <col min="19" max="16384" width="9.140625" style="2" customWidth="1"/>
  </cols>
  <sheetData>
    <row r="1" spans="1:12" ht="15.75">
      <c r="A1" s="8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.75" customHeight="1">
      <c r="A2" s="8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s="5" customFormat="1" ht="16.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</row>
    <row r="4" spans="1:13" s="5" customFormat="1" ht="15.7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</row>
    <row r="5" spans="1:13" s="5" customFormat="1" ht="15.7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6"/>
    </row>
    <row r="6" spans="1:13" s="5" customFormat="1" ht="15.75">
      <c r="A6" s="117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4"/>
    </row>
    <row r="7" spans="1:13" s="5" customFormat="1" ht="15.75">
      <c r="A7" s="117" t="s">
        <v>288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4"/>
    </row>
    <row r="8" spans="1:12" ht="15.75">
      <c r="A8" s="80"/>
      <c r="B8" s="85"/>
      <c r="C8" s="39"/>
      <c r="D8" s="39"/>
      <c r="E8" s="39"/>
      <c r="F8" s="39"/>
      <c r="G8" s="39"/>
      <c r="H8" s="39"/>
      <c r="I8" s="39"/>
      <c r="J8" s="39"/>
      <c r="K8" s="85"/>
      <c r="L8" s="24" t="s">
        <v>290</v>
      </c>
    </row>
    <row r="9" spans="1:13" s="7" customFormat="1" ht="15.75">
      <c r="A9" s="26" t="s">
        <v>240</v>
      </c>
      <c r="B9" s="25"/>
      <c r="C9" s="40"/>
      <c r="D9" s="40"/>
      <c r="E9" s="40"/>
      <c r="F9" s="40"/>
      <c r="G9" s="40"/>
      <c r="H9" s="40"/>
      <c r="I9" s="40"/>
      <c r="J9" s="40"/>
      <c r="K9" s="41"/>
      <c r="L9" s="29">
        <v>1</v>
      </c>
      <c r="M9" s="8"/>
    </row>
    <row r="10" spans="1:13" s="7" customFormat="1" ht="15.75">
      <c r="A10" s="11"/>
      <c r="B10" s="12"/>
      <c r="C10" s="13" t="s">
        <v>3</v>
      </c>
      <c r="D10" s="13" t="s">
        <v>3</v>
      </c>
      <c r="E10" s="121" t="s">
        <v>4</v>
      </c>
      <c r="F10" s="122"/>
      <c r="G10" s="123"/>
      <c r="H10" s="13" t="s">
        <v>18</v>
      </c>
      <c r="I10" s="121" t="s">
        <v>5</v>
      </c>
      <c r="J10" s="122"/>
      <c r="K10" s="122"/>
      <c r="L10" s="14" t="s">
        <v>18</v>
      </c>
      <c r="M10" s="8"/>
    </row>
    <row r="11" spans="1:13" s="7" customFormat="1" ht="15.7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.7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5"/>
      <c r="B13" s="46" t="s">
        <v>15</v>
      </c>
      <c r="C13" s="86">
        <f>C14+C25+C29+C35+C63+C87+C101+C108+C120+C130+C153+C173+C183+C192+C198+C205+C216+C229+C248+C252+C267+C278+C282+C287+C300+C306+C312</f>
        <v>105606489534</v>
      </c>
      <c r="D13" s="86">
        <f>D14+D25+D29+D35+D63+D87+D101+D108+D120+D130+D153+D173+D183+D192+D198+D205+D216+D229+D248+D252+D267+D278+D282+D287+D300+D306+D312</f>
        <v>105656306148.68001</v>
      </c>
      <c r="E13" s="86">
        <f>E14+E25+E29+E35+E63+E87+E101+E108+E120+E130+E153+E173+E183+E192+E198+E205+E216+E229+E248+E252+E267+E278+E282+E287+E300+E306+E312</f>
        <v>17140273893.380001</v>
      </c>
      <c r="F13" s="86">
        <f>F14+F25+F29+F35+F63+F87+F101+F108+F120+F130+F153+F173+F183+F192+F198+F205+F216+F229+F248+F252+F267+F278+F282+F287+F300+F306+F312</f>
        <v>17140273893.380001</v>
      </c>
      <c r="G13" s="87">
        <f aca="true" t="shared" si="0" ref="G13:G44">(F13/$F$317)*100</f>
        <v>92.13099187627459</v>
      </c>
      <c r="H13" s="88">
        <f>D13-F13</f>
        <v>88516032255.3</v>
      </c>
      <c r="I13" s="88">
        <f>I14+I25+I29+I35+I63+I87+I101+I108+I120+I130+I153+I173+I183+I192+I198+I205+I216+I229+I248+I252+I267+I278+I282+I287+I300+I306+I312</f>
        <v>12828553051.649998</v>
      </c>
      <c r="J13" s="88">
        <f>J14+J25+J29+J35+J63+J87+J101+J108+J120+J130+J153+J173+J183+J192+J198+J205+J216+J229+J248+J252+J267+J278+J282+J287+J300+J306+J312</f>
        <v>12828553051.649998</v>
      </c>
      <c r="K13" s="87">
        <f aca="true" t="shared" si="1" ref="K13:K44">(J13/$J$317)*100</f>
        <v>92.27793003505317</v>
      </c>
      <c r="L13" s="89">
        <f>D13-J13</f>
        <v>92827753097.03001</v>
      </c>
      <c r="M13" s="8"/>
    </row>
    <row r="14" spans="1:13" s="7" customFormat="1" ht="14.25" customHeight="1">
      <c r="A14" s="45" t="s">
        <v>25</v>
      </c>
      <c r="B14" s="83" t="s">
        <v>24</v>
      </c>
      <c r="C14" s="65">
        <f>SUM(C15:C24)</f>
        <v>2686383323</v>
      </c>
      <c r="D14" s="65">
        <f>SUM(D15:D24)</f>
        <v>2685383323</v>
      </c>
      <c r="E14" s="65">
        <f>SUM(E15:E24)</f>
        <v>752234317.32</v>
      </c>
      <c r="F14" s="65">
        <f>SUM(F15:F24)</f>
        <v>752234317.32</v>
      </c>
      <c r="G14" s="87">
        <f t="shared" si="0"/>
        <v>4.043348094036633</v>
      </c>
      <c r="H14" s="65">
        <f aca="true" t="shared" si="2" ref="H14:H78">D14-F14</f>
        <v>1933149005.6799998</v>
      </c>
      <c r="I14" s="65">
        <f>SUM(I15:I24)</f>
        <v>280378107.51</v>
      </c>
      <c r="J14" s="65">
        <f>SUM(J15:J24)</f>
        <v>280378107.51</v>
      </c>
      <c r="K14" s="47">
        <f t="shared" si="1"/>
        <v>2.016806672116515</v>
      </c>
      <c r="L14" s="68">
        <f aca="true" t="shared" si="3" ref="L14:L78">D14-J14</f>
        <v>2405005215.49</v>
      </c>
      <c r="M14" s="8"/>
    </row>
    <row r="15" spans="1:13" s="7" customFormat="1" ht="14.25" customHeight="1">
      <c r="A15" s="48" t="s">
        <v>26</v>
      </c>
      <c r="B15" s="49" t="s">
        <v>31</v>
      </c>
      <c r="C15" s="66">
        <v>17244557</v>
      </c>
      <c r="D15" s="66">
        <v>17244557</v>
      </c>
      <c r="E15" s="66">
        <f aca="true" t="shared" si="4" ref="E15:E21">F15-0</f>
        <v>0</v>
      </c>
      <c r="F15" s="66">
        <v>0</v>
      </c>
      <c r="G15" s="90">
        <f t="shared" si="0"/>
        <v>0</v>
      </c>
      <c r="H15" s="66">
        <f t="shared" si="2"/>
        <v>17244557</v>
      </c>
      <c r="I15" s="66">
        <f aca="true" t="shared" si="5" ref="I15:I24">J15-0</f>
        <v>0</v>
      </c>
      <c r="J15" s="66">
        <v>0</v>
      </c>
      <c r="K15" s="51">
        <f t="shared" si="1"/>
        <v>0</v>
      </c>
      <c r="L15" s="69">
        <f t="shared" si="3"/>
        <v>17244557</v>
      </c>
      <c r="M15" s="8"/>
    </row>
    <row r="16" spans="1:13" s="7" customFormat="1" ht="14.25" customHeight="1">
      <c r="A16" s="48" t="s">
        <v>27</v>
      </c>
      <c r="B16" s="49" t="s">
        <v>32</v>
      </c>
      <c r="C16" s="66">
        <v>79238973</v>
      </c>
      <c r="D16" s="66">
        <v>79238973</v>
      </c>
      <c r="E16" s="66">
        <f t="shared" si="4"/>
        <v>5909816.21</v>
      </c>
      <c r="F16" s="66">
        <v>5909816.21</v>
      </c>
      <c r="G16" s="51">
        <f t="shared" si="0"/>
        <v>0.03176595850338637</v>
      </c>
      <c r="H16" s="66">
        <f t="shared" si="2"/>
        <v>73329156.79</v>
      </c>
      <c r="I16" s="66">
        <f>J16-0</f>
        <v>535953.73</v>
      </c>
      <c r="J16" s="66">
        <v>535953.73</v>
      </c>
      <c r="K16" s="51">
        <f t="shared" si="1"/>
        <v>0.0038552049167076326</v>
      </c>
      <c r="L16" s="69">
        <f t="shared" si="3"/>
        <v>78703019.27</v>
      </c>
      <c r="M16" s="8"/>
    </row>
    <row r="17" spans="1:13" s="7" customFormat="1" ht="14.25" customHeight="1">
      <c r="A17" s="48" t="s">
        <v>28</v>
      </c>
      <c r="B17" s="49" t="s">
        <v>33</v>
      </c>
      <c r="C17" s="66">
        <v>2503749491</v>
      </c>
      <c r="D17" s="66">
        <v>2502749491</v>
      </c>
      <c r="E17" s="66">
        <f t="shared" si="4"/>
        <v>728667902.89</v>
      </c>
      <c r="F17" s="66">
        <v>728667902.89</v>
      </c>
      <c r="G17" s="51">
        <f t="shared" si="0"/>
        <v>3.9166758395610595</v>
      </c>
      <c r="H17" s="66">
        <f t="shared" si="2"/>
        <v>1774081588.1100001</v>
      </c>
      <c r="I17" s="66">
        <f>J17-0</f>
        <v>279623877.63</v>
      </c>
      <c r="J17" s="66">
        <v>279623877.63</v>
      </c>
      <c r="K17" s="51">
        <f t="shared" si="1"/>
        <v>2.0113813703060326</v>
      </c>
      <c r="L17" s="69">
        <f t="shared" si="3"/>
        <v>2223125613.37</v>
      </c>
      <c r="M17" s="8"/>
    </row>
    <row r="18" spans="1:13" s="7" customFormat="1" ht="14.25" customHeight="1">
      <c r="A18" s="48" t="s">
        <v>50</v>
      </c>
      <c r="B18" s="49" t="s">
        <v>57</v>
      </c>
      <c r="C18" s="66">
        <v>38325200</v>
      </c>
      <c r="D18" s="66">
        <v>38325200</v>
      </c>
      <c r="E18" s="66">
        <f t="shared" si="4"/>
        <v>15806594.02</v>
      </c>
      <c r="F18" s="66">
        <v>15806594.02</v>
      </c>
      <c r="G18" s="51">
        <f t="shared" si="0"/>
        <v>0.08496230540462021</v>
      </c>
      <c r="H18" s="66">
        <f t="shared" si="2"/>
        <v>22518605.98</v>
      </c>
      <c r="I18" s="66">
        <f>J18-0</f>
        <v>123520.37</v>
      </c>
      <c r="J18" s="66">
        <v>123520.37</v>
      </c>
      <c r="K18" s="51">
        <f t="shared" si="1"/>
        <v>0.0008885027029059876</v>
      </c>
      <c r="L18" s="69">
        <f t="shared" si="3"/>
        <v>38201679.63</v>
      </c>
      <c r="M18" s="8"/>
    </row>
    <row r="19" spans="1:13" s="7" customFormat="1" ht="14.25" customHeight="1">
      <c r="A19" s="48" t="s">
        <v>29</v>
      </c>
      <c r="B19" s="49" t="s">
        <v>34</v>
      </c>
      <c r="C19" s="66">
        <v>36728539</v>
      </c>
      <c r="D19" s="66">
        <v>36728539</v>
      </c>
      <c r="E19" s="66">
        <f t="shared" si="4"/>
        <v>1850004.2</v>
      </c>
      <c r="F19" s="66">
        <v>1850004.2</v>
      </c>
      <c r="G19" s="51">
        <f t="shared" si="0"/>
        <v>0.009943990567566313</v>
      </c>
      <c r="H19" s="66">
        <f t="shared" si="2"/>
        <v>34878534.8</v>
      </c>
      <c r="I19" s="66">
        <f>J19-0</f>
        <v>94755.78</v>
      </c>
      <c r="J19" s="66">
        <v>94755.78</v>
      </c>
      <c r="K19" s="51">
        <f t="shared" si="1"/>
        <v>0.0006815941908688027</v>
      </c>
      <c r="L19" s="69">
        <f t="shared" si="3"/>
        <v>36633783.22</v>
      </c>
      <c r="M19" s="8"/>
    </row>
    <row r="20" spans="1:13" s="7" customFormat="1" ht="14.25" customHeight="1">
      <c r="A20" s="48" t="s">
        <v>164</v>
      </c>
      <c r="B20" s="49" t="s">
        <v>165</v>
      </c>
      <c r="C20" s="66">
        <v>0</v>
      </c>
      <c r="D20" s="66">
        <v>0</v>
      </c>
      <c r="E20" s="66">
        <f t="shared" si="4"/>
        <v>0</v>
      </c>
      <c r="F20" s="66">
        <v>0</v>
      </c>
      <c r="G20" s="51">
        <f t="shared" si="0"/>
        <v>0</v>
      </c>
      <c r="H20" s="66">
        <f t="shared" si="2"/>
        <v>0</v>
      </c>
      <c r="I20" s="66">
        <f>J20-0</f>
        <v>0</v>
      </c>
      <c r="J20" s="66">
        <v>0</v>
      </c>
      <c r="K20" s="51">
        <f t="shared" si="1"/>
        <v>0</v>
      </c>
      <c r="L20" s="69">
        <f t="shared" si="3"/>
        <v>0</v>
      </c>
      <c r="M20" s="8"/>
    </row>
    <row r="21" spans="1:13" s="7" customFormat="1" ht="14.25" customHeight="1">
      <c r="A21" s="48" t="s">
        <v>117</v>
      </c>
      <c r="B21" s="49" t="s">
        <v>124</v>
      </c>
      <c r="C21" s="66">
        <v>0</v>
      </c>
      <c r="D21" s="66">
        <v>0</v>
      </c>
      <c r="E21" s="66">
        <f t="shared" si="4"/>
        <v>0</v>
      </c>
      <c r="F21" s="66">
        <v>0</v>
      </c>
      <c r="G21" s="51">
        <f t="shared" si="0"/>
        <v>0</v>
      </c>
      <c r="H21" s="66">
        <f t="shared" si="2"/>
        <v>0</v>
      </c>
      <c r="I21" s="66">
        <f t="shared" si="5"/>
        <v>0</v>
      </c>
      <c r="J21" s="66">
        <v>0</v>
      </c>
      <c r="K21" s="51">
        <f t="shared" si="1"/>
        <v>0</v>
      </c>
      <c r="L21" s="69">
        <f t="shared" si="3"/>
        <v>0</v>
      </c>
      <c r="M21" s="8"/>
    </row>
    <row r="22" spans="1:13" s="7" customFormat="1" ht="14.25" customHeight="1">
      <c r="A22" s="48" t="s">
        <v>53</v>
      </c>
      <c r="B22" s="49" t="s">
        <v>60</v>
      </c>
      <c r="C22" s="66">
        <v>318125</v>
      </c>
      <c r="D22" s="66">
        <v>318125</v>
      </c>
      <c r="E22" s="66">
        <v>0</v>
      </c>
      <c r="F22" s="66">
        <v>0</v>
      </c>
      <c r="G22" s="51">
        <f t="shared" si="0"/>
        <v>0</v>
      </c>
      <c r="H22" s="66">
        <f t="shared" si="2"/>
        <v>318125</v>
      </c>
      <c r="I22" s="66">
        <f t="shared" si="5"/>
        <v>0</v>
      </c>
      <c r="J22" s="66">
        <v>0</v>
      </c>
      <c r="K22" s="51">
        <f t="shared" si="1"/>
        <v>0</v>
      </c>
      <c r="L22" s="69">
        <f t="shared" si="3"/>
        <v>318125</v>
      </c>
      <c r="M22" s="8"/>
    </row>
    <row r="23" spans="1:13" s="7" customFormat="1" ht="14.25" customHeight="1">
      <c r="A23" s="48" t="s">
        <v>30</v>
      </c>
      <c r="B23" s="49" t="s">
        <v>35</v>
      </c>
      <c r="C23" s="66">
        <v>778438</v>
      </c>
      <c r="D23" s="66">
        <v>778438</v>
      </c>
      <c r="E23" s="66">
        <f>F23-0</f>
        <v>0</v>
      </c>
      <c r="F23" s="66">
        <v>0</v>
      </c>
      <c r="G23" s="51">
        <f t="shared" si="0"/>
        <v>0</v>
      </c>
      <c r="H23" s="66">
        <f t="shared" si="2"/>
        <v>778438</v>
      </c>
      <c r="I23" s="66">
        <f t="shared" si="5"/>
        <v>0</v>
      </c>
      <c r="J23" s="66">
        <v>0</v>
      </c>
      <c r="K23" s="51">
        <f t="shared" si="1"/>
        <v>0</v>
      </c>
      <c r="L23" s="69">
        <f t="shared" si="3"/>
        <v>778438</v>
      </c>
      <c r="M23" s="8"/>
    </row>
    <row r="24" spans="1:13" s="7" customFormat="1" ht="14.25" customHeight="1">
      <c r="A24" s="48" t="s">
        <v>160</v>
      </c>
      <c r="B24" s="49" t="s">
        <v>161</v>
      </c>
      <c r="C24" s="66">
        <v>10000000</v>
      </c>
      <c r="D24" s="66">
        <v>10000000</v>
      </c>
      <c r="E24" s="66">
        <f>F24-0</f>
        <v>0</v>
      </c>
      <c r="F24" s="66">
        <v>0</v>
      </c>
      <c r="G24" s="51">
        <f t="shared" si="0"/>
        <v>0</v>
      </c>
      <c r="H24" s="66">
        <f t="shared" si="2"/>
        <v>10000000</v>
      </c>
      <c r="I24" s="66">
        <f t="shared" si="5"/>
        <v>0</v>
      </c>
      <c r="J24" s="66">
        <v>0</v>
      </c>
      <c r="K24" s="51">
        <f t="shared" si="1"/>
        <v>0</v>
      </c>
      <c r="L24" s="69">
        <f t="shared" si="3"/>
        <v>10000000</v>
      </c>
      <c r="M24" s="8"/>
    </row>
    <row r="25" spans="1:13" s="7" customFormat="1" ht="14.25" customHeight="1">
      <c r="A25" s="45" t="s">
        <v>36</v>
      </c>
      <c r="B25" s="83" t="s">
        <v>37</v>
      </c>
      <c r="C25" s="65">
        <f>SUM(C26:C28)</f>
        <v>7549378647</v>
      </c>
      <c r="D25" s="65">
        <f>SUM(D26:D28)</f>
        <v>7549378647</v>
      </c>
      <c r="E25" s="65">
        <f>SUM(E26:E27)</f>
        <v>1647993180.9699998</v>
      </c>
      <c r="F25" s="65">
        <f>SUM(F26:F28)</f>
        <v>1647993180.9699998</v>
      </c>
      <c r="G25" s="51">
        <f t="shared" si="0"/>
        <v>8.858157536604125</v>
      </c>
      <c r="H25" s="65">
        <f t="shared" si="2"/>
        <v>5901385466.030001</v>
      </c>
      <c r="I25" s="65">
        <f>SUM(I26:I28)</f>
        <v>846271761.51</v>
      </c>
      <c r="J25" s="65">
        <f>SUM(J26:J28)</f>
        <v>846271761.51</v>
      </c>
      <c r="K25" s="47">
        <f t="shared" si="1"/>
        <v>6.087374475114076</v>
      </c>
      <c r="L25" s="68">
        <f t="shared" si="3"/>
        <v>6703106885.49</v>
      </c>
      <c r="M25" s="8"/>
    </row>
    <row r="26" spans="1:13" s="7" customFormat="1" ht="14.25" customHeight="1">
      <c r="A26" s="48" t="s">
        <v>38</v>
      </c>
      <c r="B26" s="49" t="s">
        <v>40</v>
      </c>
      <c r="C26" s="66">
        <v>2885471000</v>
      </c>
      <c r="D26" s="66">
        <v>2885471000</v>
      </c>
      <c r="E26" s="66">
        <f>F26-0</f>
        <v>1014300656.3</v>
      </c>
      <c r="F26" s="66">
        <v>1014300656.3</v>
      </c>
      <c r="G26" s="51">
        <f t="shared" si="0"/>
        <v>5.451985546261744</v>
      </c>
      <c r="H26" s="66">
        <f t="shared" si="2"/>
        <v>1871170343.7</v>
      </c>
      <c r="I26" s="66">
        <f>J26-0</f>
        <v>212579236.84</v>
      </c>
      <c r="J26" s="66">
        <v>212579236.84</v>
      </c>
      <c r="K26" s="51">
        <f t="shared" si="1"/>
        <v>1.5291180435585816</v>
      </c>
      <c r="L26" s="69">
        <f t="shared" si="3"/>
        <v>2672891763.16</v>
      </c>
      <c r="M26" s="8"/>
    </row>
    <row r="27" spans="1:13" s="7" customFormat="1" ht="14.25" customHeight="1">
      <c r="A27" s="48" t="s">
        <v>28</v>
      </c>
      <c r="B27" s="49" t="s">
        <v>33</v>
      </c>
      <c r="C27" s="66">
        <v>4663907647</v>
      </c>
      <c r="D27" s="66">
        <v>4663907647</v>
      </c>
      <c r="E27" s="66">
        <f>F27-0</f>
        <v>633692524.67</v>
      </c>
      <c r="F27" s="66">
        <v>633692524.67</v>
      </c>
      <c r="G27" s="51">
        <f t="shared" si="0"/>
        <v>3.4061719903423806</v>
      </c>
      <c r="H27" s="66">
        <f t="shared" si="2"/>
        <v>4030215122.33</v>
      </c>
      <c r="I27" s="66">
        <f>J27-0</f>
        <v>633692524.67</v>
      </c>
      <c r="J27" s="66">
        <v>633692524.67</v>
      </c>
      <c r="K27" s="51">
        <f t="shared" si="1"/>
        <v>4.558256431555494</v>
      </c>
      <c r="L27" s="69">
        <f t="shared" si="3"/>
        <v>4030215122.33</v>
      </c>
      <c r="M27" s="8"/>
    </row>
    <row r="28" spans="1:13" s="7" customFormat="1" ht="14.25" customHeight="1">
      <c r="A28" s="48" t="s">
        <v>117</v>
      </c>
      <c r="B28" s="49" t="s">
        <v>124</v>
      </c>
      <c r="C28" s="66">
        <v>0</v>
      </c>
      <c r="D28" s="66">
        <v>0</v>
      </c>
      <c r="E28" s="66">
        <f>F28-0</f>
        <v>0</v>
      </c>
      <c r="F28" s="66">
        <v>0</v>
      </c>
      <c r="G28" s="51">
        <f t="shared" si="0"/>
        <v>0</v>
      </c>
      <c r="H28" s="66">
        <f t="shared" si="2"/>
        <v>0</v>
      </c>
      <c r="I28" s="66">
        <f>J28-0</f>
        <v>0</v>
      </c>
      <c r="J28" s="66">
        <v>0</v>
      </c>
      <c r="K28" s="51">
        <f t="shared" si="1"/>
        <v>0</v>
      </c>
      <c r="L28" s="69">
        <f t="shared" si="3"/>
        <v>0</v>
      </c>
      <c r="M28" s="8"/>
    </row>
    <row r="29" spans="1:13" s="7" customFormat="1" ht="14.25" customHeight="1">
      <c r="A29" s="45" t="s">
        <v>42</v>
      </c>
      <c r="B29" s="83" t="s">
        <v>43</v>
      </c>
      <c r="C29" s="65">
        <f>SUM(C30:C34)</f>
        <v>4706195020</v>
      </c>
      <c r="D29" s="65">
        <f>SUM(D30:D34)</f>
        <v>4706195020</v>
      </c>
      <c r="E29" s="65">
        <f>SUM(E30:E34)</f>
        <v>2558800454.28</v>
      </c>
      <c r="F29" s="65">
        <f>SUM(F30:F34)</f>
        <v>2558800454.28</v>
      </c>
      <c r="G29" s="47">
        <f t="shared" si="0"/>
        <v>13.753853954301684</v>
      </c>
      <c r="H29" s="65">
        <f t="shared" si="2"/>
        <v>2147394565.7199998</v>
      </c>
      <c r="I29" s="65">
        <f>SUM(I30:I34)</f>
        <v>610030721.47</v>
      </c>
      <c r="J29" s="65">
        <f>SUM(J30:J34)</f>
        <v>610030721.47</v>
      </c>
      <c r="K29" s="47">
        <f t="shared" si="1"/>
        <v>4.38805311935015</v>
      </c>
      <c r="L29" s="68">
        <f t="shared" si="3"/>
        <v>4096164298.5299997</v>
      </c>
      <c r="M29" s="8"/>
    </row>
    <row r="30" spans="1:13" s="7" customFormat="1" ht="14.25" customHeight="1">
      <c r="A30" s="48" t="s">
        <v>44</v>
      </c>
      <c r="B30" s="49" t="s">
        <v>45</v>
      </c>
      <c r="C30" s="66">
        <v>146304452</v>
      </c>
      <c r="D30" s="66">
        <v>146304452</v>
      </c>
      <c r="E30" s="66">
        <f>F30-0</f>
        <v>11421513.17</v>
      </c>
      <c r="F30" s="66">
        <v>11421513.17</v>
      </c>
      <c r="G30" s="51">
        <f t="shared" si="0"/>
        <v>0.06139197912621735</v>
      </c>
      <c r="H30" s="66">
        <f t="shared" si="2"/>
        <v>134882938.83</v>
      </c>
      <c r="I30" s="66">
        <f>J30-0</f>
        <v>308137.53</v>
      </c>
      <c r="J30" s="66">
        <v>308137.53</v>
      </c>
      <c r="K30" s="51">
        <f t="shared" si="1"/>
        <v>0.0022164848459551643</v>
      </c>
      <c r="L30" s="69">
        <f t="shared" si="3"/>
        <v>145996314.47</v>
      </c>
      <c r="M30" s="8"/>
    </row>
    <row r="31" spans="1:13" s="7" customFormat="1" ht="14.25" customHeight="1">
      <c r="A31" s="48" t="s">
        <v>229</v>
      </c>
      <c r="B31" s="49" t="s">
        <v>230</v>
      </c>
      <c r="C31" s="66">
        <v>7589369</v>
      </c>
      <c r="D31" s="66">
        <v>7589369</v>
      </c>
      <c r="E31" s="66">
        <f>F31-0</f>
        <v>184850.17</v>
      </c>
      <c r="F31" s="66">
        <v>184850.17</v>
      </c>
      <c r="G31" s="51">
        <f t="shared" si="0"/>
        <v>0.0009935914453021403</v>
      </c>
      <c r="H31" s="66">
        <f t="shared" si="2"/>
        <v>7404518.83</v>
      </c>
      <c r="I31" s="66">
        <f>J31-0</f>
        <v>21379.71</v>
      </c>
      <c r="J31" s="66">
        <v>21379.71</v>
      </c>
      <c r="K31" s="51">
        <f t="shared" si="1"/>
        <v>0.00015378783371800274</v>
      </c>
      <c r="L31" s="69">
        <f t="shared" si="3"/>
        <v>7567989.29</v>
      </c>
      <c r="M31" s="8"/>
    </row>
    <row r="32" spans="1:13" s="7" customFormat="1" ht="14.25" customHeight="1">
      <c r="A32" s="48" t="s">
        <v>28</v>
      </c>
      <c r="B32" s="49" t="s">
        <v>33</v>
      </c>
      <c r="C32" s="66">
        <v>4324958767</v>
      </c>
      <c r="D32" s="66">
        <v>4324958767</v>
      </c>
      <c r="E32" s="66">
        <f>F32-0</f>
        <v>2496816598.67</v>
      </c>
      <c r="F32" s="66">
        <v>2496816598.67</v>
      </c>
      <c r="G32" s="51">
        <f t="shared" si="0"/>
        <v>13.420683426620053</v>
      </c>
      <c r="H32" s="66">
        <f t="shared" si="2"/>
        <v>1828142168.33</v>
      </c>
      <c r="I32" s="66">
        <f>J32-0</f>
        <v>589511440.38</v>
      </c>
      <c r="J32" s="66">
        <v>589511440.38</v>
      </c>
      <c r="K32" s="51">
        <f t="shared" si="1"/>
        <v>4.240454494846737</v>
      </c>
      <c r="L32" s="69">
        <f t="shared" si="3"/>
        <v>3735447326.62</v>
      </c>
      <c r="M32" s="8"/>
    </row>
    <row r="33" spans="1:13" s="7" customFormat="1" ht="14.25" customHeight="1">
      <c r="A33" s="48" t="s">
        <v>50</v>
      </c>
      <c r="B33" s="49" t="s">
        <v>268</v>
      </c>
      <c r="C33" s="66">
        <v>77838991</v>
      </c>
      <c r="D33" s="66">
        <v>77838991</v>
      </c>
      <c r="E33" s="66">
        <f>F33-0</f>
        <v>30551186.05</v>
      </c>
      <c r="F33" s="66">
        <v>30551186.05</v>
      </c>
      <c r="G33" s="51">
        <f t="shared" si="0"/>
        <v>0.16421622497352362</v>
      </c>
      <c r="H33" s="66">
        <f t="shared" si="2"/>
        <v>47287804.95</v>
      </c>
      <c r="I33" s="66">
        <f>J33-0</f>
        <v>1621249.9</v>
      </c>
      <c r="J33" s="66">
        <v>1621249.9</v>
      </c>
      <c r="K33" s="51">
        <f t="shared" si="1"/>
        <v>0.011661921982876688</v>
      </c>
      <c r="L33" s="69">
        <f t="shared" si="3"/>
        <v>76217741.1</v>
      </c>
      <c r="M33" s="8"/>
    </row>
    <row r="34" spans="1:13" s="7" customFormat="1" ht="14.25" customHeight="1">
      <c r="A34" s="48" t="s">
        <v>29</v>
      </c>
      <c r="B34" s="49" t="s">
        <v>34</v>
      </c>
      <c r="C34" s="66">
        <v>149503441</v>
      </c>
      <c r="D34" s="66">
        <v>149503441</v>
      </c>
      <c r="E34" s="66">
        <f>F34-0</f>
        <v>19826306.22</v>
      </c>
      <c r="F34" s="66">
        <v>19826306.22</v>
      </c>
      <c r="G34" s="51">
        <f t="shared" si="0"/>
        <v>0.10656873213658721</v>
      </c>
      <c r="H34" s="66">
        <f t="shared" si="2"/>
        <v>129677134.78</v>
      </c>
      <c r="I34" s="66">
        <f>J34-0</f>
        <v>18568513.95</v>
      </c>
      <c r="J34" s="66">
        <v>18568513.95</v>
      </c>
      <c r="K34" s="51">
        <f t="shared" si="1"/>
        <v>0.13356642984086378</v>
      </c>
      <c r="L34" s="69">
        <f t="shared" si="3"/>
        <v>130934927.05</v>
      </c>
      <c r="M34" s="8"/>
    </row>
    <row r="35" spans="1:13" s="7" customFormat="1" ht="14.25" customHeight="1">
      <c r="A35" s="45" t="s">
        <v>46</v>
      </c>
      <c r="B35" s="83" t="s">
        <v>47</v>
      </c>
      <c r="C35" s="65">
        <f>SUM(C36:C62)</f>
        <v>6268768591</v>
      </c>
      <c r="D35" s="65">
        <f>SUM(D36:D62)</f>
        <v>6324956089.77</v>
      </c>
      <c r="E35" s="65">
        <f>SUM(E36:E62)</f>
        <v>564963130.21</v>
      </c>
      <c r="F35" s="65">
        <f>SUM(F36:F62)</f>
        <v>564963130.21</v>
      </c>
      <c r="G35" s="47">
        <f t="shared" si="0"/>
        <v>3.0367433964911967</v>
      </c>
      <c r="H35" s="65">
        <f t="shared" si="2"/>
        <v>5759992959.56</v>
      </c>
      <c r="I35" s="65">
        <f>SUM(I36:I62)</f>
        <v>477581074.12</v>
      </c>
      <c r="J35" s="65">
        <f>SUM(J36:J62)</f>
        <v>477581074.12</v>
      </c>
      <c r="K35" s="47">
        <f t="shared" si="1"/>
        <v>3.435320629401975</v>
      </c>
      <c r="L35" s="68">
        <f t="shared" si="3"/>
        <v>5847375015.650001</v>
      </c>
      <c r="M35" s="8"/>
    </row>
    <row r="36" spans="1:13" s="7" customFormat="1" ht="14.25" customHeight="1">
      <c r="A36" s="48" t="s">
        <v>48</v>
      </c>
      <c r="B36" s="49" t="s">
        <v>55</v>
      </c>
      <c r="C36" s="66">
        <v>260024999</v>
      </c>
      <c r="D36" s="66">
        <v>258697999</v>
      </c>
      <c r="E36" s="66">
        <f aca="true" t="shared" si="6" ref="E36:E62">F36-0</f>
        <v>0</v>
      </c>
      <c r="F36" s="66">
        <v>0</v>
      </c>
      <c r="G36" s="51">
        <f t="shared" si="0"/>
        <v>0</v>
      </c>
      <c r="H36" s="66">
        <f t="shared" si="2"/>
        <v>258697999</v>
      </c>
      <c r="I36" s="66">
        <f aca="true" t="shared" si="7" ref="I36:I43">J36-0</f>
        <v>0</v>
      </c>
      <c r="J36" s="66">
        <v>0</v>
      </c>
      <c r="K36" s="51">
        <f t="shared" si="1"/>
        <v>0</v>
      </c>
      <c r="L36" s="69">
        <f t="shared" si="3"/>
        <v>258697999</v>
      </c>
      <c r="M36" s="8"/>
    </row>
    <row r="37" spans="1:13" s="7" customFormat="1" ht="14.25" customHeight="1">
      <c r="A37" s="48" t="s">
        <v>28</v>
      </c>
      <c r="B37" s="49" t="s">
        <v>33</v>
      </c>
      <c r="C37" s="66">
        <v>3967325316</v>
      </c>
      <c r="D37" s="66">
        <v>3965220610.97</v>
      </c>
      <c r="E37" s="66">
        <f aca="true" t="shared" si="8" ref="E37:E43">F37-0</f>
        <v>265686424.15</v>
      </c>
      <c r="F37" s="66">
        <v>265686424.15</v>
      </c>
      <c r="G37" s="51">
        <f t="shared" si="0"/>
        <v>1.4280958365813563</v>
      </c>
      <c r="H37" s="66">
        <f t="shared" si="2"/>
        <v>3699534186.8199997</v>
      </c>
      <c r="I37" s="66">
        <f t="shared" si="7"/>
        <v>215807020.32</v>
      </c>
      <c r="J37" s="66">
        <v>215807020.32</v>
      </c>
      <c r="K37" s="51">
        <f t="shared" si="1"/>
        <v>1.5523360305705642</v>
      </c>
      <c r="L37" s="69">
        <f t="shared" si="3"/>
        <v>3749413590.6499996</v>
      </c>
      <c r="M37" s="8"/>
    </row>
    <row r="38" spans="1:13" s="7" customFormat="1" ht="14.25" customHeight="1">
      <c r="A38" s="48" t="s">
        <v>39</v>
      </c>
      <c r="B38" s="49" t="s">
        <v>41</v>
      </c>
      <c r="C38" s="66">
        <v>2218750</v>
      </c>
      <c r="D38" s="66">
        <v>2218750</v>
      </c>
      <c r="E38" s="66">
        <f t="shared" si="8"/>
        <v>125877.25</v>
      </c>
      <c r="F38" s="66">
        <v>125877.25</v>
      </c>
      <c r="G38" s="51">
        <f t="shared" si="0"/>
        <v>0.000676605051313498</v>
      </c>
      <c r="H38" s="66">
        <f t="shared" si="2"/>
        <v>2092872.75</v>
      </c>
      <c r="I38" s="66">
        <f t="shared" si="7"/>
        <v>113983.64</v>
      </c>
      <c r="J38" s="66">
        <v>113983.64</v>
      </c>
      <c r="K38" s="51">
        <f t="shared" si="1"/>
        <v>0.0008199034072441902</v>
      </c>
      <c r="L38" s="69">
        <f t="shared" si="3"/>
        <v>2104766.36</v>
      </c>
      <c r="M38" s="8"/>
    </row>
    <row r="39" spans="1:13" s="7" customFormat="1" ht="14.25" customHeight="1">
      <c r="A39" s="48" t="s">
        <v>232</v>
      </c>
      <c r="B39" s="49" t="s">
        <v>231</v>
      </c>
      <c r="C39" s="66">
        <v>6386924</v>
      </c>
      <c r="D39" s="66">
        <v>6386924</v>
      </c>
      <c r="E39" s="66">
        <f t="shared" si="8"/>
        <v>308206.39</v>
      </c>
      <c r="F39" s="66">
        <v>308206.39</v>
      </c>
      <c r="G39" s="51">
        <f t="shared" si="0"/>
        <v>0.0016566456633037182</v>
      </c>
      <c r="H39" s="66">
        <f t="shared" si="2"/>
        <v>6078717.61</v>
      </c>
      <c r="I39" s="66">
        <f t="shared" si="7"/>
        <v>306398.51</v>
      </c>
      <c r="J39" s="66">
        <v>306398.51</v>
      </c>
      <c r="K39" s="51">
        <f t="shared" si="1"/>
        <v>0.0022039757839242818</v>
      </c>
      <c r="L39" s="69">
        <f t="shared" si="3"/>
        <v>6080525.49</v>
      </c>
      <c r="M39" s="8"/>
    </row>
    <row r="40" spans="1:13" s="7" customFormat="1" ht="14.25" customHeight="1">
      <c r="A40" s="48" t="s">
        <v>49</v>
      </c>
      <c r="B40" s="49" t="s">
        <v>56</v>
      </c>
      <c r="C40" s="66">
        <v>6361796</v>
      </c>
      <c r="D40" s="66">
        <v>5730999.8</v>
      </c>
      <c r="E40" s="66">
        <f t="shared" si="8"/>
        <v>1129131.25</v>
      </c>
      <c r="F40" s="66">
        <v>1129131.25</v>
      </c>
      <c r="G40" s="51">
        <f t="shared" si="0"/>
        <v>0.006069213518295992</v>
      </c>
      <c r="H40" s="66">
        <f t="shared" si="2"/>
        <v>4601868.55</v>
      </c>
      <c r="I40" s="66">
        <f t="shared" si="7"/>
        <v>79477.9</v>
      </c>
      <c r="J40" s="66">
        <v>79477.9</v>
      </c>
      <c r="K40" s="51">
        <f t="shared" si="1"/>
        <v>0.0005716978419939302</v>
      </c>
      <c r="L40" s="69">
        <f t="shared" si="3"/>
        <v>5651521.899999999</v>
      </c>
      <c r="M40" s="8"/>
    </row>
    <row r="41" spans="1:13" s="7" customFormat="1" ht="14.25" customHeight="1">
      <c r="A41" s="48" t="s">
        <v>50</v>
      </c>
      <c r="B41" s="49" t="s">
        <v>57</v>
      </c>
      <c r="C41" s="66">
        <v>149715046</v>
      </c>
      <c r="D41" s="66">
        <v>149715046</v>
      </c>
      <c r="E41" s="66">
        <f t="shared" si="8"/>
        <v>30878619.21</v>
      </c>
      <c r="F41" s="66">
        <v>30878619.21</v>
      </c>
      <c r="G41" s="51">
        <f t="shared" si="0"/>
        <v>0.16597621679113592</v>
      </c>
      <c r="H41" s="66">
        <f t="shared" si="2"/>
        <v>118836426.78999999</v>
      </c>
      <c r="I41" s="66">
        <f t="shared" si="7"/>
        <v>2314932.13</v>
      </c>
      <c r="J41" s="66">
        <v>2314932.13</v>
      </c>
      <c r="K41" s="51">
        <f t="shared" si="1"/>
        <v>0.01665169440918057</v>
      </c>
      <c r="L41" s="69">
        <f t="shared" si="3"/>
        <v>147400113.87</v>
      </c>
      <c r="M41" s="8"/>
    </row>
    <row r="42" spans="1:13" s="7" customFormat="1" ht="14.25" customHeight="1">
      <c r="A42" s="48" t="s">
        <v>51</v>
      </c>
      <c r="B42" s="49" t="s">
        <v>58</v>
      </c>
      <c r="C42" s="66">
        <v>60430000</v>
      </c>
      <c r="D42" s="66">
        <v>116930000</v>
      </c>
      <c r="E42" s="66">
        <f t="shared" si="8"/>
        <v>4097678.27</v>
      </c>
      <c r="F42" s="66">
        <v>4097678.27</v>
      </c>
      <c r="G42" s="51">
        <f t="shared" si="0"/>
        <v>0.02202550354523598</v>
      </c>
      <c r="H42" s="66">
        <f t="shared" si="2"/>
        <v>112832321.73</v>
      </c>
      <c r="I42" s="66">
        <f t="shared" si="7"/>
        <v>1282678.27</v>
      </c>
      <c r="J42" s="66">
        <v>1282678.27</v>
      </c>
      <c r="K42" s="51">
        <f t="shared" si="1"/>
        <v>0.009226519559921787</v>
      </c>
      <c r="L42" s="69">
        <f t="shared" si="3"/>
        <v>115647321.73</v>
      </c>
      <c r="M42" s="8"/>
    </row>
    <row r="43" spans="1:13" s="7" customFormat="1" ht="14.25" customHeight="1">
      <c r="A43" s="48" t="s">
        <v>29</v>
      </c>
      <c r="B43" s="49" t="s">
        <v>34</v>
      </c>
      <c r="C43" s="66">
        <v>26860666</v>
      </c>
      <c r="D43" s="66">
        <v>26860666</v>
      </c>
      <c r="E43" s="66">
        <f t="shared" si="8"/>
        <v>29339.3</v>
      </c>
      <c r="F43" s="66">
        <v>29339.3</v>
      </c>
      <c r="G43" s="51">
        <f t="shared" si="0"/>
        <v>0.00015770219465393556</v>
      </c>
      <c r="H43" s="66">
        <f t="shared" si="2"/>
        <v>26831326.7</v>
      </c>
      <c r="I43" s="66">
        <f t="shared" si="7"/>
        <v>29329.3</v>
      </c>
      <c r="J43" s="66">
        <v>29329.3</v>
      </c>
      <c r="K43" s="51">
        <f t="shared" si="1"/>
        <v>0.00021097056561877677</v>
      </c>
      <c r="L43" s="69">
        <f t="shared" si="3"/>
        <v>26831336.7</v>
      </c>
      <c r="M43" s="8"/>
    </row>
    <row r="44" spans="1:13" s="7" customFormat="1" ht="14.25" customHeight="1">
      <c r="A44" s="48" t="s">
        <v>233</v>
      </c>
      <c r="B44" s="49" t="s">
        <v>234</v>
      </c>
      <c r="C44" s="66">
        <v>0</v>
      </c>
      <c r="D44" s="66">
        <v>0</v>
      </c>
      <c r="E44" s="66">
        <f t="shared" si="6"/>
        <v>0</v>
      </c>
      <c r="F44" s="66">
        <v>0</v>
      </c>
      <c r="G44" s="51">
        <f t="shared" si="0"/>
        <v>0</v>
      </c>
      <c r="H44" s="66">
        <f t="shared" si="2"/>
        <v>0</v>
      </c>
      <c r="I44" s="66">
        <f aca="true" t="shared" si="9" ref="I44:I57">J44-0</f>
        <v>0</v>
      </c>
      <c r="J44" s="66">
        <v>0</v>
      </c>
      <c r="K44" s="51">
        <f t="shared" si="1"/>
        <v>0</v>
      </c>
      <c r="L44" s="69">
        <f t="shared" si="3"/>
        <v>0</v>
      </c>
      <c r="M44" s="8"/>
    </row>
    <row r="45" spans="1:13" s="7" customFormat="1" ht="14.25" customHeight="1">
      <c r="A45" s="48" t="s">
        <v>236</v>
      </c>
      <c r="B45" s="49" t="s">
        <v>235</v>
      </c>
      <c r="C45" s="66">
        <v>23656352</v>
      </c>
      <c r="D45" s="66">
        <v>23656352</v>
      </c>
      <c r="E45" s="66">
        <f>F45-0</f>
        <v>1146774.59</v>
      </c>
      <c r="F45" s="111">
        <v>1146774.59</v>
      </c>
      <c r="G45" s="51">
        <f aca="true" t="shared" si="10" ref="G45:G76">(F45/$F$317)*100</f>
        <v>0.006164048549773415</v>
      </c>
      <c r="H45" s="66">
        <f t="shared" si="2"/>
        <v>22509577.41</v>
      </c>
      <c r="I45" s="66">
        <f>J45-0</f>
        <v>542999.82</v>
      </c>
      <c r="J45" s="111">
        <v>542999.82</v>
      </c>
      <c r="K45" s="51">
        <f aca="true" t="shared" si="11" ref="K45:K76">(J45/$J$317)*100</f>
        <v>0.003905888621831887</v>
      </c>
      <c r="L45" s="69">
        <f t="shared" si="3"/>
        <v>23113352.18</v>
      </c>
      <c r="M45" s="8"/>
    </row>
    <row r="46" spans="1:13" s="7" customFormat="1" ht="14.25" customHeight="1">
      <c r="A46" s="48" t="s">
        <v>164</v>
      </c>
      <c r="B46" s="49" t="s">
        <v>165</v>
      </c>
      <c r="C46" s="66">
        <v>2681036</v>
      </c>
      <c r="D46" s="66">
        <v>10498078.5</v>
      </c>
      <c r="E46" s="66">
        <f>F46-0</f>
        <v>5052500.05</v>
      </c>
      <c r="F46" s="111">
        <v>5052500.05</v>
      </c>
      <c r="G46" s="51">
        <f t="shared" si="10"/>
        <v>0.027157783122777952</v>
      </c>
      <c r="H46" s="66">
        <f t="shared" si="2"/>
        <v>5445578.45</v>
      </c>
      <c r="I46" s="66">
        <f>J46-0</f>
        <v>595674.48</v>
      </c>
      <c r="J46" s="111">
        <v>595674.48</v>
      </c>
      <c r="K46" s="51">
        <f t="shared" si="11"/>
        <v>0.004284786270735091</v>
      </c>
      <c r="L46" s="69">
        <f t="shared" si="3"/>
        <v>9902404.02</v>
      </c>
      <c r="M46" s="8"/>
    </row>
    <row r="47" spans="1:13" s="7" customFormat="1" ht="14.25" customHeight="1">
      <c r="A47" s="48" t="s">
        <v>66</v>
      </c>
      <c r="B47" s="49" t="s">
        <v>74</v>
      </c>
      <c r="C47" s="66">
        <v>0</v>
      </c>
      <c r="D47" s="66">
        <v>0</v>
      </c>
      <c r="E47" s="66">
        <f t="shared" si="6"/>
        <v>0</v>
      </c>
      <c r="F47" s="66">
        <v>0</v>
      </c>
      <c r="G47" s="51">
        <f t="shared" si="10"/>
        <v>0</v>
      </c>
      <c r="H47" s="66">
        <f t="shared" si="2"/>
        <v>0</v>
      </c>
      <c r="I47" s="66">
        <f t="shared" si="9"/>
        <v>0</v>
      </c>
      <c r="J47" s="66">
        <v>0</v>
      </c>
      <c r="K47" s="51">
        <f t="shared" si="11"/>
        <v>0</v>
      </c>
      <c r="L47" s="69">
        <f t="shared" si="3"/>
        <v>0</v>
      </c>
      <c r="M47" s="8"/>
    </row>
    <row r="48" spans="1:13" s="7" customFormat="1" ht="14.25" customHeight="1">
      <c r="A48" s="48" t="s">
        <v>117</v>
      </c>
      <c r="B48" s="49" t="s">
        <v>124</v>
      </c>
      <c r="C48" s="66">
        <v>0</v>
      </c>
      <c r="D48" s="66">
        <v>0</v>
      </c>
      <c r="E48" s="66">
        <f>F48-0</f>
        <v>0</v>
      </c>
      <c r="F48" s="66">
        <v>0</v>
      </c>
      <c r="G48" s="51">
        <f t="shared" si="10"/>
        <v>0</v>
      </c>
      <c r="H48" s="66">
        <f t="shared" si="2"/>
        <v>0</v>
      </c>
      <c r="I48" s="66">
        <f t="shared" si="9"/>
        <v>0</v>
      </c>
      <c r="J48" s="66">
        <v>0</v>
      </c>
      <c r="K48" s="51">
        <f t="shared" si="11"/>
        <v>0</v>
      </c>
      <c r="L48" s="69">
        <f t="shared" si="3"/>
        <v>0</v>
      </c>
      <c r="M48" s="8"/>
    </row>
    <row r="49" spans="1:13" s="7" customFormat="1" ht="14.25" customHeight="1">
      <c r="A49" s="48" t="s">
        <v>69</v>
      </c>
      <c r="B49" s="49" t="s">
        <v>77</v>
      </c>
      <c r="C49" s="66">
        <v>0</v>
      </c>
      <c r="D49" s="66">
        <v>0</v>
      </c>
      <c r="E49" s="66">
        <f>F49-0</f>
        <v>0</v>
      </c>
      <c r="F49" s="66">
        <v>0</v>
      </c>
      <c r="G49" s="51">
        <f t="shared" si="10"/>
        <v>0</v>
      </c>
      <c r="H49" s="66">
        <f t="shared" si="2"/>
        <v>0</v>
      </c>
      <c r="I49" s="66">
        <f t="shared" si="9"/>
        <v>0</v>
      </c>
      <c r="J49" s="66">
        <v>0</v>
      </c>
      <c r="K49" s="51">
        <f t="shared" si="11"/>
        <v>0</v>
      </c>
      <c r="L49" s="69">
        <f t="shared" si="3"/>
        <v>0</v>
      </c>
      <c r="M49" s="8"/>
    </row>
    <row r="50" spans="1:13" s="7" customFormat="1" ht="14.25" customHeight="1">
      <c r="A50" s="48" t="s">
        <v>53</v>
      </c>
      <c r="B50" s="49" t="s">
        <v>60</v>
      </c>
      <c r="C50" s="66">
        <v>63092698</v>
      </c>
      <c r="D50" s="66">
        <v>59025655.5</v>
      </c>
      <c r="E50" s="66">
        <f>F50-0</f>
        <v>15246000</v>
      </c>
      <c r="F50" s="111">
        <v>15246000</v>
      </c>
      <c r="G50" s="51">
        <f t="shared" si="10"/>
        <v>0.08194904649033555</v>
      </c>
      <c r="H50" s="66">
        <f t="shared" si="2"/>
        <v>43779655.5</v>
      </c>
      <c r="I50" s="66">
        <f>J50-0</f>
        <v>15246000</v>
      </c>
      <c r="J50" s="111">
        <v>15246000</v>
      </c>
      <c r="K50" s="51">
        <f t="shared" si="11"/>
        <v>0.10966703069708007</v>
      </c>
      <c r="L50" s="69">
        <f t="shared" si="3"/>
        <v>43779655.5</v>
      </c>
      <c r="M50" s="8"/>
    </row>
    <row r="51" spans="1:13" s="7" customFormat="1" ht="14.25" customHeight="1">
      <c r="A51" s="77" t="s">
        <v>135</v>
      </c>
      <c r="B51" s="49" t="s">
        <v>136</v>
      </c>
      <c r="C51" s="66">
        <v>0</v>
      </c>
      <c r="D51" s="66">
        <v>0</v>
      </c>
      <c r="E51" s="66">
        <f t="shared" si="6"/>
        <v>0</v>
      </c>
      <c r="F51" s="66">
        <v>0</v>
      </c>
      <c r="G51" s="51">
        <f t="shared" si="10"/>
        <v>0</v>
      </c>
      <c r="H51" s="66">
        <f t="shared" si="2"/>
        <v>0</v>
      </c>
      <c r="I51" s="66">
        <f t="shared" si="9"/>
        <v>0</v>
      </c>
      <c r="J51" s="66">
        <v>0</v>
      </c>
      <c r="K51" s="51">
        <f t="shared" si="11"/>
        <v>0</v>
      </c>
      <c r="L51" s="69">
        <f t="shared" si="3"/>
        <v>0</v>
      </c>
      <c r="M51" s="8"/>
    </row>
    <row r="52" spans="1:13" s="7" customFormat="1" ht="14.25" customHeight="1">
      <c r="A52" s="48" t="s">
        <v>151</v>
      </c>
      <c r="B52" s="49" t="s">
        <v>152</v>
      </c>
      <c r="C52" s="66">
        <v>0</v>
      </c>
      <c r="D52" s="66">
        <v>0</v>
      </c>
      <c r="E52" s="66">
        <f t="shared" si="6"/>
        <v>0</v>
      </c>
      <c r="F52" s="66"/>
      <c r="G52" s="51">
        <f t="shared" si="10"/>
        <v>0</v>
      </c>
      <c r="H52" s="66">
        <f t="shared" si="2"/>
        <v>0</v>
      </c>
      <c r="I52" s="66">
        <f t="shared" si="9"/>
        <v>0</v>
      </c>
      <c r="J52" s="66">
        <v>0</v>
      </c>
      <c r="K52" s="51">
        <f t="shared" si="11"/>
        <v>0</v>
      </c>
      <c r="L52" s="69">
        <f t="shared" si="3"/>
        <v>0</v>
      </c>
      <c r="M52" s="8"/>
    </row>
    <row r="53" spans="1:13" s="7" customFormat="1" ht="14.25" customHeight="1">
      <c r="A53" s="48" t="s">
        <v>139</v>
      </c>
      <c r="B53" s="49" t="s">
        <v>140</v>
      </c>
      <c r="C53" s="66">
        <v>0</v>
      </c>
      <c r="D53" s="66">
        <v>0</v>
      </c>
      <c r="E53" s="66">
        <f t="shared" si="6"/>
        <v>0</v>
      </c>
      <c r="F53" s="66">
        <v>0</v>
      </c>
      <c r="G53" s="51">
        <f t="shared" si="10"/>
        <v>0</v>
      </c>
      <c r="H53" s="66">
        <f t="shared" si="2"/>
        <v>0</v>
      </c>
      <c r="I53" s="66">
        <f t="shared" si="9"/>
        <v>0</v>
      </c>
      <c r="J53" s="66">
        <v>0</v>
      </c>
      <c r="K53" s="51">
        <f t="shared" si="11"/>
        <v>0</v>
      </c>
      <c r="L53" s="69">
        <f t="shared" si="3"/>
        <v>0</v>
      </c>
      <c r="M53" s="8"/>
    </row>
    <row r="54" spans="1:13" s="7" customFormat="1" ht="14.25" customHeight="1">
      <c r="A54" s="48" t="s">
        <v>143</v>
      </c>
      <c r="B54" s="49" t="s">
        <v>144</v>
      </c>
      <c r="C54" s="66">
        <v>0</v>
      </c>
      <c r="D54" s="66">
        <v>0</v>
      </c>
      <c r="E54" s="66">
        <f t="shared" si="6"/>
        <v>0</v>
      </c>
      <c r="F54" s="66">
        <v>0</v>
      </c>
      <c r="G54" s="51">
        <f t="shared" si="10"/>
        <v>0</v>
      </c>
      <c r="H54" s="66">
        <f t="shared" si="2"/>
        <v>0</v>
      </c>
      <c r="I54" s="66">
        <f t="shared" si="9"/>
        <v>0</v>
      </c>
      <c r="J54" s="66">
        <v>0</v>
      </c>
      <c r="K54" s="51">
        <f t="shared" si="11"/>
        <v>0</v>
      </c>
      <c r="L54" s="69">
        <f t="shared" si="3"/>
        <v>0</v>
      </c>
      <c r="M54" s="8"/>
    </row>
    <row r="55" spans="1:13" s="7" customFormat="1" ht="14.25" customHeight="1">
      <c r="A55" s="48" t="s">
        <v>153</v>
      </c>
      <c r="B55" s="49" t="s">
        <v>154</v>
      </c>
      <c r="C55" s="111">
        <v>97155</v>
      </c>
      <c r="D55" s="111">
        <v>97155</v>
      </c>
      <c r="E55" s="66">
        <f t="shared" si="6"/>
        <v>0</v>
      </c>
      <c r="F55" s="66">
        <v>0</v>
      </c>
      <c r="G55" s="51">
        <f t="shared" si="10"/>
        <v>0</v>
      </c>
      <c r="H55" s="66">
        <f t="shared" si="2"/>
        <v>97155</v>
      </c>
      <c r="I55" s="66">
        <f t="shared" si="9"/>
        <v>0</v>
      </c>
      <c r="J55" s="66">
        <v>0</v>
      </c>
      <c r="K55" s="51">
        <f t="shared" si="11"/>
        <v>0</v>
      </c>
      <c r="L55" s="69">
        <f t="shared" si="3"/>
        <v>97155</v>
      </c>
      <c r="M55" s="8"/>
    </row>
    <row r="56" spans="1:13" s="7" customFormat="1" ht="14.25" customHeight="1">
      <c r="A56" s="48" t="s">
        <v>96</v>
      </c>
      <c r="B56" s="49" t="s">
        <v>102</v>
      </c>
      <c r="C56" s="66">
        <v>0</v>
      </c>
      <c r="D56" s="66">
        <v>0</v>
      </c>
      <c r="E56" s="66">
        <f t="shared" si="6"/>
        <v>0</v>
      </c>
      <c r="F56" s="66">
        <v>0</v>
      </c>
      <c r="G56" s="51">
        <f t="shared" si="10"/>
        <v>0</v>
      </c>
      <c r="H56" s="66">
        <f t="shared" si="2"/>
        <v>0</v>
      </c>
      <c r="I56" s="66">
        <f t="shared" si="9"/>
        <v>0</v>
      </c>
      <c r="J56" s="66"/>
      <c r="K56" s="51">
        <f t="shared" si="11"/>
        <v>0</v>
      </c>
      <c r="L56" s="69">
        <f t="shared" si="3"/>
        <v>0</v>
      </c>
      <c r="M56" s="8"/>
    </row>
    <row r="57" spans="1:13" s="7" customFormat="1" ht="14.25" customHeight="1">
      <c r="A57" s="48" t="s">
        <v>97</v>
      </c>
      <c r="B57" s="49" t="s">
        <v>237</v>
      </c>
      <c r="C57" s="66">
        <v>0</v>
      </c>
      <c r="D57" s="66">
        <v>0</v>
      </c>
      <c r="E57" s="66">
        <f t="shared" si="6"/>
        <v>0</v>
      </c>
      <c r="F57" s="66">
        <v>0</v>
      </c>
      <c r="G57" s="51">
        <f t="shared" si="10"/>
        <v>0</v>
      </c>
      <c r="H57" s="66">
        <f t="shared" si="2"/>
        <v>0</v>
      </c>
      <c r="I57" s="66">
        <f t="shared" si="9"/>
        <v>0</v>
      </c>
      <c r="J57" s="66">
        <v>0</v>
      </c>
      <c r="K57" s="51">
        <f t="shared" si="11"/>
        <v>0</v>
      </c>
      <c r="L57" s="69">
        <f t="shared" si="3"/>
        <v>0</v>
      </c>
      <c r="M57" s="8"/>
    </row>
    <row r="58" spans="1:13" s="7" customFormat="1" ht="14.25" customHeight="1">
      <c r="A58" s="48" t="s">
        <v>180</v>
      </c>
      <c r="B58" s="49" t="s">
        <v>181</v>
      </c>
      <c r="C58" s="66">
        <v>0</v>
      </c>
      <c r="D58" s="66">
        <v>0</v>
      </c>
      <c r="E58" s="66">
        <f t="shared" si="6"/>
        <v>0</v>
      </c>
      <c r="F58" s="66">
        <v>0</v>
      </c>
      <c r="G58" s="51">
        <f t="shared" si="10"/>
        <v>0</v>
      </c>
      <c r="H58" s="66">
        <f t="shared" si="2"/>
        <v>0</v>
      </c>
      <c r="I58" s="66">
        <v>0</v>
      </c>
      <c r="J58" s="66">
        <v>0</v>
      </c>
      <c r="K58" s="51">
        <f t="shared" si="11"/>
        <v>0</v>
      </c>
      <c r="L58" s="69">
        <f t="shared" si="3"/>
        <v>0</v>
      </c>
      <c r="M58" s="8"/>
    </row>
    <row r="59" spans="1:13" s="7" customFormat="1" ht="14.25" customHeight="1">
      <c r="A59" s="48" t="s">
        <v>54</v>
      </c>
      <c r="B59" s="49" t="s">
        <v>61</v>
      </c>
      <c r="C59" s="66">
        <v>1699917853</v>
      </c>
      <c r="D59" s="66">
        <v>1699917853</v>
      </c>
      <c r="E59" s="66">
        <f>F59-0</f>
        <v>241262579.75</v>
      </c>
      <c r="F59" s="111">
        <v>241262579.75</v>
      </c>
      <c r="G59" s="51">
        <f t="shared" si="10"/>
        <v>1.2968147949830144</v>
      </c>
      <c r="H59" s="66">
        <f t="shared" si="2"/>
        <v>1458655273.25</v>
      </c>
      <c r="I59" s="66">
        <f>J59-0</f>
        <v>241262579.75</v>
      </c>
      <c r="J59" s="111">
        <v>241262579.75</v>
      </c>
      <c r="K59" s="51">
        <f t="shared" si="11"/>
        <v>1.7354421316738804</v>
      </c>
      <c r="L59" s="69">
        <f t="shared" si="3"/>
        <v>1458655273.25</v>
      </c>
      <c r="M59" s="8"/>
    </row>
    <row r="60" spans="1:13" s="7" customFormat="1" ht="14.25" customHeight="1">
      <c r="A60" s="48" t="s">
        <v>185</v>
      </c>
      <c r="B60" s="49" t="s">
        <v>186</v>
      </c>
      <c r="C60" s="66">
        <v>0</v>
      </c>
      <c r="D60" s="66">
        <v>0</v>
      </c>
      <c r="E60" s="66">
        <f t="shared" si="6"/>
        <v>0</v>
      </c>
      <c r="F60" s="66">
        <v>0</v>
      </c>
      <c r="G60" s="51">
        <f t="shared" si="10"/>
        <v>0</v>
      </c>
      <c r="H60" s="66">
        <f t="shared" si="2"/>
        <v>0</v>
      </c>
      <c r="I60" s="66">
        <f>J60-0</f>
        <v>0</v>
      </c>
      <c r="J60" s="66">
        <v>0</v>
      </c>
      <c r="K60" s="51">
        <f t="shared" si="11"/>
        <v>0</v>
      </c>
      <c r="L60" s="69">
        <f t="shared" si="3"/>
        <v>0</v>
      </c>
      <c r="M60" s="8"/>
    </row>
    <row r="61" spans="1:13" s="7" customFormat="1" ht="14.25" customHeight="1">
      <c r="A61" s="48" t="s">
        <v>197</v>
      </c>
      <c r="B61" s="49" t="s">
        <v>198</v>
      </c>
      <c r="C61" s="66">
        <v>0</v>
      </c>
      <c r="D61" s="66">
        <v>0</v>
      </c>
      <c r="E61" s="66">
        <f>F61-0</f>
        <v>0</v>
      </c>
      <c r="F61" s="66">
        <v>0</v>
      </c>
      <c r="G61" s="51">
        <f t="shared" si="10"/>
        <v>0</v>
      </c>
      <c r="H61" s="66">
        <f t="shared" si="2"/>
        <v>0</v>
      </c>
      <c r="I61" s="66">
        <f>J61-0</f>
        <v>0</v>
      </c>
      <c r="J61" s="66">
        <v>0</v>
      </c>
      <c r="K61" s="51">
        <f t="shared" si="11"/>
        <v>0</v>
      </c>
      <c r="L61" s="69">
        <f t="shared" si="3"/>
        <v>0</v>
      </c>
      <c r="M61" s="8"/>
    </row>
    <row r="62" spans="1:13" s="7" customFormat="1" ht="14.25" customHeight="1">
      <c r="A62" s="48" t="s">
        <v>209</v>
      </c>
      <c r="B62" s="49" t="s">
        <v>210</v>
      </c>
      <c r="C62" s="66">
        <v>0</v>
      </c>
      <c r="D62" s="66">
        <v>0</v>
      </c>
      <c r="E62" s="66">
        <f t="shared" si="6"/>
        <v>0</v>
      </c>
      <c r="F62" s="66">
        <v>0</v>
      </c>
      <c r="G62" s="51">
        <f t="shared" si="10"/>
        <v>0</v>
      </c>
      <c r="H62" s="66">
        <f t="shared" si="2"/>
        <v>0</v>
      </c>
      <c r="I62" s="66">
        <f>J62-0</f>
        <v>0</v>
      </c>
      <c r="J62" s="66">
        <v>0</v>
      </c>
      <c r="K62" s="51">
        <f t="shared" si="11"/>
        <v>0</v>
      </c>
      <c r="L62" s="69">
        <f t="shared" si="3"/>
        <v>0</v>
      </c>
      <c r="M62" s="8"/>
    </row>
    <row r="63" spans="1:13" s="7" customFormat="1" ht="14.25" customHeight="1">
      <c r="A63" s="79" t="s">
        <v>63</v>
      </c>
      <c r="B63" s="83" t="s">
        <v>62</v>
      </c>
      <c r="C63" s="65">
        <f>SUM(C64:C86)</f>
        <v>16693088789</v>
      </c>
      <c r="D63" s="65">
        <f>SUM(D64:D86)</f>
        <v>16702593902.21</v>
      </c>
      <c r="E63" s="65">
        <f>SUM(E64:E86)</f>
        <v>2491465469.5699997</v>
      </c>
      <c r="F63" s="65">
        <f>SUM(F64:F86)</f>
        <v>2491465469.5699997</v>
      </c>
      <c r="G63" s="47">
        <f t="shared" si="10"/>
        <v>13.391920477165002</v>
      </c>
      <c r="H63" s="65">
        <f t="shared" si="2"/>
        <v>14211128432.64</v>
      </c>
      <c r="I63" s="65">
        <f>SUM(I64:I86)</f>
        <v>2265454982.149999</v>
      </c>
      <c r="J63" s="65">
        <f>SUM(J64:J86)</f>
        <v>2265454982.149999</v>
      </c>
      <c r="K63" s="47">
        <f t="shared" si="11"/>
        <v>16.295797000544205</v>
      </c>
      <c r="L63" s="68">
        <f t="shared" si="3"/>
        <v>14437138920.06</v>
      </c>
      <c r="M63" s="8"/>
    </row>
    <row r="64" spans="1:13" s="7" customFormat="1" ht="14.25" customHeight="1">
      <c r="A64" s="48" t="s">
        <v>38</v>
      </c>
      <c r="B64" s="49" t="s">
        <v>283</v>
      </c>
      <c r="C64" s="66">
        <v>0</v>
      </c>
      <c r="D64" s="66">
        <v>0</v>
      </c>
      <c r="E64" s="66">
        <f aca="true" t="shared" si="12" ref="E64:E86">F64-0</f>
        <v>0</v>
      </c>
      <c r="F64" s="66">
        <v>0</v>
      </c>
      <c r="G64" s="51">
        <f t="shared" si="10"/>
        <v>0</v>
      </c>
      <c r="H64" s="66">
        <f t="shared" si="2"/>
        <v>0</v>
      </c>
      <c r="I64" s="66">
        <f aca="true" t="shared" si="13" ref="I64:I86">J64-0</f>
        <v>0</v>
      </c>
      <c r="J64" s="66">
        <v>0</v>
      </c>
      <c r="K64" s="51">
        <f t="shared" si="11"/>
        <v>0</v>
      </c>
      <c r="L64" s="69">
        <f t="shared" si="3"/>
        <v>0</v>
      </c>
      <c r="M64" s="8"/>
    </row>
    <row r="65" spans="1:13" s="7" customFormat="1" ht="14.25" customHeight="1">
      <c r="A65" s="48" t="s">
        <v>28</v>
      </c>
      <c r="B65" s="49" t="s">
        <v>33</v>
      </c>
      <c r="C65" s="111">
        <v>14824873447</v>
      </c>
      <c r="D65" s="111">
        <v>14824378560.21</v>
      </c>
      <c r="E65" s="66">
        <f t="shared" si="12"/>
        <v>2287992960.22</v>
      </c>
      <c r="F65" s="66">
        <v>2287992960.22</v>
      </c>
      <c r="G65" s="51">
        <f t="shared" si="10"/>
        <v>12.298231763520215</v>
      </c>
      <c r="H65" s="66">
        <f t="shared" si="2"/>
        <v>12536385599.99</v>
      </c>
      <c r="I65" s="66">
        <f aca="true" t="shared" si="14" ref="I65:I70">J65-0</f>
        <v>2197468155.24</v>
      </c>
      <c r="J65" s="66">
        <v>2197468155.24</v>
      </c>
      <c r="K65" s="51">
        <f t="shared" si="11"/>
        <v>15.806756371281711</v>
      </c>
      <c r="L65" s="69">
        <f t="shared" si="3"/>
        <v>12626910404.97</v>
      </c>
      <c r="M65" s="8"/>
    </row>
    <row r="66" spans="1:13" s="7" customFormat="1" ht="14.25" customHeight="1">
      <c r="A66" s="48" t="s">
        <v>49</v>
      </c>
      <c r="B66" s="49" t="s">
        <v>56</v>
      </c>
      <c r="C66" s="66">
        <v>205637785</v>
      </c>
      <c r="D66" s="66">
        <v>205637785</v>
      </c>
      <c r="E66" s="66">
        <f t="shared" si="12"/>
        <v>28625221.1</v>
      </c>
      <c r="F66" s="66">
        <v>28625221.1</v>
      </c>
      <c r="G66" s="51">
        <f t="shared" si="10"/>
        <v>0.1538639364239823</v>
      </c>
      <c r="H66" s="66">
        <f t="shared" si="2"/>
        <v>177012563.9</v>
      </c>
      <c r="I66" s="66">
        <f t="shared" si="14"/>
        <v>15579146.33</v>
      </c>
      <c r="J66" s="66">
        <v>15579146.33</v>
      </c>
      <c r="K66" s="51">
        <f t="shared" si="11"/>
        <v>0.1120634080287559</v>
      </c>
      <c r="L66" s="69">
        <f t="shared" si="3"/>
        <v>190058638.67</v>
      </c>
      <c r="M66" s="8"/>
    </row>
    <row r="67" spans="1:13" s="7" customFormat="1" ht="14.25" customHeight="1">
      <c r="A67" s="77" t="s">
        <v>50</v>
      </c>
      <c r="B67" s="78" t="s">
        <v>57</v>
      </c>
      <c r="C67" s="66">
        <v>87621598</v>
      </c>
      <c r="D67" s="66">
        <v>88422178</v>
      </c>
      <c r="E67" s="66">
        <f t="shared" si="12"/>
        <v>12955298.76</v>
      </c>
      <c r="F67" s="66">
        <v>12955298.76</v>
      </c>
      <c r="G67" s="51">
        <f t="shared" si="10"/>
        <v>0.06963625740387161</v>
      </c>
      <c r="H67" s="66">
        <f t="shared" si="2"/>
        <v>75466879.24</v>
      </c>
      <c r="I67" s="66">
        <f t="shared" si="14"/>
        <v>1322087.13</v>
      </c>
      <c r="J67" s="66">
        <v>1322087.13</v>
      </c>
      <c r="K67" s="51">
        <f t="shared" si="11"/>
        <v>0.009509994088280498</v>
      </c>
      <c r="L67" s="69">
        <f t="shared" si="3"/>
        <v>87100090.87</v>
      </c>
      <c r="M67" s="8"/>
    </row>
    <row r="68" spans="1:13" s="7" customFormat="1" ht="14.25" customHeight="1">
      <c r="A68" s="48" t="s">
        <v>29</v>
      </c>
      <c r="B68" s="49" t="s">
        <v>34</v>
      </c>
      <c r="C68" s="66">
        <v>15128633</v>
      </c>
      <c r="D68" s="66">
        <v>15128633</v>
      </c>
      <c r="E68" s="66">
        <f t="shared" si="12"/>
        <v>116964.66</v>
      </c>
      <c r="F68" s="66">
        <v>116964.66</v>
      </c>
      <c r="G68" s="51">
        <f t="shared" si="10"/>
        <v>0.0006286988298613598</v>
      </c>
      <c r="H68" s="66">
        <f t="shared" si="2"/>
        <v>15011668.34</v>
      </c>
      <c r="I68" s="66">
        <f t="shared" si="14"/>
        <v>38948.6</v>
      </c>
      <c r="J68" s="66">
        <v>38948.6</v>
      </c>
      <c r="K68" s="51">
        <f t="shared" si="11"/>
        <v>0.0002801638011155905</v>
      </c>
      <c r="L68" s="69">
        <f t="shared" si="3"/>
        <v>15089684.4</v>
      </c>
      <c r="M68" s="8"/>
    </row>
    <row r="69" spans="1:13" s="7" customFormat="1" ht="14.25" customHeight="1">
      <c r="A69" s="48" t="s">
        <v>64</v>
      </c>
      <c r="B69" s="49" t="s">
        <v>72</v>
      </c>
      <c r="C69" s="66">
        <v>403937980</v>
      </c>
      <c r="D69" s="66">
        <v>414777609.36</v>
      </c>
      <c r="E69" s="66">
        <f t="shared" si="12"/>
        <v>58466830.52</v>
      </c>
      <c r="F69" s="66">
        <v>58466830.52</v>
      </c>
      <c r="G69" s="51">
        <f t="shared" si="10"/>
        <v>0.3142661033993211</v>
      </c>
      <c r="H69" s="66">
        <f t="shared" si="2"/>
        <v>356310778.84000003</v>
      </c>
      <c r="I69" s="66">
        <f t="shared" si="14"/>
        <v>9482286.81</v>
      </c>
      <c r="J69" s="66">
        <v>9482286.81</v>
      </c>
      <c r="K69" s="51">
        <f t="shared" si="11"/>
        <v>0.06820767668049242</v>
      </c>
      <c r="L69" s="69">
        <f t="shared" si="3"/>
        <v>405295322.55</v>
      </c>
      <c r="M69" s="8"/>
    </row>
    <row r="70" spans="1:13" s="7" customFormat="1" ht="14.25" customHeight="1">
      <c r="A70" s="48" t="s">
        <v>65</v>
      </c>
      <c r="B70" s="49" t="s">
        <v>73</v>
      </c>
      <c r="C70" s="66">
        <v>232652325</v>
      </c>
      <c r="D70" s="66">
        <v>232652325</v>
      </c>
      <c r="E70" s="66">
        <f t="shared" si="12"/>
        <v>26655222.23</v>
      </c>
      <c r="F70" s="66">
        <v>26655222.23</v>
      </c>
      <c r="G70" s="51">
        <f t="shared" si="10"/>
        <v>0.14327496036576778</v>
      </c>
      <c r="H70" s="66">
        <f t="shared" si="2"/>
        <v>205997102.77</v>
      </c>
      <c r="I70" s="66">
        <f t="shared" si="14"/>
        <v>15591857</v>
      </c>
      <c r="J70" s="66">
        <v>15591857</v>
      </c>
      <c r="K70" s="51">
        <f t="shared" si="11"/>
        <v>0.1121548380062628</v>
      </c>
      <c r="L70" s="69">
        <f t="shared" si="3"/>
        <v>217060468</v>
      </c>
      <c r="M70" s="8"/>
    </row>
    <row r="71" spans="1:13" s="7" customFormat="1" ht="14.25" customHeight="1">
      <c r="A71" s="48" t="s">
        <v>66</v>
      </c>
      <c r="B71" s="49" t="s">
        <v>74</v>
      </c>
      <c r="C71" s="66">
        <v>2318846</v>
      </c>
      <c r="D71" s="66">
        <v>2318846</v>
      </c>
      <c r="E71" s="66">
        <f t="shared" si="12"/>
        <v>350693.3</v>
      </c>
      <c r="F71" s="66">
        <v>350693.3</v>
      </c>
      <c r="G71" s="51">
        <f t="shared" si="10"/>
        <v>0.001885017810937242</v>
      </c>
      <c r="H71" s="66">
        <f t="shared" si="2"/>
        <v>1968152.7</v>
      </c>
      <c r="I71" s="66">
        <f t="shared" si="13"/>
        <v>0</v>
      </c>
      <c r="J71" s="66">
        <v>0</v>
      </c>
      <c r="K71" s="51">
        <f t="shared" si="11"/>
        <v>0</v>
      </c>
      <c r="L71" s="69">
        <f t="shared" si="3"/>
        <v>2318846</v>
      </c>
      <c r="M71" s="8"/>
    </row>
    <row r="72" spans="1:13" s="7" customFormat="1" ht="14.25" customHeight="1">
      <c r="A72" s="48" t="s">
        <v>131</v>
      </c>
      <c r="B72" s="49" t="s">
        <v>132</v>
      </c>
      <c r="C72" s="66">
        <v>0</v>
      </c>
      <c r="D72" s="66">
        <v>0</v>
      </c>
      <c r="E72" s="66">
        <f t="shared" si="12"/>
        <v>0</v>
      </c>
      <c r="F72" s="66">
        <v>0</v>
      </c>
      <c r="G72" s="51">
        <f t="shared" si="10"/>
        <v>0</v>
      </c>
      <c r="H72" s="66">
        <f t="shared" si="2"/>
        <v>0</v>
      </c>
      <c r="I72" s="66">
        <f t="shared" si="13"/>
        <v>0</v>
      </c>
      <c r="J72" s="66">
        <v>0</v>
      </c>
      <c r="K72" s="51">
        <f t="shared" si="11"/>
        <v>0</v>
      </c>
      <c r="L72" s="69">
        <f t="shared" si="3"/>
        <v>0</v>
      </c>
      <c r="M72" s="8"/>
    </row>
    <row r="73" spans="1:13" s="7" customFormat="1" ht="14.25" customHeight="1">
      <c r="A73" s="48" t="s">
        <v>82</v>
      </c>
      <c r="B73" s="49" t="s">
        <v>84</v>
      </c>
      <c r="C73" s="66">
        <v>0</v>
      </c>
      <c r="D73" s="66">
        <v>0</v>
      </c>
      <c r="E73" s="66">
        <f t="shared" si="12"/>
        <v>0</v>
      </c>
      <c r="F73" s="66">
        <v>0</v>
      </c>
      <c r="G73" s="51">
        <f t="shared" si="10"/>
        <v>0</v>
      </c>
      <c r="H73" s="66">
        <f t="shared" si="2"/>
        <v>0</v>
      </c>
      <c r="I73" s="66">
        <f t="shared" si="13"/>
        <v>0</v>
      </c>
      <c r="J73" s="66">
        <v>0</v>
      </c>
      <c r="K73" s="51">
        <f t="shared" si="11"/>
        <v>0</v>
      </c>
      <c r="L73" s="69">
        <f t="shared" si="3"/>
        <v>0</v>
      </c>
      <c r="M73" s="8"/>
    </row>
    <row r="74" spans="1:13" s="7" customFormat="1" ht="14.25" customHeight="1">
      <c r="A74" s="48" t="s">
        <v>83</v>
      </c>
      <c r="B74" s="49" t="s">
        <v>85</v>
      </c>
      <c r="C74" s="111">
        <v>2145000</v>
      </c>
      <c r="D74" s="111">
        <v>2145000</v>
      </c>
      <c r="E74" s="66">
        <f t="shared" si="12"/>
        <v>737822.21</v>
      </c>
      <c r="F74" s="66">
        <v>737822.21</v>
      </c>
      <c r="G74" s="51">
        <f t="shared" si="10"/>
        <v>0.003965881318961834</v>
      </c>
      <c r="H74" s="66">
        <f t="shared" si="2"/>
        <v>1407177.79</v>
      </c>
      <c r="I74" s="66">
        <f>J74-0</f>
        <v>57192.18</v>
      </c>
      <c r="J74" s="111">
        <v>57192.18</v>
      </c>
      <c r="K74" s="51">
        <f t="shared" si="11"/>
        <v>0.00041139292664914924</v>
      </c>
      <c r="L74" s="69">
        <f t="shared" si="3"/>
        <v>2087807.82</v>
      </c>
      <c r="M74" s="8"/>
    </row>
    <row r="75" spans="1:13" s="7" customFormat="1" ht="14.25" customHeight="1">
      <c r="A75" s="48" t="s">
        <v>92</v>
      </c>
      <c r="B75" s="49" t="s">
        <v>98</v>
      </c>
      <c r="C75" s="66">
        <v>0</v>
      </c>
      <c r="D75" s="66">
        <v>0</v>
      </c>
      <c r="E75" s="66">
        <f t="shared" si="12"/>
        <v>0</v>
      </c>
      <c r="F75" s="66">
        <v>0</v>
      </c>
      <c r="G75" s="51">
        <f t="shared" si="10"/>
        <v>0</v>
      </c>
      <c r="H75" s="66">
        <f t="shared" si="2"/>
        <v>0</v>
      </c>
      <c r="I75" s="66">
        <f t="shared" si="13"/>
        <v>0</v>
      </c>
      <c r="J75" s="66">
        <v>0</v>
      </c>
      <c r="K75" s="51">
        <f t="shared" si="11"/>
        <v>0</v>
      </c>
      <c r="L75" s="69">
        <f t="shared" si="3"/>
        <v>0</v>
      </c>
      <c r="M75" s="8"/>
    </row>
    <row r="76" spans="1:13" s="7" customFormat="1" ht="14.25" customHeight="1">
      <c r="A76" s="48" t="s">
        <v>67</v>
      </c>
      <c r="B76" s="49" t="s">
        <v>75</v>
      </c>
      <c r="C76" s="111">
        <v>370965984</v>
      </c>
      <c r="D76" s="111">
        <v>370965984</v>
      </c>
      <c r="E76" s="66">
        <f t="shared" si="12"/>
        <v>33526987.62</v>
      </c>
      <c r="F76" s="111">
        <v>33526987.62</v>
      </c>
      <c r="G76" s="51">
        <f t="shared" si="10"/>
        <v>0.18021150906154298</v>
      </c>
      <c r="H76" s="66">
        <f t="shared" si="2"/>
        <v>337438996.38</v>
      </c>
      <c r="I76" s="66">
        <f>J76-0</f>
        <v>905123.45</v>
      </c>
      <c r="J76" s="111">
        <v>905123.45</v>
      </c>
      <c r="K76" s="51">
        <f t="shared" si="11"/>
        <v>0.006510704524189756</v>
      </c>
      <c r="L76" s="69">
        <f t="shared" si="3"/>
        <v>370060860.55</v>
      </c>
      <c r="M76" s="8"/>
    </row>
    <row r="77" spans="1:13" s="7" customFormat="1" ht="14.25" customHeight="1">
      <c r="A77" s="48" t="s">
        <v>68</v>
      </c>
      <c r="B77" s="49" t="s">
        <v>76</v>
      </c>
      <c r="C77" s="111">
        <v>232799165</v>
      </c>
      <c r="D77" s="111">
        <v>232799165</v>
      </c>
      <c r="E77" s="66">
        <f t="shared" si="12"/>
        <v>16949199.59</v>
      </c>
      <c r="F77" s="111">
        <v>16949199.59</v>
      </c>
      <c r="G77" s="51">
        <f aca="true" t="shared" si="15" ref="G77:G108">(F77/$F$317)*100</f>
        <v>0.0911039449806432</v>
      </c>
      <c r="H77" s="66">
        <f t="shared" si="2"/>
        <v>215849965.41</v>
      </c>
      <c r="I77" s="66">
        <f>J77-0</f>
        <v>15256682.07</v>
      </c>
      <c r="J77" s="111">
        <v>15256682.07</v>
      </c>
      <c r="K77" s="51">
        <f aca="true" t="shared" si="16" ref="K77:K108">(J77/$J$317)*100</f>
        <v>0.1097438686151306</v>
      </c>
      <c r="L77" s="69">
        <f t="shared" si="3"/>
        <v>217542482.93</v>
      </c>
      <c r="M77" s="8"/>
    </row>
    <row r="78" spans="1:13" s="7" customFormat="1" ht="14.25" customHeight="1">
      <c r="A78" s="48" t="s">
        <v>238</v>
      </c>
      <c r="B78" s="49" t="s">
        <v>239</v>
      </c>
      <c r="C78" s="66">
        <v>0</v>
      </c>
      <c r="D78" s="66">
        <v>0</v>
      </c>
      <c r="E78" s="66">
        <f t="shared" si="12"/>
        <v>0</v>
      </c>
      <c r="F78" s="66">
        <v>0</v>
      </c>
      <c r="G78" s="51">
        <f t="shared" si="15"/>
        <v>0</v>
      </c>
      <c r="H78" s="66">
        <f t="shared" si="2"/>
        <v>0</v>
      </c>
      <c r="I78" s="66">
        <f t="shared" si="13"/>
        <v>0</v>
      </c>
      <c r="J78" s="66">
        <v>0</v>
      </c>
      <c r="K78" s="51">
        <f t="shared" si="16"/>
        <v>0</v>
      </c>
      <c r="L78" s="69">
        <f t="shared" si="3"/>
        <v>0</v>
      </c>
      <c r="M78" s="8"/>
    </row>
    <row r="79" spans="1:13" s="7" customFormat="1" ht="14.25" customHeight="1">
      <c r="A79" s="48" t="s">
        <v>106</v>
      </c>
      <c r="B79" s="49" t="s">
        <v>108</v>
      </c>
      <c r="C79" s="66">
        <v>0</v>
      </c>
      <c r="D79" s="66">
        <v>0</v>
      </c>
      <c r="E79" s="66">
        <f t="shared" si="12"/>
        <v>0</v>
      </c>
      <c r="F79" s="66">
        <v>0</v>
      </c>
      <c r="G79" s="51">
        <f t="shared" si="15"/>
        <v>0</v>
      </c>
      <c r="H79" s="66">
        <f aca="true" t="shared" si="17" ref="H79:H143">D79-F79</f>
        <v>0</v>
      </c>
      <c r="I79" s="66">
        <f t="shared" si="13"/>
        <v>0</v>
      </c>
      <c r="J79" s="66">
        <v>0</v>
      </c>
      <c r="K79" s="51">
        <f t="shared" si="16"/>
        <v>0</v>
      </c>
      <c r="L79" s="69">
        <f aca="true" t="shared" si="18" ref="L79:L143">D79-J79</f>
        <v>0</v>
      </c>
      <c r="M79" s="8"/>
    </row>
    <row r="80" spans="1:13" s="7" customFormat="1" ht="14.25" customHeight="1">
      <c r="A80" s="48" t="s">
        <v>115</v>
      </c>
      <c r="B80" s="49" t="s">
        <v>122</v>
      </c>
      <c r="C80" s="66">
        <v>0</v>
      </c>
      <c r="D80" s="66">
        <v>0</v>
      </c>
      <c r="E80" s="66">
        <f t="shared" si="12"/>
        <v>0</v>
      </c>
      <c r="F80" s="66">
        <v>0</v>
      </c>
      <c r="G80" s="51">
        <f t="shared" si="15"/>
        <v>0</v>
      </c>
      <c r="H80" s="66">
        <f t="shared" si="17"/>
        <v>0</v>
      </c>
      <c r="I80" s="66">
        <f t="shared" si="13"/>
        <v>0</v>
      </c>
      <c r="J80" s="66">
        <v>0</v>
      </c>
      <c r="K80" s="51">
        <f t="shared" si="16"/>
        <v>0</v>
      </c>
      <c r="L80" s="69">
        <f t="shared" si="18"/>
        <v>0</v>
      </c>
      <c r="M80" s="8"/>
    </row>
    <row r="81" spans="1:13" s="7" customFormat="1" ht="14.25" customHeight="1">
      <c r="A81" s="48" t="s">
        <v>69</v>
      </c>
      <c r="B81" s="49" t="s">
        <v>77</v>
      </c>
      <c r="C81" s="111">
        <v>180286949</v>
      </c>
      <c r="D81" s="111">
        <v>180286949</v>
      </c>
      <c r="E81" s="66">
        <f t="shared" si="12"/>
        <v>9730228.83</v>
      </c>
      <c r="F81" s="111">
        <v>9730228.83</v>
      </c>
      <c r="G81" s="51">
        <f t="shared" si="15"/>
        <v>0.052301126508675924</v>
      </c>
      <c r="H81" s="66">
        <f t="shared" si="17"/>
        <v>170556720.17</v>
      </c>
      <c r="I81" s="66">
        <f>J81-0</f>
        <v>7109488.6</v>
      </c>
      <c r="J81" s="111">
        <v>7109488.6</v>
      </c>
      <c r="K81" s="51">
        <f t="shared" si="16"/>
        <v>0.051139741869129</v>
      </c>
      <c r="L81" s="69">
        <f t="shared" si="18"/>
        <v>173177460.4</v>
      </c>
      <c r="M81" s="8"/>
    </row>
    <row r="82" spans="1:13" s="7" customFormat="1" ht="14.25" customHeight="1">
      <c r="A82" s="48" t="s">
        <v>53</v>
      </c>
      <c r="B82" s="49" t="s">
        <v>60</v>
      </c>
      <c r="C82" s="111">
        <v>123097921</v>
      </c>
      <c r="D82" s="111">
        <v>123097921</v>
      </c>
      <c r="E82" s="66">
        <f t="shared" si="12"/>
        <v>12411761.33</v>
      </c>
      <c r="F82" s="111">
        <v>12411761.33</v>
      </c>
      <c r="G82" s="51">
        <f t="shared" si="15"/>
        <v>0.06671467967067553</v>
      </c>
      <c r="H82" s="66">
        <f t="shared" si="17"/>
        <v>110686159.67</v>
      </c>
      <c r="I82" s="66">
        <f>J82-0</f>
        <v>2635214.74</v>
      </c>
      <c r="J82" s="111">
        <v>2635214.74</v>
      </c>
      <c r="K82" s="51">
        <f t="shared" si="16"/>
        <v>0.018955540849073717</v>
      </c>
      <c r="L82" s="69">
        <f t="shared" si="18"/>
        <v>120462706.26</v>
      </c>
      <c r="M82" s="8"/>
    </row>
    <row r="83" spans="1:13" s="7" customFormat="1" ht="14.25" customHeight="1">
      <c r="A83" s="48" t="s">
        <v>70</v>
      </c>
      <c r="B83" s="49" t="s">
        <v>78</v>
      </c>
      <c r="C83" s="111">
        <v>11623156</v>
      </c>
      <c r="D83" s="111">
        <v>9982946.64</v>
      </c>
      <c r="E83" s="66">
        <f t="shared" si="12"/>
        <v>2946279.2</v>
      </c>
      <c r="F83" s="111">
        <v>2946279.2</v>
      </c>
      <c r="G83" s="51">
        <f t="shared" si="15"/>
        <v>0.01583659787054366</v>
      </c>
      <c r="H83" s="66">
        <f t="shared" si="17"/>
        <v>7036667.44</v>
      </c>
      <c r="I83" s="66">
        <f>J83-0</f>
        <v>8800</v>
      </c>
      <c r="J83" s="111">
        <v>8800</v>
      </c>
      <c r="K83" s="51">
        <f t="shared" si="16"/>
        <v>6.329987341822805E-05</v>
      </c>
      <c r="L83" s="69">
        <f t="shared" si="18"/>
        <v>9974146.64</v>
      </c>
      <c r="M83" s="8"/>
    </row>
    <row r="84" spans="1:13" s="7" customFormat="1" ht="14.25" customHeight="1">
      <c r="A84" s="48" t="s">
        <v>71</v>
      </c>
      <c r="B84" s="49" t="s">
        <v>79</v>
      </c>
      <c r="C84" s="66">
        <v>0</v>
      </c>
      <c r="D84" s="66">
        <v>0</v>
      </c>
      <c r="E84" s="66">
        <f t="shared" si="12"/>
        <v>0</v>
      </c>
      <c r="F84" s="66">
        <v>0</v>
      </c>
      <c r="G84" s="51">
        <f t="shared" si="15"/>
        <v>0</v>
      </c>
      <c r="H84" s="66">
        <f t="shared" si="17"/>
        <v>0</v>
      </c>
      <c r="I84" s="66">
        <f t="shared" si="13"/>
        <v>0</v>
      </c>
      <c r="J84" s="66">
        <v>0</v>
      </c>
      <c r="K84" s="51">
        <f t="shared" si="16"/>
        <v>0</v>
      </c>
      <c r="L84" s="69">
        <f t="shared" si="18"/>
        <v>0</v>
      </c>
      <c r="M84" s="8"/>
    </row>
    <row r="85" spans="1:13" s="7" customFormat="1" ht="14.25" customHeight="1">
      <c r="A85" s="48" t="s">
        <v>199</v>
      </c>
      <c r="B85" s="49" t="s">
        <v>200</v>
      </c>
      <c r="C85" s="66">
        <v>0</v>
      </c>
      <c r="D85" s="66">
        <v>0</v>
      </c>
      <c r="E85" s="66">
        <f t="shared" si="12"/>
        <v>0</v>
      </c>
      <c r="F85" s="66">
        <v>0</v>
      </c>
      <c r="G85" s="51">
        <f t="shared" si="15"/>
        <v>0</v>
      </c>
      <c r="H85" s="66">
        <f t="shared" si="17"/>
        <v>0</v>
      </c>
      <c r="I85" s="66">
        <f t="shared" si="13"/>
        <v>0</v>
      </c>
      <c r="J85" s="66">
        <v>0</v>
      </c>
      <c r="K85" s="51">
        <f t="shared" si="16"/>
        <v>0</v>
      </c>
      <c r="L85" s="69">
        <f t="shared" si="18"/>
        <v>0</v>
      </c>
      <c r="M85" s="8"/>
    </row>
    <row r="86" spans="1:13" s="7" customFormat="1" ht="14.25" customHeight="1">
      <c r="A86" s="48" t="s">
        <v>207</v>
      </c>
      <c r="B86" s="49" t="s">
        <v>208</v>
      </c>
      <c r="C86" s="66">
        <v>0</v>
      </c>
      <c r="D86" s="66">
        <v>0</v>
      </c>
      <c r="E86" s="66">
        <f t="shared" si="12"/>
        <v>0</v>
      </c>
      <c r="F86" s="66">
        <v>0</v>
      </c>
      <c r="G86" s="51">
        <f t="shared" si="15"/>
        <v>0</v>
      </c>
      <c r="H86" s="66">
        <f t="shared" si="17"/>
        <v>0</v>
      </c>
      <c r="I86" s="66">
        <f t="shared" si="13"/>
        <v>0</v>
      </c>
      <c r="J86" s="66">
        <v>0</v>
      </c>
      <c r="K86" s="51">
        <f t="shared" si="16"/>
        <v>0</v>
      </c>
      <c r="L86" s="69">
        <f t="shared" si="18"/>
        <v>0</v>
      </c>
      <c r="M86" s="8"/>
    </row>
    <row r="87" spans="1:13" s="7" customFormat="1" ht="14.25" customHeight="1">
      <c r="A87" s="45" t="s">
        <v>81</v>
      </c>
      <c r="B87" s="83" t="s">
        <v>80</v>
      </c>
      <c r="C87" s="65">
        <f>SUM(C88:C100)</f>
        <v>1074079798</v>
      </c>
      <c r="D87" s="65">
        <f>SUM(D88:D100)</f>
        <v>1072327798</v>
      </c>
      <c r="E87" s="65">
        <f>SUM(E88:E100)</f>
        <v>137474783.79999998</v>
      </c>
      <c r="F87" s="65">
        <f>SUM(F88:F100)</f>
        <v>137474783.79999998</v>
      </c>
      <c r="G87" s="47">
        <f t="shared" si="15"/>
        <v>0.7389431620671013</v>
      </c>
      <c r="H87" s="65">
        <f t="shared" si="17"/>
        <v>934853014.2</v>
      </c>
      <c r="I87" s="65">
        <f>SUM(I88:I100)</f>
        <v>102808965.88</v>
      </c>
      <c r="J87" s="65">
        <f>SUM(J88:J100)</f>
        <v>102808965.88</v>
      </c>
      <c r="K87" s="47">
        <f t="shared" si="16"/>
        <v>0.7395221052798778</v>
      </c>
      <c r="L87" s="68">
        <f t="shared" si="18"/>
        <v>969518832.12</v>
      </c>
      <c r="M87" s="8"/>
    </row>
    <row r="88" spans="1:13" s="7" customFormat="1" ht="14.25" customHeight="1">
      <c r="A88" s="48" t="s">
        <v>28</v>
      </c>
      <c r="B88" s="49" t="s">
        <v>33</v>
      </c>
      <c r="C88" s="111">
        <v>127331652</v>
      </c>
      <c r="D88" s="111">
        <v>125579652</v>
      </c>
      <c r="E88" s="66">
        <f>F88-0</f>
        <v>15961026.34</v>
      </c>
      <c r="F88" s="111">
        <v>15961026.34</v>
      </c>
      <c r="G88" s="51">
        <f t="shared" si="15"/>
        <v>0.08579239732192905</v>
      </c>
      <c r="H88" s="66">
        <f t="shared" si="17"/>
        <v>109618625.66</v>
      </c>
      <c r="I88" s="66">
        <f>J88-0</f>
        <v>15111669.59</v>
      </c>
      <c r="J88" s="111">
        <v>15111669.59</v>
      </c>
      <c r="K88" s="51">
        <f t="shared" si="16"/>
        <v>0.10870076956648704</v>
      </c>
      <c r="L88" s="69">
        <f t="shared" si="18"/>
        <v>110467982.41</v>
      </c>
      <c r="M88" s="8"/>
    </row>
    <row r="89" spans="1:13" s="7" customFormat="1" ht="14.25" customHeight="1">
      <c r="A89" s="48" t="s">
        <v>29</v>
      </c>
      <c r="B89" s="49" t="s">
        <v>34</v>
      </c>
      <c r="C89" s="66">
        <v>0</v>
      </c>
      <c r="D89" s="66">
        <v>0</v>
      </c>
      <c r="E89" s="66">
        <f aca="true" t="shared" si="19" ref="E89:E100">F89-0</f>
        <v>0</v>
      </c>
      <c r="F89" s="66">
        <v>0</v>
      </c>
      <c r="G89" s="51">
        <f t="shared" si="15"/>
        <v>0</v>
      </c>
      <c r="H89" s="66">
        <f t="shared" si="17"/>
        <v>0</v>
      </c>
      <c r="I89" s="66">
        <f>J89-0</f>
        <v>0</v>
      </c>
      <c r="J89" s="66">
        <v>0</v>
      </c>
      <c r="K89" s="51">
        <f t="shared" si="16"/>
        <v>0</v>
      </c>
      <c r="L89" s="69">
        <f t="shared" si="18"/>
        <v>0</v>
      </c>
      <c r="M89" s="8"/>
    </row>
    <row r="90" spans="1:13" s="7" customFormat="1" ht="14.25" customHeight="1">
      <c r="A90" s="48" t="s">
        <v>164</v>
      </c>
      <c r="B90" s="49" t="s">
        <v>165</v>
      </c>
      <c r="C90" s="66">
        <v>0</v>
      </c>
      <c r="D90" s="66">
        <v>0</v>
      </c>
      <c r="E90" s="66">
        <f t="shared" si="19"/>
        <v>0</v>
      </c>
      <c r="F90" s="66">
        <v>0</v>
      </c>
      <c r="G90" s="51">
        <f t="shared" si="15"/>
        <v>0</v>
      </c>
      <c r="H90" s="66">
        <f t="shared" si="17"/>
        <v>0</v>
      </c>
      <c r="I90" s="66">
        <f>J90-0</f>
        <v>0</v>
      </c>
      <c r="J90" s="66">
        <v>0</v>
      </c>
      <c r="K90" s="51">
        <f t="shared" si="16"/>
        <v>0</v>
      </c>
      <c r="L90" s="69">
        <f t="shared" si="18"/>
        <v>0</v>
      </c>
      <c r="M90" s="8"/>
    </row>
    <row r="91" spans="1:13" s="7" customFormat="1" ht="14.25" customHeight="1">
      <c r="A91" s="48" t="s">
        <v>64</v>
      </c>
      <c r="B91" s="49" t="s">
        <v>72</v>
      </c>
      <c r="C91" s="66">
        <v>0</v>
      </c>
      <c r="D91" s="66">
        <v>0</v>
      </c>
      <c r="E91" s="66">
        <f t="shared" si="19"/>
        <v>0</v>
      </c>
      <c r="F91" s="66">
        <v>0</v>
      </c>
      <c r="G91" s="51">
        <f t="shared" si="15"/>
        <v>0</v>
      </c>
      <c r="H91" s="66">
        <f t="shared" si="17"/>
        <v>0</v>
      </c>
      <c r="I91" s="66">
        <v>0</v>
      </c>
      <c r="J91" s="66">
        <v>0</v>
      </c>
      <c r="K91" s="51">
        <f t="shared" si="16"/>
        <v>0</v>
      </c>
      <c r="L91" s="69">
        <f t="shared" si="18"/>
        <v>0</v>
      </c>
      <c r="M91" s="8"/>
    </row>
    <row r="92" spans="1:13" s="7" customFormat="1" ht="14.25" customHeight="1">
      <c r="A92" s="48" t="s">
        <v>52</v>
      </c>
      <c r="B92" s="49" t="s">
        <v>59</v>
      </c>
      <c r="C92" s="111">
        <v>68762071</v>
      </c>
      <c r="D92" s="111">
        <v>59925411.17</v>
      </c>
      <c r="E92" s="66">
        <f>F92-0</f>
        <v>472200</v>
      </c>
      <c r="F92" s="111">
        <v>472200</v>
      </c>
      <c r="G92" s="51">
        <f t="shared" si="15"/>
        <v>0.002538130641003309</v>
      </c>
      <c r="H92" s="66">
        <f t="shared" si="17"/>
        <v>59453211.17</v>
      </c>
      <c r="I92" s="66">
        <f>J92-0</f>
        <v>472200</v>
      </c>
      <c r="J92" s="111">
        <v>472200</v>
      </c>
      <c r="K92" s="51">
        <f t="shared" si="16"/>
        <v>0.0033966136622826455</v>
      </c>
      <c r="L92" s="69">
        <f t="shared" si="18"/>
        <v>59453211.17</v>
      </c>
      <c r="M92" s="8"/>
    </row>
    <row r="93" spans="1:13" s="7" customFormat="1" ht="14.25" customHeight="1">
      <c r="A93" s="48" t="s">
        <v>131</v>
      </c>
      <c r="B93" s="49" t="s">
        <v>132</v>
      </c>
      <c r="C93" s="66">
        <v>0</v>
      </c>
      <c r="D93" s="66">
        <v>0</v>
      </c>
      <c r="E93" s="66">
        <f t="shared" si="19"/>
        <v>0</v>
      </c>
      <c r="F93" s="66">
        <v>0</v>
      </c>
      <c r="G93" s="51">
        <f t="shared" si="15"/>
        <v>0</v>
      </c>
      <c r="H93" s="66">
        <f t="shared" si="17"/>
        <v>0</v>
      </c>
      <c r="I93" s="66">
        <f aca="true" t="shared" si="20" ref="I93:I100">J93-0</f>
        <v>0</v>
      </c>
      <c r="J93" s="66">
        <v>0</v>
      </c>
      <c r="K93" s="51">
        <f t="shared" si="16"/>
        <v>0</v>
      </c>
      <c r="L93" s="69">
        <f t="shared" si="18"/>
        <v>0</v>
      </c>
      <c r="M93" s="8"/>
    </row>
    <row r="94" spans="1:13" s="7" customFormat="1" ht="14.25" customHeight="1">
      <c r="A94" s="48" t="s">
        <v>82</v>
      </c>
      <c r="B94" s="49" t="s">
        <v>84</v>
      </c>
      <c r="C94" s="111">
        <v>88698317</v>
      </c>
      <c r="D94" s="111">
        <v>88698317</v>
      </c>
      <c r="E94" s="66">
        <f>F94-0</f>
        <v>2004631.33</v>
      </c>
      <c r="F94" s="111">
        <v>2004631.33</v>
      </c>
      <c r="G94" s="51">
        <f t="shared" si="15"/>
        <v>0.010775129611580296</v>
      </c>
      <c r="H94" s="66">
        <f t="shared" si="17"/>
        <v>86693685.67</v>
      </c>
      <c r="I94" s="66">
        <f>J94-0</f>
        <v>1642918.88</v>
      </c>
      <c r="J94" s="111">
        <v>1642918.88</v>
      </c>
      <c r="K94" s="51">
        <f t="shared" si="16"/>
        <v>0.011817790584138291</v>
      </c>
      <c r="L94" s="69">
        <f t="shared" si="18"/>
        <v>87055398.12</v>
      </c>
      <c r="M94" s="8"/>
    </row>
    <row r="95" spans="1:13" s="7" customFormat="1" ht="14.25" customHeight="1">
      <c r="A95" s="48" t="s">
        <v>83</v>
      </c>
      <c r="B95" s="49" t="s">
        <v>85</v>
      </c>
      <c r="C95" s="111">
        <v>514467691</v>
      </c>
      <c r="D95" s="111">
        <v>523304350.83</v>
      </c>
      <c r="E95" s="66">
        <f>F95-0</f>
        <v>114940688.03</v>
      </c>
      <c r="F95" s="111">
        <v>114940688.03</v>
      </c>
      <c r="G95" s="51">
        <f t="shared" si="15"/>
        <v>0.6178197420308031</v>
      </c>
      <c r="H95" s="66">
        <f t="shared" si="17"/>
        <v>408363662.79999995</v>
      </c>
      <c r="I95" s="66">
        <f>J95-0</f>
        <v>83331690.59</v>
      </c>
      <c r="J95" s="111">
        <v>83331690.59</v>
      </c>
      <c r="K95" s="51">
        <f t="shared" si="16"/>
        <v>0.5994188029629482</v>
      </c>
      <c r="L95" s="69">
        <f t="shared" si="18"/>
        <v>439972660.24</v>
      </c>
      <c r="M95" s="8"/>
    </row>
    <row r="96" spans="1:13" s="7" customFormat="1" ht="14.25" customHeight="1">
      <c r="A96" s="48" t="s">
        <v>67</v>
      </c>
      <c r="B96" s="49" t="s">
        <v>75</v>
      </c>
      <c r="C96" s="66">
        <v>0</v>
      </c>
      <c r="D96" s="66">
        <v>0</v>
      </c>
      <c r="E96" s="66">
        <f t="shared" si="19"/>
        <v>0</v>
      </c>
      <c r="F96" s="66">
        <v>0</v>
      </c>
      <c r="G96" s="51">
        <f t="shared" si="15"/>
        <v>0</v>
      </c>
      <c r="H96" s="66">
        <f t="shared" si="17"/>
        <v>0</v>
      </c>
      <c r="I96" s="74">
        <f t="shared" si="20"/>
        <v>0</v>
      </c>
      <c r="J96" s="74">
        <v>0</v>
      </c>
      <c r="K96" s="51">
        <f t="shared" si="16"/>
        <v>0</v>
      </c>
      <c r="L96" s="69">
        <f t="shared" si="18"/>
        <v>0</v>
      </c>
      <c r="M96" s="8"/>
    </row>
    <row r="97" spans="1:13" s="7" customFormat="1" ht="14.25" customHeight="1">
      <c r="A97" s="48" t="s">
        <v>93</v>
      </c>
      <c r="B97" s="49" t="s">
        <v>99</v>
      </c>
      <c r="C97" s="66">
        <v>0</v>
      </c>
      <c r="D97" s="66">
        <v>0</v>
      </c>
      <c r="E97" s="66">
        <f t="shared" si="19"/>
        <v>0</v>
      </c>
      <c r="F97" s="66">
        <v>0</v>
      </c>
      <c r="G97" s="51">
        <f t="shared" si="15"/>
        <v>0</v>
      </c>
      <c r="H97" s="66">
        <f t="shared" si="17"/>
        <v>0</v>
      </c>
      <c r="I97" s="66">
        <f t="shared" si="20"/>
        <v>0</v>
      </c>
      <c r="J97" s="66">
        <v>0</v>
      </c>
      <c r="K97" s="51">
        <f t="shared" si="16"/>
        <v>0</v>
      </c>
      <c r="L97" s="69">
        <f t="shared" si="18"/>
        <v>0</v>
      </c>
      <c r="M97" s="8"/>
    </row>
    <row r="98" spans="1:13" s="7" customFormat="1" ht="14.25" customHeight="1">
      <c r="A98" s="48" t="s">
        <v>68</v>
      </c>
      <c r="B98" s="49" t="s">
        <v>76</v>
      </c>
      <c r="C98" s="111">
        <v>260068579</v>
      </c>
      <c r="D98" s="111">
        <v>260068579</v>
      </c>
      <c r="E98" s="66">
        <f>F98-0</f>
        <v>3546502.28</v>
      </c>
      <c r="F98" s="111">
        <v>3546502.28</v>
      </c>
      <c r="G98" s="51">
        <f t="shared" si="15"/>
        <v>0.019062867651961236</v>
      </c>
      <c r="H98" s="66">
        <f t="shared" si="17"/>
        <v>256522076.72</v>
      </c>
      <c r="I98" s="66">
        <f>J98-0</f>
        <v>1700760</v>
      </c>
      <c r="J98" s="111">
        <v>1700760</v>
      </c>
      <c r="K98" s="51">
        <f t="shared" si="16"/>
        <v>0.01223385144486199</v>
      </c>
      <c r="L98" s="69">
        <f t="shared" si="18"/>
        <v>258367819</v>
      </c>
      <c r="M98" s="8"/>
    </row>
    <row r="99" spans="1:13" s="7" customFormat="1" ht="14.25" customHeight="1">
      <c r="A99" s="48" t="s">
        <v>53</v>
      </c>
      <c r="B99" s="49" t="s">
        <v>60</v>
      </c>
      <c r="C99" s="111">
        <v>14751488</v>
      </c>
      <c r="D99" s="111">
        <v>14751488</v>
      </c>
      <c r="E99" s="66">
        <f>F99-0</f>
        <v>549735.82</v>
      </c>
      <c r="F99" s="111">
        <v>549735.82</v>
      </c>
      <c r="G99" s="51">
        <f t="shared" si="15"/>
        <v>0.002954894809824395</v>
      </c>
      <c r="H99" s="66">
        <f t="shared" si="17"/>
        <v>14201752.18</v>
      </c>
      <c r="I99" s="66">
        <f>J99-0</f>
        <v>549726.82</v>
      </c>
      <c r="J99" s="111">
        <v>549726.82</v>
      </c>
      <c r="K99" s="51">
        <f t="shared" si="16"/>
        <v>0.0039542770591596615</v>
      </c>
      <c r="L99" s="69">
        <f t="shared" si="18"/>
        <v>14201761.18</v>
      </c>
      <c r="M99" s="8"/>
    </row>
    <row r="100" spans="1:13" s="7" customFormat="1" ht="14.25" customHeight="1">
      <c r="A100" s="48" t="s">
        <v>96</v>
      </c>
      <c r="B100" s="49" t="s">
        <v>102</v>
      </c>
      <c r="C100" s="66">
        <v>0</v>
      </c>
      <c r="D100" s="66">
        <v>0</v>
      </c>
      <c r="E100" s="66">
        <f t="shared" si="19"/>
        <v>0</v>
      </c>
      <c r="F100" s="66">
        <v>0</v>
      </c>
      <c r="G100" s="51">
        <f t="shared" si="15"/>
        <v>0</v>
      </c>
      <c r="H100" s="66">
        <f t="shared" si="17"/>
        <v>0</v>
      </c>
      <c r="I100" s="66">
        <f t="shared" si="20"/>
        <v>0</v>
      </c>
      <c r="J100" s="66">
        <v>0</v>
      </c>
      <c r="K100" s="51">
        <f t="shared" si="16"/>
        <v>0</v>
      </c>
      <c r="L100" s="69">
        <f t="shared" si="18"/>
        <v>0</v>
      </c>
      <c r="M100" s="8"/>
    </row>
    <row r="101" spans="1:13" s="7" customFormat="1" ht="14.25" customHeight="1">
      <c r="A101" s="45" t="s">
        <v>87</v>
      </c>
      <c r="B101" s="83" t="s">
        <v>86</v>
      </c>
      <c r="C101" s="65">
        <f>SUM(C102:C107)</f>
        <v>28383272165</v>
      </c>
      <c r="D101" s="65">
        <f>SUM(D102:D107)</f>
        <v>28151170809.39</v>
      </c>
      <c r="E101" s="65">
        <f>SUM(E102:E107)</f>
        <v>4337016616.16</v>
      </c>
      <c r="F101" s="65">
        <f>SUM(F102:F107)</f>
        <v>4337016616.16</v>
      </c>
      <c r="G101" s="47">
        <f t="shared" si="15"/>
        <v>23.311975357933466</v>
      </c>
      <c r="H101" s="65">
        <f t="shared" si="17"/>
        <v>23814154193.23</v>
      </c>
      <c r="I101" s="65">
        <f>SUM(I102:I107)</f>
        <v>4318971633.969999</v>
      </c>
      <c r="J101" s="65">
        <f>SUM(J102:J107)</f>
        <v>4318971633.969999</v>
      </c>
      <c r="K101" s="47">
        <f t="shared" si="16"/>
        <v>31.06708610536574</v>
      </c>
      <c r="L101" s="68">
        <f t="shared" si="18"/>
        <v>23832199175.42</v>
      </c>
      <c r="M101" s="8"/>
    </row>
    <row r="102" spans="1:13" s="7" customFormat="1" ht="14.25" customHeight="1">
      <c r="A102" s="48" t="s">
        <v>28</v>
      </c>
      <c r="B102" s="49" t="s">
        <v>33</v>
      </c>
      <c r="C102" s="66">
        <v>10589429078</v>
      </c>
      <c r="D102" s="66">
        <v>10357327722.39</v>
      </c>
      <c r="E102" s="66">
        <f aca="true" t="shared" si="21" ref="E102:E107">F102-0</f>
        <v>1711668961.4</v>
      </c>
      <c r="F102" s="111">
        <v>1711668961.4</v>
      </c>
      <c r="G102" s="51">
        <f t="shared" si="15"/>
        <v>9.200422359558766</v>
      </c>
      <c r="H102" s="66">
        <f t="shared" si="17"/>
        <v>8645658760.99</v>
      </c>
      <c r="I102" s="66">
        <f aca="true" t="shared" si="22" ref="I102:I107">J102-0</f>
        <v>1693624750.56</v>
      </c>
      <c r="J102" s="111">
        <v>1693624750.56</v>
      </c>
      <c r="K102" s="51">
        <f t="shared" si="16"/>
        <v>12.182526400957503</v>
      </c>
      <c r="L102" s="69">
        <f t="shared" si="18"/>
        <v>8663702971.83</v>
      </c>
      <c r="M102" s="8"/>
    </row>
    <row r="103" spans="1:13" s="7" customFormat="1" ht="14.25" customHeight="1">
      <c r="A103" s="48" t="s">
        <v>39</v>
      </c>
      <c r="B103" s="49" t="s">
        <v>41</v>
      </c>
      <c r="C103" s="66">
        <v>4000000</v>
      </c>
      <c r="D103" s="66">
        <v>4000000</v>
      </c>
      <c r="E103" s="66">
        <f t="shared" si="21"/>
        <v>0</v>
      </c>
      <c r="F103" s="66">
        <v>0</v>
      </c>
      <c r="G103" s="51">
        <f t="shared" si="15"/>
        <v>0</v>
      </c>
      <c r="H103" s="66">
        <f t="shared" si="17"/>
        <v>4000000</v>
      </c>
      <c r="I103" s="66">
        <f t="shared" si="22"/>
        <v>0</v>
      </c>
      <c r="J103" s="66">
        <v>0</v>
      </c>
      <c r="K103" s="51">
        <f t="shared" si="16"/>
        <v>0</v>
      </c>
      <c r="L103" s="69">
        <f t="shared" si="18"/>
        <v>4000000</v>
      </c>
      <c r="M103" s="8"/>
    </row>
    <row r="104" spans="1:13" s="7" customFormat="1" ht="14.25" customHeight="1">
      <c r="A104" s="48" t="s">
        <v>232</v>
      </c>
      <c r="B104" s="49" t="s">
        <v>231</v>
      </c>
      <c r="C104" s="66">
        <v>0</v>
      </c>
      <c r="D104" s="66">
        <v>0</v>
      </c>
      <c r="E104" s="66">
        <f t="shared" si="21"/>
        <v>0</v>
      </c>
      <c r="F104" s="66">
        <v>0</v>
      </c>
      <c r="G104" s="51">
        <f t="shared" si="15"/>
        <v>0</v>
      </c>
      <c r="H104" s="66">
        <f t="shared" si="17"/>
        <v>0</v>
      </c>
      <c r="I104" s="66">
        <f t="shared" si="22"/>
        <v>0</v>
      </c>
      <c r="J104" s="66">
        <v>0</v>
      </c>
      <c r="K104" s="51">
        <f t="shared" si="16"/>
        <v>0</v>
      </c>
      <c r="L104" s="69">
        <f t="shared" si="18"/>
        <v>0</v>
      </c>
      <c r="M104" s="8"/>
    </row>
    <row r="105" spans="1:13" s="7" customFormat="1" ht="14.25" customHeight="1">
      <c r="A105" s="48" t="s">
        <v>49</v>
      </c>
      <c r="B105" s="49" t="s">
        <v>56</v>
      </c>
      <c r="C105" s="66">
        <v>0</v>
      </c>
      <c r="D105" s="66">
        <v>0</v>
      </c>
      <c r="E105" s="66">
        <f t="shared" si="21"/>
        <v>0</v>
      </c>
      <c r="F105" s="66">
        <v>0</v>
      </c>
      <c r="G105" s="51">
        <f t="shared" si="15"/>
        <v>0</v>
      </c>
      <c r="H105" s="66">
        <f t="shared" si="17"/>
        <v>0</v>
      </c>
      <c r="I105" s="66">
        <f t="shared" si="22"/>
        <v>0</v>
      </c>
      <c r="J105" s="66">
        <v>0</v>
      </c>
      <c r="K105" s="51">
        <f t="shared" si="16"/>
        <v>0</v>
      </c>
      <c r="L105" s="69">
        <f t="shared" si="18"/>
        <v>0</v>
      </c>
      <c r="M105" s="8"/>
    </row>
    <row r="106" spans="1:13" s="7" customFormat="1" ht="14.25" customHeight="1">
      <c r="A106" s="48" t="s">
        <v>88</v>
      </c>
      <c r="B106" s="49" t="s">
        <v>89</v>
      </c>
      <c r="C106" s="111">
        <v>17789843087</v>
      </c>
      <c r="D106" s="111">
        <v>17789843087</v>
      </c>
      <c r="E106" s="66">
        <f t="shared" si="21"/>
        <v>2625347654.76</v>
      </c>
      <c r="F106" s="111">
        <v>2625347654.76</v>
      </c>
      <c r="G106" s="51">
        <f t="shared" si="15"/>
        <v>14.111552998374698</v>
      </c>
      <c r="H106" s="66">
        <f t="shared" si="17"/>
        <v>15164495432.24</v>
      </c>
      <c r="I106" s="66">
        <f t="shared" si="22"/>
        <v>2625346883.41</v>
      </c>
      <c r="J106" s="111">
        <v>2625346883.41</v>
      </c>
      <c r="K106" s="51">
        <f t="shared" si="16"/>
        <v>18.884559704408236</v>
      </c>
      <c r="L106" s="69">
        <f t="shared" si="18"/>
        <v>15164496203.59</v>
      </c>
      <c r="M106" s="8"/>
    </row>
    <row r="107" spans="1:13" s="7" customFormat="1" ht="14.25" customHeight="1">
      <c r="A107" s="48" t="s">
        <v>284</v>
      </c>
      <c r="B107" s="49" t="s">
        <v>285</v>
      </c>
      <c r="C107" s="66">
        <v>0</v>
      </c>
      <c r="D107" s="66">
        <v>0</v>
      </c>
      <c r="E107" s="66">
        <f t="shared" si="21"/>
        <v>0</v>
      </c>
      <c r="F107" s="66">
        <v>0</v>
      </c>
      <c r="G107" s="51">
        <f t="shared" si="15"/>
        <v>0</v>
      </c>
      <c r="H107" s="66">
        <f t="shared" si="17"/>
        <v>0</v>
      </c>
      <c r="I107" s="66">
        <f t="shared" si="22"/>
        <v>0</v>
      </c>
      <c r="J107" s="66">
        <v>0</v>
      </c>
      <c r="K107" s="51">
        <f t="shared" si="16"/>
        <v>0</v>
      </c>
      <c r="L107" s="69">
        <f t="shared" si="18"/>
        <v>0</v>
      </c>
      <c r="M107" s="8"/>
    </row>
    <row r="108" spans="1:13" s="7" customFormat="1" ht="14.25" customHeight="1">
      <c r="A108" s="45" t="s">
        <v>90</v>
      </c>
      <c r="B108" s="83" t="s">
        <v>91</v>
      </c>
      <c r="C108" s="65">
        <f>SUM(C109:C119)</f>
        <v>8209997322</v>
      </c>
      <c r="D108" s="65">
        <f>SUM(D109:D119)</f>
        <v>8263189335.96</v>
      </c>
      <c r="E108" s="65">
        <f>SUM(E109:E119)</f>
        <v>1270392133.96</v>
      </c>
      <c r="F108" s="65">
        <f>SUM(F109:F119)</f>
        <v>1270392133.96</v>
      </c>
      <c r="G108" s="47">
        <f t="shared" si="15"/>
        <v>6.828507414852723</v>
      </c>
      <c r="H108" s="65">
        <f t="shared" si="17"/>
        <v>6992797202</v>
      </c>
      <c r="I108" s="65">
        <f>SUM(I109:I119)</f>
        <v>941437262.6500002</v>
      </c>
      <c r="J108" s="65">
        <f>SUM(J109:J119)</f>
        <v>941437262.6500002</v>
      </c>
      <c r="K108" s="47">
        <f t="shared" si="16"/>
        <v>6.771915858744104</v>
      </c>
      <c r="L108" s="68">
        <f t="shared" si="18"/>
        <v>7321752073.309999</v>
      </c>
      <c r="M108" s="8"/>
    </row>
    <row r="109" spans="1:13" s="7" customFormat="1" ht="14.25" customHeight="1">
      <c r="A109" s="48" t="s">
        <v>28</v>
      </c>
      <c r="B109" s="49" t="s">
        <v>33</v>
      </c>
      <c r="C109" s="111">
        <v>1325963058</v>
      </c>
      <c r="D109" s="111">
        <v>1325963058</v>
      </c>
      <c r="E109" s="66">
        <f>F109-0</f>
        <v>209190438.39</v>
      </c>
      <c r="F109" s="111">
        <v>209190438.39</v>
      </c>
      <c r="G109" s="51">
        <f aca="true" t="shared" si="23" ref="G109:G124">(F109/$F$317)*100</f>
        <v>1.124423255998674</v>
      </c>
      <c r="H109" s="66">
        <f t="shared" si="17"/>
        <v>1116772619.6100001</v>
      </c>
      <c r="I109" s="66">
        <f>J109-0</f>
        <v>175131521.34</v>
      </c>
      <c r="J109" s="66">
        <v>175131521.34</v>
      </c>
      <c r="K109" s="51">
        <f aca="true" t="shared" si="24" ref="K109:K140">(J109/$J$317)*100</f>
        <v>1.2597503559504208</v>
      </c>
      <c r="L109" s="69">
        <f t="shared" si="18"/>
        <v>1150831536.66</v>
      </c>
      <c r="M109" s="8"/>
    </row>
    <row r="110" spans="1:13" s="7" customFormat="1" ht="14.25" customHeight="1">
      <c r="A110" s="48" t="s">
        <v>29</v>
      </c>
      <c r="B110" s="49" t="s">
        <v>34</v>
      </c>
      <c r="C110" s="111">
        <v>20647199</v>
      </c>
      <c r="D110" s="111">
        <v>20647199</v>
      </c>
      <c r="E110" s="66">
        <f>F110-0</f>
        <v>1326726.98</v>
      </c>
      <c r="F110" s="111">
        <v>1326726.98</v>
      </c>
      <c r="G110" s="51">
        <f t="shared" si="23"/>
        <v>0.00713131385045274</v>
      </c>
      <c r="H110" s="66">
        <f t="shared" si="17"/>
        <v>19320472.02</v>
      </c>
      <c r="I110" s="66">
        <f>J110-0</f>
        <v>1300809.31</v>
      </c>
      <c r="J110" s="66">
        <v>1300809.31</v>
      </c>
      <c r="K110" s="51">
        <f t="shared" si="24"/>
        <v>0.009356939166392337</v>
      </c>
      <c r="L110" s="69">
        <f t="shared" si="18"/>
        <v>19346389.69</v>
      </c>
      <c r="M110" s="8"/>
    </row>
    <row r="111" spans="1:13" s="7" customFormat="1" ht="14.25" customHeight="1">
      <c r="A111" s="48" t="s">
        <v>65</v>
      </c>
      <c r="B111" s="49" t="s">
        <v>73</v>
      </c>
      <c r="C111" s="111">
        <v>193763892</v>
      </c>
      <c r="D111" s="111">
        <v>193763892</v>
      </c>
      <c r="E111" s="66">
        <f>F111-0</f>
        <v>26719823.79</v>
      </c>
      <c r="F111" s="111">
        <v>26719823.79</v>
      </c>
      <c r="G111" s="51">
        <f t="shared" si="23"/>
        <v>0.14362220136299905</v>
      </c>
      <c r="H111" s="66">
        <f t="shared" si="17"/>
        <v>167044068.21</v>
      </c>
      <c r="I111" s="66">
        <f>J111-0</f>
        <v>26719823.79</v>
      </c>
      <c r="J111" s="66">
        <v>26719823.79</v>
      </c>
      <c r="K111" s="51">
        <f t="shared" si="24"/>
        <v>0.19220016632549522</v>
      </c>
      <c r="L111" s="69">
        <f t="shared" si="18"/>
        <v>167044068.21</v>
      </c>
      <c r="M111" s="8"/>
    </row>
    <row r="112" spans="1:13" s="7" customFormat="1" ht="14.25" customHeight="1">
      <c r="A112" s="48" t="s">
        <v>83</v>
      </c>
      <c r="B112" s="49" t="s">
        <v>85</v>
      </c>
      <c r="C112" s="66">
        <v>0</v>
      </c>
      <c r="D112" s="66">
        <v>0</v>
      </c>
      <c r="E112" s="66">
        <f aca="true" t="shared" si="25" ref="E112:E119">F112-0</f>
        <v>0</v>
      </c>
      <c r="F112" s="66">
        <v>0</v>
      </c>
      <c r="G112" s="51">
        <f t="shared" si="23"/>
        <v>0</v>
      </c>
      <c r="H112" s="66">
        <f t="shared" si="17"/>
        <v>0</v>
      </c>
      <c r="I112" s="66">
        <f aca="true" t="shared" si="26" ref="I112:I119">J112-0</f>
        <v>0</v>
      </c>
      <c r="J112" s="66">
        <v>0</v>
      </c>
      <c r="K112" s="51">
        <f t="shared" si="24"/>
        <v>0</v>
      </c>
      <c r="L112" s="69">
        <f t="shared" si="18"/>
        <v>0</v>
      </c>
      <c r="M112" s="8"/>
    </row>
    <row r="113" spans="1:13" s="7" customFormat="1" ht="14.25" customHeight="1">
      <c r="A113" s="48" t="s">
        <v>92</v>
      </c>
      <c r="B113" s="49" t="s">
        <v>98</v>
      </c>
      <c r="C113" s="66">
        <v>100688</v>
      </c>
      <c r="D113" s="66">
        <v>100688</v>
      </c>
      <c r="E113" s="66">
        <f t="shared" si="25"/>
        <v>0</v>
      </c>
      <c r="F113" s="66">
        <v>0</v>
      </c>
      <c r="G113" s="51">
        <f t="shared" si="23"/>
        <v>0</v>
      </c>
      <c r="H113" s="66">
        <f t="shared" si="17"/>
        <v>100688</v>
      </c>
      <c r="I113" s="66">
        <f t="shared" si="26"/>
        <v>0</v>
      </c>
      <c r="J113" s="66">
        <v>0</v>
      </c>
      <c r="K113" s="51">
        <f t="shared" si="24"/>
        <v>0</v>
      </c>
      <c r="L113" s="69">
        <f t="shared" si="18"/>
        <v>100688</v>
      </c>
      <c r="M113" s="8"/>
    </row>
    <row r="114" spans="1:13" s="7" customFormat="1" ht="14.25" customHeight="1">
      <c r="A114" s="48" t="s">
        <v>67</v>
      </c>
      <c r="B114" s="49" t="s">
        <v>75</v>
      </c>
      <c r="C114" s="66">
        <v>6363709274</v>
      </c>
      <c r="D114" s="66">
        <v>6414801287.96</v>
      </c>
      <c r="E114" s="66">
        <f>F114-0</f>
        <v>1017495693.08</v>
      </c>
      <c r="F114" s="111">
        <v>1017495693.08</v>
      </c>
      <c r="G114" s="51">
        <f t="shared" si="23"/>
        <v>5.469159245436778</v>
      </c>
      <c r="H114" s="66">
        <f t="shared" si="17"/>
        <v>5397305594.88</v>
      </c>
      <c r="I114" s="66">
        <f>J114-0</f>
        <v>735122815.95</v>
      </c>
      <c r="J114" s="66">
        <v>735122815.95</v>
      </c>
      <c r="K114" s="51">
        <f t="shared" si="24"/>
        <v>5.287861499600722</v>
      </c>
      <c r="L114" s="69">
        <f t="shared" si="18"/>
        <v>5679678472.01</v>
      </c>
      <c r="M114" s="8"/>
    </row>
    <row r="115" spans="1:13" s="7" customFormat="1" ht="14.25" customHeight="1">
      <c r="A115" s="48" t="s">
        <v>93</v>
      </c>
      <c r="B115" s="49" t="s">
        <v>99</v>
      </c>
      <c r="C115" s="66">
        <v>246825336</v>
      </c>
      <c r="D115" s="66">
        <v>246825336</v>
      </c>
      <c r="E115" s="66">
        <f>F115-0</f>
        <v>13850348.23</v>
      </c>
      <c r="F115" s="111">
        <v>13850348.23</v>
      </c>
      <c r="G115" s="51">
        <f t="shared" si="23"/>
        <v>0.07444725377197997</v>
      </c>
      <c r="H115" s="66">
        <f t="shared" si="17"/>
        <v>232974987.77</v>
      </c>
      <c r="I115" s="66">
        <f>J115-0</f>
        <v>3106674.2</v>
      </c>
      <c r="J115" s="66">
        <v>3106674.2</v>
      </c>
      <c r="K115" s="51">
        <f t="shared" si="24"/>
        <v>0.02234682768314487</v>
      </c>
      <c r="L115" s="69">
        <f t="shared" si="18"/>
        <v>243718661.8</v>
      </c>
      <c r="M115" s="8"/>
    </row>
    <row r="116" spans="1:13" s="7" customFormat="1" ht="14.25" customHeight="1">
      <c r="A116" s="48" t="s">
        <v>94</v>
      </c>
      <c r="B116" s="49" t="s">
        <v>100</v>
      </c>
      <c r="C116" s="66">
        <v>8394745</v>
      </c>
      <c r="D116" s="66">
        <v>8394745</v>
      </c>
      <c r="E116" s="66">
        <f>F116-0</f>
        <v>139028.02</v>
      </c>
      <c r="F116" s="111">
        <v>139028.02</v>
      </c>
      <c r="G116" s="51">
        <f t="shared" si="23"/>
        <v>0.0007472919896654401</v>
      </c>
      <c r="H116" s="66">
        <f t="shared" si="17"/>
        <v>8255716.98</v>
      </c>
      <c r="I116" s="66">
        <f>J116-0</f>
        <v>31037.46</v>
      </c>
      <c r="J116" s="66">
        <v>31037.46</v>
      </c>
      <c r="K116" s="51">
        <f t="shared" si="24"/>
        <v>0.00022325764650264952</v>
      </c>
      <c r="L116" s="69">
        <f t="shared" si="18"/>
        <v>8363707.54</v>
      </c>
      <c r="M116" s="8"/>
    </row>
    <row r="117" spans="1:13" s="7" customFormat="1" ht="14.25" customHeight="1">
      <c r="A117" s="48" t="s">
        <v>95</v>
      </c>
      <c r="B117" s="49" t="s">
        <v>101</v>
      </c>
      <c r="C117" s="66">
        <v>49883130</v>
      </c>
      <c r="D117" s="66">
        <v>51983130</v>
      </c>
      <c r="E117" s="66">
        <f>F117-0</f>
        <v>1670075.47</v>
      </c>
      <c r="F117" s="111">
        <v>1670075.47</v>
      </c>
      <c r="G117" s="51">
        <f t="shared" si="23"/>
        <v>0.00897685244217493</v>
      </c>
      <c r="H117" s="66">
        <f t="shared" si="17"/>
        <v>50313054.53</v>
      </c>
      <c r="I117" s="66">
        <f>J117-0</f>
        <v>24580.6</v>
      </c>
      <c r="J117" s="66">
        <v>24580.6</v>
      </c>
      <c r="K117" s="51">
        <f t="shared" si="24"/>
        <v>0.00017681237142546546</v>
      </c>
      <c r="L117" s="69">
        <f t="shared" si="18"/>
        <v>51958549.4</v>
      </c>
      <c r="M117" s="8"/>
    </row>
    <row r="118" spans="1:13" s="7" customFormat="1" ht="14.25" customHeight="1">
      <c r="A118" s="48" t="s">
        <v>68</v>
      </c>
      <c r="B118" s="49" t="s">
        <v>76</v>
      </c>
      <c r="C118" s="66">
        <v>210000</v>
      </c>
      <c r="D118" s="66">
        <v>210000</v>
      </c>
      <c r="E118" s="66">
        <f t="shared" si="25"/>
        <v>0</v>
      </c>
      <c r="F118" s="66">
        <v>0</v>
      </c>
      <c r="G118" s="51">
        <f t="shared" si="23"/>
        <v>0</v>
      </c>
      <c r="H118" s="66">
        <f t="shared" si="17"/>
        <v>210000</v>
      </c>
      <c r="I118" s="66">
        <f t="shared" si="26"/>
        <v>0</v>
      </c>
      <c r="J118" s="66">
        <v>0</v>
      </c>
      <c r="K118" s="51">
        <f t="shared" si="24"/>
        <v>0</v>
      </c>
      <c r="L118" s="69">
        <f t="shared" si="18"/>
        <v>210000</v>
      </c>
      <c r="M118" s="8"/>
    </row>
    <row r="119" spans="1:13" s="7" customFormat="1" ht="14.25" customHeight="1">
      <c r="A119" s="48" t="s">
        <v>97</v>
      </c>
      <c r="B119" s="49" t="s">
        <v>241</v>
      </c>
      <c r="C119" s="66">
        <v>500000</v>
      </c>
      <c r="D119" s="66">
        <v>500000</v>
      </c>
      <c r="E119" s="66">
        <f t="shared" si="25"/>
        <v>0</v>
      </c>
      <c r="F119" s="66">
        <v>0</v>
      </c>
      <c r="G119" s="51">
        <f t="shared" si="23"/>
        <v>0</v>
      </c>
      <c r="H119" s="66">
        <f t="shared" si="17"/>
        <v>500000</v>
      </c>
      <c r="I119" s="66">
        <f t="shared" si="26"/>
        <v>0</v>
      </c>
      <c r="J119" s="66">
        <v>0</v>
      </c>
      <c r="K119" s="51">
        <f t="shared" si="24"/>
        <v>0</v>
      </c>
      <c r="L119" s="69">
        <f t="shared" si="18"/>
        <v>500000</v>
      </c>
      <c r="M119" s="8"/>
    </row>
    <row r="120" spans="1:17" s="7" customFormat="1" ht="14.25" customHeight="1">
      <c r="A120" s="45" t="s">
        <v>104</v>
      </c>
      <c r="B120" s="83" t="s">
        <v>103</v>
      </c>
      <c r="C120" s="65">
        <f>SUM(C121:C129)</f>
        <v>76831614</v>
      </c>
      <c r="D120" s="65">
        <f>SUM(D121:D129)</f>
        <v>76831614</v>
      </c>
      <c r="E120" s="65">
        <f>SUM(E121:E129)</f>
        <v>2905720.7</v>
      </c>
      <c r="F120" s="65">
        <f>SUM(F121:F129)</f>
        <v>2905720.7</v>
      </c>
      <c r="G120" s="47">
        <f t="shared" si="23"/>
        <v>0.015618591153891538</v>
      </c>
      <c r="H120" s="65">
        <f t="shared" si="17"/>
        <v>73925893.3</v>
      </c>
      <c r="I120" s="65">
        <f>SUM(I121:I129)</f>
        <v>2797019.35</v>
      </c>
      <c r="J120" s="65">
        <f>SUM(J121:J129)</f>
        <v>2797019.35</v>
      </c>
      <c r="K120" s="47">
        <f t="shared" si="24"/>
        <v>0.020119428500378917</v>
      </c>
      <c r="L120" s="68">
        <f t="shared" si="18"/>
        <v>74034594.65</v>
      </c>
      <c r="M120" s="8"/>
      <c r="N120" s="70"/>
      <c r="O120" s="70"/>
      <c r="P120" s="70"/>
      <c r="Q120" s="70"/>
    </row>
    <row r="121" spans="1:17" s="7" customFormat="1" ht="14.25" customHeight="1">
      <c r="A121" s="48" t="s">
        <v>48</v>
      </c>
      <c r="B121" s="49" t="s">
        <v>55</v>
      </c>
      <c r="C121" s="66">
        <v>0</v>
      </c>
      <c r="D121" s="66">
        <v>0</v>
      </c>
      <c r="E121" s="66">
        <f aca="true" t="shared" si="27" ref="E121:E129">F121-0</f>
        <v>0</v>
      </c>
      <c r="F121" s="66">
        <v>0</v>
      </c>
      <c r="G121" s="47">
        <f t="shared" si="23"/>
        <v>0</v>
      </c>
      <c r="H121" s="66">
        <f t="shared" si="17"/>
        <v>0</v>
      </c>
      <c r="I121" s="66">
        <f aca="true" t="shared" si="28" ref="I121:I129">J121-0</f>
        <v>0</v>
      </c>
      <c r="J121" s="66">
        <v>0</v>
      </c>
      <c r="K121" s="47">
        <f t="shared" si="24"/>
        <v>0</v>
      </c>
      <c r="L121" s="69">
        <f t="shared" si="18"/>
        <v>0</v>
      </c>
      <c r="M121" s="8"/>
      <c r="N121" s="70"/>
      <c r="O121" s="70"/>
      <c r="P121" s="70"/>
      <c r="Q121" s="70"/>
    </row>
    <row r="122" spans="1:13" s="7" customFormat="1" ht="14.25" customHeight="1">
      <c r="A122" s="48" t="s">
        <v>28</v>
      </c>
      <c r="B122" s="49" t="s">
        <v>33</v>
      </c>
      <c r="C122" s="111">
        <v>16231223</v>
      </c>
      <c r="D122" s="111">
        <v>16231223</v>
      </c>
      <c r="E122" s="66">
        <f>F122-0</f>
        <v>2882396.7</v>
      </c>
      <c r="F122" s="111">
        <v>2882396.7</v>
      </c>
      <c r="G122" s="51">
        <f t="shared" si="23"/>
        <v>0.015493221905541768</v>
      </c>
      <c r="H122" s="66">
        <f t="shared" si="17"/>
        <v>13348826.3</v>
      </c>
      <c r="I122" s="66">
        <f>J122-0</f>
        <v>2797019.35</v>
      </c>
      <c r="J122" s="111">
        <v>2797019.35</v>
      </c>
      <c r="K122" s="51">
        <f t="shared" si="24"/>
        <v>0.020119428500378917</v>
      </c>
      <c r="L122" s="69">
        <f t="shared" si="18"/>
        <v>13434203.65</v>
      </c>
      <c r="M122" s="8"/>
    </row>
    <row r="123" spans="1:13" s="7" customFormat="1" ht="14.25" customHeight="1">
      <c r="A123" s="48" t="s">
        <v>50</v>
      </c>
      <c r="B123" s="49" t="s">
        <v>57</v>
      </c>
      <c r="C123" s="111">
        <v>350000</v>
      </c>
      <c r="D123" s="111">
        <v>350000</v>
      </c>
      <c r="E123" s="66">
        <f t="shared" si="27"/>
        <v>0</v>
      </c>
      <c r="F123" s="66">
        <v>0</v>
      </c>
      <c r="G123" s="51">
        <f t="shared" si="23"/>
        <v>0</v>
      </c>
      <c r="H123" s="66">
        <f t="shared" si="17"/>
        <v>350000</v>
      </c>
      <c r="I123" s="66">
        <f t="shared" si="28"/>
        <v>0</v>
      </c>
      <c r="J123" s="66">
        <v>0</v>
      </c>
      <c r="K123" s="51">
        <f t="shared" si="24"/>
        <v>0</v>
      </c>
      <c r="L123" s="69">
        <f t="shared" si="18"/>
        <v>350000</v>
      </c>
      <c r="M123" s="8"/>
    </row>
    <row r="124" spans="1:13" s="7" customFormat="1" ht="14.25" customHeight="1">
      <c r="A124" s="48" t="s">
        <v>29</v>
      </c>
      <c r="B124" s="49" t="s">
        <v>34</v>
      </c>
      <c r="C124" s="111">
        <v>106593</v>
      </c>
      <c r="D124" s="111">
        <v>106593</v>
      </c>
      <c r="E124" s="66">
        <f t="shared" si="27"/>
        <v>0</v>
      </c>
      <c r="F124" s="66">
        <v>0</v>
      </c>
      <c r="G124" s="51">
        <f t="shared" si="23"/>
        <v>0</v>
      </c>
      <c r="H124" s="66">
        <f t="shared" si="17"/>
        <v>106593</v>
      </c>
      <c r="I124" s="66">
        <v>0</v>
      </c>
      <c r="J124" s="66">
        <v>0</v>
      </c>
      <c r="K124" s="51">
        <f t="shared" si="24"/>
        <v>0</v>
      </c>
      <c r="L124" s="69">
        <f t="shared" si="18"/>
        <v>106593</v>
      </c>
      <c r="M124" s="8"/>
    </row>
    <row r="125" spans="1:13" s="7" customFormat="1" ht="14.25" customHeight="1">
      <c r="A125" s="48" t="s">
        <v>131</v>
      </c>
      <c r="B125" s="49" t="s">
        <v>132</v>
      </c>
      <c r="C125" s="111">
        <v>1000000</v>
      </c>
      <c r="D125" s="111">
        <v>1000000</v>
      </c>
      <c r="E125" s="66">
        <f t="shared" si="27"/>
        <v>0</v>
      </c>
      <c r="F125" s="66">
        <v>0</v>
      </c>
      <c r="G125" s="51">
        <f aca="true" t="shared" si="29" ref="G125:G157">(F125/$F$317)*100</f>
        <v>0</v>
      </c>
      <c r="H125" s="66">
        <f t="shared" si="17"/>
        <v>1000000</v>
      </c>
      <c r="I125" s="66">
        <f t="shared" si="28"/>
        <v>0</v>
      </c>
      <c r="J125" s="66">
        <v>0</v>
      </c>
      <c r="K125" s="51">
        <f t="shared" si="24"/>
        <v>0</v>
      </c>
      <c r="L125" s="69">
        <f t="shared" si="18"/>
        <v>1000000</v>
      </c>
      <c r="M125" s="8"/>
    </row>
    <row r="126" spans="1:13" s="7" customFormat="1" ht="14.25" customHeight="1">
      <c r="A126" s="48" t="s">
        <v>242</v>
      </c>
      <c r="B126" s="49" t="s">
        <v>243</v>
      </c>
      <c r="C126" s="66">
        <v>0</v>
      </c>
      <c r="D126" s="66">
        <v>0</v>
      </c>
      <c r="E126" s="66">
        <f t="shared" si="27"/>
        <v>0</v>
      </c>
      <c r="F126" s="66">
        <v>0</v>
      </c>
      <c r="G126" s="51">
        <f t="shared" si="29"/>
        <v>0</v>
      </c>
      <c r="H126" s="66">
        <f t="shared" si="17"/>
        <v>0</v>
      </c>
      <c r="I126" s="66">
        <f t="shared" si="28"/>
        <v>0</v>
      </c>
      <c r="J126" s="66">
        <v>0</v>
      </c>
      <c r="K126" s="51">
        <f t="shared" si="24"/>
        <v>0</v>
      </c>
      <c r="L126" s="69">
        <f t="shared" si="18"/>
        <v>0</v>
      </c>
      <c r="M126" s="8"/>
    </row>
    <row r="127" spans="1:13" s="7" customFormat="1" ht="14.25" customHeight="1">
      <c r="A127" s="48" t="s">
        <v>105</v>
      </c>
      <c r="B127" s="49" t="s">
        <v>107</v>
      </c>
      <c r="C127" s="111">
        <v>52155798</v>
      </c>
      <c r="D127" s="111">
        <v>52155798</v>
      </c>
      <c r="E127" s="66">
        <f>F127-0</f>
        <v>23324</v>
      </c>
      <c r="F127" s="111">
        <v>23324</v>
      </c>
      <c r="G127" s="51">
        <f t="shared" si="29"/>
        <v>0.00012536924834976953</v>
      </c>
      <c r="H127" s="66">
        <f t="shared" si="17"/>
        <v>52132474</v>
      </c>
      <c r="I127" s="66">
        <f>J127-0</f>
        <v>0</v>
      </c>
      <c r="J127" s="66"/>
      <c r="K127" s="51">
        <f t="shared" si="24"/>
        <v>0</v>
      </c>
      <c r="L127" s="69">
        <f t="shared" si="18"/>
        <v>52155798</v>
      </c>
      <c r="M127" s="8"/>
    </row>
    <row r="128" spans="1:13" s="7" customFormat="1" ht="14.25" customHeight="1">
      <c r="A128" s="48" t="s">
        <v>106</v>
      </c>
      <c r="B128" s="49" t="s">
        <v>108</v>
      </c>
      <c r="C128" s="111">
        <v>6988000</v>
      </c>
      <c r="D128" s="111">
        <v>6988000</v>
      </c>
      <c r="E128" s="66">
        <f>F128-0</f>
        <v>0</v>
      </c>
      <c r="F128" s="66">
        <v>0</v>
      </c>
      <c r="G128" s="51">
        <f t="shared" si="29"/>
        <v>0</v>
      </c>
      <c r="H128" s="66">
        <f t="shared" si="17"/>
        <v>6988000</v>
      </c>
      <c r="I128" s="66">
        <f>J128-0</f>
        <v>0</v>
      </c>
      <c r="J128" s="66">
        <v>0</v>
      </c>
      <c r="K128" s="51">
        <f t="shared" si="24"/>
        <v>0</v>
      </c>
      <c r="L128" s="69">
        <f t="shared" si="18"/>
        <v>6988000</v>
      </c>
      <c r="M128" s="8"/>
    </row>
    <row r="129" spans="1:13" s="7" customFormat="1" ht="14.25" customHeight="1">
      <c r="A129" s="48" t="s">
        <v>53</v>
      </c>
      <c r="B129" s="49" t="s">
        <v>60</v>
      </c>
      <c r="C129" s="66">
        <v>0</v>
      </c>
      <c r="D129" s="66">
        <v>0</v>
      </c>
      <c r="E129" s="66">
        <f t="shared" si="27"/>
        <v>0</v>
      </c>
      <c r="F129" s="66">
        <v>0</v>
      </c>
      <c r="G129" s="51">
        <f t="shared" si="29"/>
        <v>0</v>
      </c>
      <c r="H129" s="66">
        <f t="shared" si="17"/>
        <v>0</v>
      </c>
      <c r="I129" s="66">
        <f t="shared" si="28"/>
        <v>0</v>
      </c>
      <c r="J129" s="66">
        <v>0</v>
      </c>
      <c r="K129" s="51">
        <f t="shared" si="24"/>
        <v>0</v>
      </c>
      <c r="L129" s="69">
        <f t="shared" si="18"/>
        <v>0</v>
      </c>
      <c r="M129" s="8"/>
    </row>
    <row r="130" spans="1:13" s="7" customFormat="1" ht="14.25" customHeight="1">
      <c r="A130" s="45" t="s">
        <v>109</v>
      </c>
      <c r="B130" s="83" t="s">
        <v>110</v>
      </c>
      <c r="C130" s="65">
        <f>SUM(C131:C152)</f>
        <v>9516035783</v>
      </c>
      <c r="D130" s="65">
        <f>SUM(D131:D152)</f>
        <v>9792746111.35</v>
      </c>
      <c r="E130" s="65">
        <f>SUM(E131:E151)</f>
        <v>1190633067.01</v>
      </c>
      <c r="F130" s="65">
        <f>SUM(F131:F152)</f>
        <v>1190633067.01</v>
      </c>
      <c r="G130" s="47">
        <f t="shared" si="29"/>
        <v>6.399793031702301</v>
      </c>
      <c r="H130" s="65">
        <f t="shared" si="17"/>
        <v>8602113044.34</v>
      </c>
      <c r="I130" s="65">
        <f>SUM(I131:I152)</f>
        <v>1049991504.4</v>
      </c>
      <c r="J130" s="65">
        <f>SUM(J131:J152)</f>
        <v>1049991504.4</v>
      </c>
      <c r="K130" s="47">
        <f t="shared" si="24"/>
        <v>7.552764695310776</v>
      </c>
      <c r="L130" s="68">
        <f t="shared" si="18"/>
        <v>8742754606.95</v>
      </c>
      <c r="M130" s="8"/>
    </row>
    <row r="131" spans="1:13" s="7" customFormat="1" ht="14.25" customHeight="1">
      <c r="A131" s="48" t="s">
        <v>28</v>
      </c>
      <c r="B131" s="49" t="s">
        <v>33</v>
      </c>
      <c r="C131" s="111">
        <v>3233113872</v>
      </c>
      <c r="D131" s="111">
        <v>3225873872</v>
      </c>
      <c r="E131" s="66">
        <f aca="true" t="shared" si="30" ref="E131:E152">F131-0</f>
        <v>433897175.47</v>
      </c>
      <c r="F131" s="111">
        <v>433897175.47</v>
      </c>
      <c r="G131" s="51">
        <f t="shared" si="29"/>
        <v>2.3322484457966883</v>
      </c>
      <c r="H131" s="66">
        <f t="shared" si="17"/>
        <v>2791976696.5299997</v>
      </c>
      <c r="I131" s="66">
        <f>J131-0</f>
        <v>378242050.79</v>
      </c>
      <c r="J131" s="111">
        <v>378242050.79</v>
      </c>
      <c r="K131" s="51">
        <f t="shared" si="24"/>
        <v>2.720758401870225</v>
      </c>
      <c r="L131" s="69">
        <f t="shared" si="18"/>
        <v>2847631821.21</v>
      </c>
      <c r="M131" s="8"/>
    </row>
    <row r="132" spans="1:13" s="7" customFormat="1" ht="14.25" customHeight="1">
      <c r="A132" s="48" t="s">
        <v>50</v>
      </c>
      <c r="B132" s="49" t="s">
        <v>57</v>
      </c>
      <c r="C132" s="111">
        <v>200000</v>
      </c>
      <c r="D132" s="111">
        <v>200000</v>
      </c>
      <c r="E132" s="66">
        <f t="shared" si="30"/>
        <v>0</v>
      </c>
      <c r="F132" s="66">
        <v>0</v>
      </c>
      <c r="G132" s="51">
        <f t="shared" si="29"/>
        <v>0</v>
      </c>
      <c r="H132" s="66">
        <f t="shared" si="17"/>
        <v>200000</v>
      </c>
      <c r="I132" s="66">
        <f aca="true" t="shared" si="31" ref="I132:I152">J132-0</f>
        <v>0</v>
      </c>
      <c r="J132" s="66">
        <v>0</v>
      </c>
      <c r="K132" s="51">
        <f t="shared" si="24"/>
        <v>0</v>
      </c>
      <c r="L132" s="69">
        <f t="shared" si="18"/>
        <v>200000</v>
      </c>
      <c r="M132" s="8"/>
    </row>
    <row r="133" spans="1:13" s="7" customFormat="1" ht="14.25" customHeight="1">
      <c r="A133" s="48" t="s">
        <v>29</v>
      </c>
      <c r="B133" s="49" t="s">
        <v>34</v>
      </c>
      <c r="C133" s="111">
        <v>46357994</v>
      </c>
      <c r="D133" s="111">
        <v>46357994</v>
      </c>
      <c r="E133" s="66">
        <f t="shared" si="30"/>
        <v>0</v>
      </c>
      <c r="F133" s="66">
        <v>0</v>
      </c>
      <c r="G133" s="51">
        <f t="shared" si="29"/>
        <v>0</v>
      </c>
      <c r="H133" s="66">
        <f t="shared" si="17"/>
        <v>46357994</v>
      </c>
      <c r="I133" s="66">
        <f t="shared" si="31"/>
        <v>0</v>
      </c>
      <c r="J133" s="66">
        <v>0</v>
      </c>
      <c r="K133" s="51">
        <f t="shared" si="24"/>
        <v>0</v>
      </c>
      <c r="L133" s="69">
        <f t="shared" si="18"/>
        <v>46357994</v>
      </c>
      <c r="M133" s="8"/>
    </row>
    <row r="134" spans="1:13" s="7" customFormat="1" ht="14.25" customHeight="1">
      <c r="A134" s="48" t="s">
        <v>64</v>
      </c>
      <c r="B134" s="49" t="s">
        <v>72</v>
      </c>
      <c r="C134" s="66">
        <v>0</v>
      </c>
      <c r="D134" s="66">
        <v>0</v>
      </c>
      <c r="E134" s="66">
        <f t="shared" si="30"/>
        <v>0</v>
      </c>
      <c r="F134" s="66">
        <v>0</v>
      </c>
      <c r="G134" s="51">
        <f t="shared" si="29"/>
        <v>0</v>
      </c>
      <c r="H134" s="66">
        <f t="shared" si="17"/>
        <v>0</v>
      </c>
      <c r="I134" s="66">
        <f>J134-0</f>
        <v>0</v>
      </c>
      <c r="J134" s="66">
        <v>0</v>
      </c>
      <c r="K134" s="51">
        <f t="shared" si="24"/>
        <v>0</v>
      </c>
      <c r="L134" s="69">
        <f t="shared" si="18"/>
        <v>0</v>
      </c>
      <c r="M134" s="8"/>
    </row>
    <row r="135" spans="1:13" s="7" customFormat="1" ht="14.25" customHeight="1">
      <c r="A135" s="48" t="s">
        <v>131</v>
      </c>
      <c r="B135" s="49" t="s">
        <v>132</v>
      </c>
      <c r="C135" s="66">
        <v>0</v>
      </c>
      <c r="D135" s="66">
        <v>0</v>
      </c>
      <c r="E135" s="66">
        <f t="shared" si="30"/>
        <v>0</v>
      </c>
      <c r="F135" s="66">
        <v>0</v>
      </c>
      <c r="G135" s="51">
        <f t="shared" si="29"/>
        <v>0</v>
      </c>
      <c r="H135" s="66">
        <f t="shared" si="17"/>
        <v>0</v>
      </c>
      <c r="I135" s="66">
        <f t="shared" si="31"/>
        <v>0</v>
      </c>
      <c r="J135" s="66">
        <v>0</v>
      </c>
      <c r="K135" s="51">
        <f t="shared" si="24"/>
        <v>0</v>
      </c>
      <c r="L135" s="69">
        <f t="shared" si="18"/>
        <v>0</v>
      </c>
      <c r="M135" s="8"/>
    </row>
    <row r="136" spans="1:13" s="7" customFormat="1" ht="14.25" customHeight="1">
      <c r="A136" s="48" t="s">
        <v>82</v>
      </c>
      <c r="B136" s="49" t="s">
        <v>84</v>
      </c>
      <c r="C136" s="111">
        <v>129705315</v>
      </c>
      <c r="D136" s="111">
        <v>129705315</v>
      </c>
      <c r="E136" s="66">
        <f t="shared" si="30"/>
        <v>9901685.61</v>
      </c>
      <c r="F136" s="111">
        <v>9901685.61</v>
      </c>
      <c r="G136" s="51">
        <f t="shared" si="29"/>
        <v>0.053222726904537346</v>
      </c>
      <c r="H136" s="66">
        <f t="shared" si="17"/>
        <v>119803629.39</v>
      </c>
      <c r="I136" s="66">
        <f>J136-0</f>
        <v>4537377.78</v>
      </c>
      <c r="J136" s="66">
        <v>4537377.78</v>
      </c>
      <c r="K136" s="51">
        <f t="shared" si="24"/>
        <v>0.032638118082350065</v>
      </c>
      <c r="L136" s="69">
        <f t="shared" si="18"/>
        <v>125167937.22</v>
      </c>
      <c r="M136" s="8"/>
    </row>
    <row r="137" spans="1:13" s="7" customFormat="1" ht="14.25" customHeight="1">
      <c r="A137" s="48" t="s">
        <v>67</v>
      </c>
      <c r="B137" s="49" t="s">
        <v>75</v>
      </c>
      <c r="C137" s="111">
        <v>1192127</v>
      </c>
      <c r="D137" s="111">
        <v>1192127</v>
      </c>
      <c r="E137" s="66">
        <f t="shared" si="30"/>
        <v>0</v>
      </c>
      <c r="F137" s="66">
        <v>0</v>
      </c>
      <c r="G137" s="51">
        <f t="shared" si="29"/>
        <v>0</v>
      </c>
      <c r="H137" s="66">
        <f t="shared" si="17"/>
        <v>1192127</v>
      </c>
      <c r="I137" s="66">
        <f t="shared" si="31"/>
        <v>0</v>
      </c>
      <c r="J137" s="66">
        <v>0</v>
      </c>
      <c r="K137" s="51">
        <f t="shared" si="24"/>
        <v>0</v>
      </c>
      <c r="L137" s="69">
        <f t="shared" si="18"/>
        <v>1192127</v>
      </c>
      <c r="M137" s="8"/>
    </row>
    <row r="138" spans="1:13" s="7" customFormat="1" ht="14.25" customHeight="1">
      <c r="A138" s="48" t="s">
        <v>68</v>
      </c>
      <c r="B138" s="49" t="s">
        <v>76</v>
      </c>
      <c r="C138" s="111">
        <v>265165083</v>
      </c>
      <c r="D138" s="111">
        <v>265165083</v>
      </c>
      <c r="E138" s="66">
        <f t="shared" si="30"/>
        <v>25085938.96</v>
      </c>
      <c r="F138" s="66">
        <v>25085938.96</v>
      </c>
      <c r="G138" s="51">
        <f t="shared" si="29"/>
        <v>0.1348398778752958</v>
      </c>
      <c r="H138" s="66">
        <f t="shared" si="17"/>
        <v>240079144.04</v>
      </c>
      <c r="I138" s="66">
        <f>J138-0</f>
        <v>19197178.46</v>
      </c>
      <c r="J138" s="111">
        <v>19197178.46</v>
      </c>
      <c r="K138" s="51">
        <f t="shared" si="24"/>
        <v>0.13808851892103793</v>
      </c>
      <c r="L138" s="69">
        <f t="shared" si="18"/>
        <v>245967904.54</v>
      </c>
      <c r="M138" s="8"/>
    </row>
    <row r="139" spans="1:13" s="7" customFormat="1" ht="14.25" customHeight="1">
      <c r="A139" s="48" t="s">
        <v>238</v>
      </c>
      <c r="B139" s="49" t="s">
        <v>239</v>
      </c>
      <c r="C139" s="66">
        <v>0</v>
      </c>
      <c r="D139" s="66">
        <v>0</v>
      </c>
      <c r="E139" s="66">
        <f t="shared" si="30"/>
        <v>0</v>
      </c>
      <c r="F139" s="66">
        <v>0</v>
      </c>
      <c r="G139" s="51">
        <f t="shared" si="29"/>
        <v>0</v>
      </c>
      <c r="H139" s="66">
        <f t="shared" si="17"/>
        <v>0</v>
      </c>
      <c r="I139" s="66">
        <f t="shared" si="31"/>
        <v>0</v>
      </c>
      <c r="J139" s="66">
        <v>0</v>
      </c>
      <c r="K139" s="51">
        <f t="shared" si="24"/>
        <v>0</v>
      </c>
      <c r="L139" s="69">
        <f t="shared" si="18"/>
        <v>0</v>
      </c>
      <c r="M139" s="8"/>
    </row>
    <row r="140" spans="1:13" s="7" customFormat="1" ht="14.25" customHeight="1">
      <c r="A140" s="48" t="s">
        <v>111</v>
      </c>
      <c r="B140" s="49" t="s">
        <v>118</v>
      </c>
      <c r="C140" s="111">
        <v>1229367737</v>
      </c>
      <c r="D140" s="111">
        <v>1229367737</v>
      </c>
      <c r="E140" s="66">
        <f t="shared" si="30"/>
        <v>135014350.19</v>
      </c>
      <c r="F140" s="111">
        <v>135014350.19</v>
      </c>
      <c r="G140" s="51">
        <f t="shared" si="29"/>
        <v>0.7257180414917194</v>
      </c>
      <c r="H140" s="66">
        <f t="shared" si="17"/>
        <v>1094353386.81</v>
      </c>
      <c r="I140" s="66">
        <f>J140-0</f>
        <v>135014350.19</v>
      </c>
      <c r="J140" s="111">
        <v>135014350.19</v>
      </c>
      <c r="K140" s="51">
        <f t="shared" si="24"/>
        <v>0.9711808268944673</v>
      </c>
      <c r="L140" s="69">
        <f t="shared" si="18"/>
        <v>1094353386.81</v>
      </c>
      <c r="M140" s="8"/>
    </row>
    <row r="141" spans="1:13" s="7" customFormat="1" ht="14.25" customHeight="1">
      <c r="A141" s="48" t="s">
        <v>112</v>
      </c>
      <c r="B141" s="49" t="s">
        <v>119</v>
      </c>
      <c r="C141" s="111">
        <v>2816101393</v>
      </c>
      <c r="D141" s="111">
        <v>2858101393</v>
      </c>
      <c r="E141" s="66">
        <f t="shared" si="30"/>
        <v>411665855.24</v>
      </c>
      <c r="F141" s="111">
        <v>411665855.24</v>
      </c>
      <c r="G141" s="51">
        <f t="shared" si="29"/>
        <v>2.2127524799650073</v>
      </c>
      <c r="H141" s="66">
        <f t="shared" si="17"/>
        <v>2446435537.76</v>
      </c>
      <c r="I141" s="66">
        <f>J141-0</f>
        <v>411665855.24</v>
      </c>
      <c r="J141" s="111">
        <v>411665855.24</v>
      </c>
      <c r="K141" s="51">
        <f aca="true" t="shared" si="32" ref="K141:K157">(J141/$J$317)*100</f>
        <v>2.9611814235566576</v>
      </c>
      <c r="L141" s="69">
        <f t="shared" si="18"/>
        <v>2446435537.76</v>
      </c>
      <c r="M141" s="8"/>
    </row>
    <row r="142" spans="1:13" s="7" customFormat="1" ht="14.25" customHeight="1">
      <c r="A142" s="48" t="s">
        <v>113</v>
      </c>
      <c r="B142" s="49" t="s">
        <v>120</v>
      </c>
      <c r="C142" s="111">
        <v>75609791</v>
      </c>
      <c r="D142" s="111">
        <v>205117484.35</v>
      </c>
      <c r="E142" s="66">
        <f t="shared" si="30"/>
        <v>5084214.31</v>
      </c>
      <c r="F142" s="111">
        <v>5084214.31</v>
      </c>
      <c r="G142" s="51">
        <f t="shared" si="29"/>
        <v>0.027328251007281857</v>
      </c>
      <c r="H142" s="66">
        <f t="shared" si="17"/>
        <v>200033270.04</v>
      </c>
      <c r="I142" s="66">
        <f>J142-0</f>
        <v>950834.16</v>
      </c>
      <c r="J142" s="111">
        <v>950834.16</v>
      </c>
      <c r="K142" s="51">
        <f t="shared" si="32"/>
        <v>0.006839509314741725</v>
      </c>
      <c r="L142" s="69">
        <f t="shared" si="18"/>
        <v>204166650.19</v>
      </c>
      <c r="M142" s="8"/>
    </row>
    <row r="143" spans="1:13" s="7" customFormat="1" ht="14.25" customHeight="1">
      <c r="A143" s="48" t="s">
        <v>114</v>
      </c>
      <c r="B143" s="49" t="s">
        <v>121</v>
      </c>
      <c r="C143" s="111">
        <v>503063157</v>
      </c>
      <c r="D143" s="111">
        <v>502063157</v>
      </c>
      <c r="E143" s="66">
        <f t="shared" si="30"/>
        <v>73107540.89</v>
      </c>
      <c r="F143" s="111">
        <v>73107540.89</v>
      </c>
      <c r="G143" s="51">
        <f t="shared" si="29"/>
        <v>0.39296164680497947</v>
      </c>
      <c r="H143" s="66">
        <f t="shared" si="17"/>
        <v>428955616.11</v>
      </c>
      <c r="I143" s="66">
        <f>J143-0</f>
        <v>65749103.96</v>
      </c>
      <c r="J143" s="111">
        <v>65749103.96</v>
      </c>
      <c r="K143" s="51">
        <f t="shared" si="32"/>
        <v>0.47294431341249044</v>
      </c>
      <c r="L143" s="69">
        <f t="shared" si="18"/>
        <v>436314053.04</v>
      </c>
      <c r="M143" s="8"/>
    </row>
    <row r="144" spans="1:13" s="7" customFormat="1" ht="14.25" customHeight="1">
      <c r="A144" s="48" t="s">
        <v>115</v>
      </c>
      <c r="B144" s="49" t="s">
        <v>122</v>
      </c>
      <c r="C144" s="111">
        <v>16758801</v>
      </c>
      <c r="D144" s="111">
        <v>16758801</v>
      </c>
      <c r="E144" s="66">
        <f t="shared" si="30"/>
        <v>1650178.59</v>
      </c>
      <c r="F144" s="111">
        <v>1650178.59</v>
      </c>
      <c r="G144" s="51">
        <f t="shared" si="29"/>
        <v>0.008869904367654884</v>
      </c>
      <c r="H144" s="66">
        <f aca="true" t="shared" si="33" ref="H144:H157">D144-F144</f>
        <v>15108622.41</v>
      </c>
      <c r="I144" s="66">
        <f>J144-0</f>
        <v>564625.63</v>
      </c>
      <c r="J144" s="111">
        <v>564625.63</v>
      </c>
      <c r="K144" s="51">
        <f t="shared" si="32"/>
        <v>0.00406144669405537</v>
      </c>
      <c r="L144" s="69">
        <f aca="true" t="shared" si="34" ref="L144:L157">D144-J144</f>
        <v>16194175.37</v>
      </c>
      <c r="M144" s="8"/>
    </row>
    <row r="145" spans="1:13" s="7" customFormat="1" ht="14.25" customHeight="1">
      <c r="A145" s="48" t="s">
        <v>116</v>
      </c>
      <c r="B145" s="49" t="s">
        <v>123</v>
      </c>
      <c r="C145" s="111">
        <v>45751903</v>
      </c>
      <c r="D145" s="111">
        <v>62251903</v>
      </c>
      <c r="E145" s="66">
        <f t="shared" si="30"/>
        <v>6094801.12</v>
      </c>
      <c r="F145" s="111">
        <v>6094801.12</v>
      </c>
      <c r="G145" s="51">
        <f t="shared" si="29"/>
        <v>0.032760274192065404</v>
      </c>
      <c r="H145" s="66">
        <f t="shared" si="33"/>
        <v>56157101.88</v>
      </c>
      <c r="I145" s="66">
        <f t="shared" si="31"/>
        <v>0</v>
      </c>
      <c r="J145" s="66">
        <v>0</v>
      </c>
      <c r="K145" s="51">
        <f t="shared" si="32"/>
        <v>0</v>
      </c>
      <c r="L145" s="69">
        <f t="shared" si="34"/>
        <v>62251903</v>
      </c>
      <c r="M145" s="8"/>
    </row>
    <row r="146" spans="1:13" s="7" customFormat="1" ht="14.25" customHeight="1">
      <c r="A146" s="48" t="s">
        <v>251</v>
      </c>
      <c r="B146" s="49" t="s">
        <v>252</v>
      </c>
      <c r="C146" s="111">
        <v>1101889632</v>
      </c>
      <c r="D146" s="111">
        <v>1189032267</v>
      </c>
      <c r="E146" s="66">
        <f t="shared" si="30"/>
        <v>82548876.23</v>
      </c>
      <c r="F146" s="111">
        <v>82548876.23</v>
      </c>
      <c r="G146" s="51">
        <f t="shared" si="29"/>
        <v>0.4437099367635593</v>
      </c>
      <c r="H146" s="66">
        <f t="shared" si="33"/>
        <v>1106483390.77</v>
      </c>
      <c r="I146" s="66">
        <f>J146-0</f>
        <v>29486774.9</v>
      </c>
      <c r="J146" s="111">
        <v>29486774.9</v>
      </c>
      <c r="K146" s="51">
        <f t="shared" si="32"/>
        <v>0.2121033089411118</v>
      </c>
      <c r="L146" s="69">
        <f t="shared" si="34"/>
        <v>1159545492.1</v>
      </c>
      <c r="M146" s="8"/>
    </row>
    <row r="147" spans="1:13" s="7" customFormat="1" ht="14.25" customHeight="1">
      <c r="A147" s="48" t="s">
        <v>117</v>
      </c>
      <c r="B147" s="49" t="s">
        <v>124</v>
      </c>
      <c r="C147" s="111">
        <v>372578</v>
      </c>
      <c r="D147" s="111">
        <v>372578</v>
      </c>
      <c r="E147" s="66">
        <f t="shared" si="30"/>
        <v>0</v>
      </c>
      <c r="F147" s="66">
        <v>0</v>
      </c>
      <c r="G147" s="51">
        <f t="shared" si="29"/>
        <v>0</v>
      </c>
      <c r="H147" s="66">
        <f t="shared" si="33"/>
        <v>372578</v>
      </c>
      <c r="I147" s="66">
        <f t="shared" si="31"/>
        <v>0</v>
      </c>
      <c r="J147" s="66">
        <v>0</v>
      </c>
      <c r="K147" s="51">
        <f t="shared" si="32"/>
        <v>0</v>
      </c>
      <c r="L147" s="69">
        <f t="shared" si="34"/>
        <v>372578</v>
      </c>
      <c r="M147" s="8"/>
    </row>
    <row r="148" spans="1:13" s="7" customFormat="1" ht="14.25" customHeight="1">
      <c r="A148" s="48" t="s">
        <v>53</v>
      </c>
      <c r="B148" s="49" t="s">
        <v>60</v>
      </c>
      <c r="C148" s="111">
        <v>123000</v>
      </c>
      <c r="D148" s="111">
        <v>123000</v>
      </c>
      <c r="E148" s="66">
        <f t="shared" si="30"/>
        <v>0</v>
      </c>
      <c r="F148" s="91">
        <v>0</v>
      </c>
      <c r="G148" s="51">
        <f t="shared" si="29"/>
        <v>0</v>
      </c>
      <c r="H148" s="66">
        <f t="shared" si="33"/>
        <v>123000</v>
      </c>
      <c r="I148" s="66">
        <f t="shared" si="31"/>
        <v>0</v>
      </c>
      <c r="J148" s="66">
        <v>0</v>
      </c>
      <c r="K148" s="51">
        <f t="shared" si="32"/>
        <v>0</v>
      </c>
      <c r="L148" s="69">
        <f t="shared" si="34"/>
        <v>123000</v>
      </c>
      <c r="M148" s="8"/>
    </row>
    <row r="149" spans="1:13" s="7" customFormat="1" ht="14.25" customHeight="1">
      <c r="A149" s="48" t="s">
        <v>153</v>
      </c>
      <c r="B149" s="49" t="s">
        <v>154</v>
      </c>
      <c r="C149" s="111">
        <v>125000</v>
      </c>
      <c r="D149" s="111">
        <v>125000</v>
      </c>
      <c r="E149" s="66">
        <f t="shared" si="30"/>
        <v>0</v>
      </c>
      <c r="F149" s="91">
        <v>0</v>
      </c>
      <c r="G149" s="51">
        <f t="shared" si="29"/>
        <v>0</v>
      </c>
      <c r="H149" s="66">
        <f t="shared" si="33"/>
        <v>125000</v>
      </c>
      <c r="I149" s="66">
        <f t="shared" si="31"/>
        <v>0</v>
      </c>
      <c r="J149" s="66">
        <v>0</v>
      </c>
      <c r="K149" s="51">
        <f t="shared" si="32"/>
        <v>0</v>
      </c>
      <c r="L149" s="69">
        <f t="shared" si="34"/>
        <v>125000</v>
      </c>
      <c r="M149" s="8"/>
    </row>
    <row r="150" spans="1:13" s="7" customFormat="1" ht="14.25" customHeight="1">
      <c r="A150" s="48" t="s">
        <v>96</v>
      </c>
      <c r="B150" s="49" t="s">
        <v>102</v>
      </c>
      <c r="C150" s="111">
        <v>50715000</v>
      </c>
      <c r="D150" s="111">
        <v>60515000</v>
      </c>
      <c r="E150" s="66">
        <f t="shared" si="30"/>
        <v>6568593.9</v>
      </c>
      <c r="F150" s="111">
        <v>6568593.9</v>
      </c>
      <c r="G150" s="51">
        <f t="shared" si="29"/>
        <v>0.03530696621325164</v>
      </c>
      <c r="H150" s="66">
        <f t="shared" si="33"/>
        <v>53946406.1</v>
      </c>
      <c r="I150" s="66">
        <f>J150-0</f>
        <v>4569496.79</v>
      </c>
      <c r="J150" s="111">
        <v>4569496.79</v>
      </c>
      <c r="K150" s="51">
        <f t="shared" si="32"/>
        <v>0.032869155499090835</v>
      </c>
      <c r="L150" s="69">
        <f t="shared" si="34"/>
        <v>55945503.21</v>
      </c>
      <c r="M150" s="8"/>
    </row>
    <row r="151" spans="1:13" s="7" customFormat="1" ht="14.25" customHeight="1">
      <c r="A151" s="48" t="s">
        <v>97</v>
      </c>
      <c r="B151" s="49" t="s">
        <v>237</v>
      </c>
      <c r="C151" s="111">
        <v>301400</v>
      </c>
      <c r="D151" s="111">
        <v>301400</v>
      </c>
      <c r="E151" s="66">
        <f t="shared" si="30"/>
        <v>13856.5</v>
      </c>
      <c r="F151" s="111">
        <v>13856.5</v>
      </c>
      <c r="G151" s="51">
        <f t="shared" si="29"/>
        <v>7.448032026061488E-05</v>
      </c>
      <c r="H151" s="66">
        <f t="shared" si="33"/>
        <v>287543.5</v>
      </c>
      <c r="I151" s="66">
        <f>J151-0</f>
        <v>13856.5</v>
      </c>
      <c r="J151" s="111">
        <v>13856.5</v>
      </c>
      <c r="K151" s="51">
        <f t="shared" si="32"/>
        <v>9.967212454769054E-05</v>
      </c>
      <c r="L151" s="69">
        <f t="shared" si="34"/>
        <v>287543.5</v>
      </c>
      <c r="M151" s="8"/>
    </row>
    <row r="152" spans="1:13" s="7" customFormat="1" ht="14.25" customHeight="1">
      <c r="A152" s="48" t="s">
        <v>207</v>
      </c>
      <c r="B152" s="49" t="s">
        <v>208</v>
      </c>
      <c r="C152" s="111">
        <v>122000</v>
      </c>
      <c r="D152" s="111">
        <v>122000</v>
      </c>
      <c r="E152" s="66">
        <f t="shared" si="30"/>
        <v>0</v>
      </c>
      <c r="F152" s="66">
        <v>0</v>
      </c>
      <c r="G152" s="51">
        <f t="shared" si="29"/>
        <v>0</v>
      </c>
      <c r="H152" s="66">
        <f t="shared" si="33"/>
        <v>122000</v>
      </c>
      <c r="I152" s="66">
        <f t="shared" si="31"/>
        <v>0</v>
      </c>
      <c r="J152" s="66">
        <v>0</v>
      </c>
      <c r="K152" s="51">
        <f t="shared" si="32"/>
        <v>0</v>
      </c>
      <c r="L152" s="69">
        <f t="shared" si="34"/>
        <v>122000</v>
      </c>
      <c r="M152" s="8"/>
    </row>
    <row r="153" spans="1:13" s="7" customFormat="1" ht="14.25" customHeight="1">
      <c r="A153" s="45" t="s">
        <v>125</v>
      </c>
      <c r="B153" s="83" t="s">
        <v>126</v>
      </c>
      <c r="C153" s="65">
        <f>SUM(C154:C157)</f>
        <v>507123881</v>
      </c>
      <c r="D153" s="65">
        <f>SUM(D154:D157)</f>
        <v>507119404.22</v>
      </c>
      <c r="E153" s="65">
        <f>SUM(E154:E157)</f>
        <v>28499959.700000003</v>
      </c>
      <c r="F153" s="65">
        <f>SUM(F154:F157)</f>
        <v>28499959.700000003</v>
      </c>
      <c r="G153" s="47">
        <f t="shared" si="29"/>
        <v>0.1531906416389866</v>
      </c>
      <c r="H153" s="65">
        <f t="shared" si="33"/>
        <v>478619444.52000004</v>
      </c>
      <c r="I153" s="65">
        <f>SUM(I154:I157)</f>
        <v>21693550.93</v>
      </c>
      <c r="J153" s="65">
        <f>SUM(J154:J157)</f>
        <v>21693550.93</v>
      </c>
      <c r="K153" s="47">
        <f t="shared" si="32"/>
        <v>0.15604534407510035</v>
      </c>
      <c r="L153" s="68">
        <f t="shared" si="34"/>
        <v>485425853.29</v>
      </c>
      <c r="M153" s="8"/>
    </row>
    <row r="154" spans="1:13" s="7" customFormat="1" ht="14.25" customHeight="1">
      <c r="A154" s="48" t="s">
        <v>28</v>
      </c>
      <c r="B154" s="49" t="s">
        <v>33</v>
      </c>
      <c r="C154" s="111">
        <v>136073161</v>
      </c>
      <c r="D154" s="111">
        <v>136068684.22</v>
      </c>
      <c r="E154" s="66">
        <f>F154-0</f>
        <v>17307908.03</v>
      </c>
      <c r="F154" s="111">
        <v>17307908.03</v>
      </c>
      <c r="G154" s="51">
        <f t="shared" si="29"/>
        <v>0.09303204511353286</v>
      </c>
      <c r="H154" s="66">
        <f t="shared" si="33"/>
        <v>118760776.19</v>
      </c>
      <c r="I154" s="66">
        <f>J154-0</f>
        <v>15911919.11</v>
      </c>
      <c r="J154" s="111">
        <v>15911919.11</v>
      </c>
      <c r="K154" s="51">
        <f t="shared" si="32"/>
        <v>0.11445709835273678</v>
      </c>
      <c r="L154" s="69">
        <f t="shared" si="34"/>
        <v>120156765.11</v>
      </c>
      <c r="M154" s="8"/>
    </row>
    <row r="155" spans="1:13" s="7" customFormat="1" ht="14.25" customHeight="1">
      <c r="A155" s="48" t="s">
        <v>127</v>
      </c>
      <c r="B155" s="49" t="s">
        <v>128</v>
      </c>
      <c r="C155" s="111">
        <v>1464380</v>
      </c>
      <c r="D155" s="111">
        <v>1464380</v>
      </c>
      <c r="E155" s="66">
        <f>F155-0</f>
        <v>6614</v>
      </c>
      <c r="F155" s="111">
        <v>6614</v>
      </c>
      <c r="G155" s="51">
        <f t="shared" si="29"/>
        <v>3.555102935111369E-05</v>
      </c>
      <c r="H155" s="66">
        <f t="shared" si="33"/>
        <v>1457766</v>
      </c>
      <c r="I155" s="66">
        <f>J155-0</f>
        <v>3185.1</v>
      </c>
      <c r="J155" s="111">
        <v>3185.1</v>
      </c>
      <c r="K155" s="51">
        <f t="shared" si="32"/>
        <v>2.2910957593681605E-05</v>
      </c>
      <c r="L155" s="69">
        <f t="shared" si="34"/>
        <v>1461194.9</v>
      </c>
      <c r="M155" s="8"/>
    </row>
    <row r="156" spans="1:13" s="7" customFormat="1" ht="14.25" customHeight="1">
      <c r="A156" s="48" t="s">
        <v>117</v>
      </c>
      <c r="B156" s="49" t="s">
        <v>124</v>
      </c>
      <c r="C156" s="111">
        <v>369586340</v>
      </c>
      <c r="D156" s="111">
        <v>369586340</v>
      </c>
      <c r="E156" s="66">
        <f>F156-0</f>
        <v>11185437.67</v>
      </c>
      <c r="F156" s="111">
        <v>11185437.67</v>
      </c>
      <c r="G156" s="51">
        <f t="shared" si="29"/>
        <v>0.060123045496102624</v>
      </c>
      <c r="H156" s="66">
        <f t="shared" si="33"/>
        <v>358400902.33</v>
      </c>
      <c r="I156" s="66">
        <f>J156-0</f>
        <v>5778446.72</v>
      </c>
      <c r="J156" s="111">
        <v>5778446.72</v>
      </c>
      <c r="K156" s="51">
        <f t="shared" si="32"/>
        <v>0.04156533476476988</v>
      </c>
      <c r="L156" s="69">
        <f t="shared" si="34"/>
        <v>363807893.28</v>
      </c>
      <c r="M156" s="8"/>
    </row>
    <row r="157" spans="1:13" s="7" customFormat="1" ht="14.25" customHeight="1">
      <c r="A157" s="53" t="s">
        <v>185</v>
      </c>
      <c r="B157" s="54" t="s">
        <v>186</v>
      </c>
      <c r="C157" s="67">
        <v>0</v>
      </c>
      <c r="D157" s="67">
        <v>0</v>
      </c>
      <c r="E157" s="67">
        <f>F157-0</f>
        <v>0</v>
      </c>
      <c r="F157" s="67">
        <v>0</v>
      </c>
      <c r="G157" s="92">
        <f t="shared" si="29"/>
        <v>0</v>
      </c>
      <c r="H157" s="67">
        <f t="shared" si="33"/>
        <v>0</v>
      </c>
      <c r="I157" s="67">
        <f>J157-0</f>
        <v>0</v>
      </c>
      <c r="J157" s="67">
        <v>0</v>
      </c>
      <c r="K157" s="92">
        <f t="shared" si="32"/>
        <v>0</v>
      </c>
      <c r="L157" s="93">
        <f t="shared" si="34"/>
        <v>0</v>
      </c>
      <c r="M157" s="8"/>
    </row>
    <row r="158" spans="1:13" s="7" customFormat="1" ht="15" customHeight="1">
      <c r="A158" s="55"/>
      <c r="B158" s="56"/>
      <c r="C158" s="57"/>
      <c r="D158" s="57"/>
      <c r="E158" s="57"/>
      <c r="F158" s="57"/>
      <c r="G158" s="58"/>
      <c r="H158" s="57"/>
      <c r="I158" s="57"/>
      <c r="J158" s="57"/>
      <c r="K158" s="58"/>
      <c r="L158" s="59" t="s">
        <v>228</v>
      </c>
      <c r="M158" s="8"/>
    </row>
    <row r="159" spans="1:13" s="7" customFormat="1" ht="13.5" customHeight="1">
      <c r="A159" s="30"/>
      <c r="B159" s="27"/>
      <c r="C159" s="31"/>
      <c r="D159" s="31"/>
      <c r="E159" s="31"/>
      <c r="F159" s="31"/>
      <c r="G159" s="32"/>
      <c r="H159" s="31"/>
      <c r="I159" s="31"/>
      <c r="J159" s="31"/>
      <c r="K159" s="32"/>
      <c r="L159" s="31"/>
      <c r="M159" s="8"/>
    </row>
    <row r="160" spans="1:13" s="7" customFormat="1" ht="15.75">
      <c r="A160" s="30"/>
      <c r="B160" s="27"/>
      <c r="C160" s="31"/>
      <c r="D160" s="31"/>
      <c r="E160" s="31"/>
      <c r="F160" s="31"/>
      <c r="G160" s="32"/>
      <c r="H160" s="31"/>
      <c r="I160" s="31"/>
      <c r="J160" s="31"/>
      <c r="K160" s="32"/>
      <c r="L160" s="31"/>
      <c r="M160" s="8"/>
    </row>
    <row r="161" spans="1:13" s="7" customFormat="1" ht="15.75">
      <c r="A161" s="30"/>
      <c r="B161" s="27"/>
      <c r="C161" s="31"/>
      <c r="D161" s="31"/>
      <c r="E161" s="31"/>
      <c r="F161" s="31"/>
      <c r="G161" s="32"/>
      <c r="H161" s="31"/>
      <c r="I161" s="31"/>
      <c r="J161" s="31"/>
      <c r="K161" s="32"/>
      <c r="L161" s="31"/>
      <c r="M161" s="8"/>
    </row>
    <row r="162" spans="1:13" s="7" customFormat="1" ht="17.25" customHeight="1">
      <c r="A162" s="30"/>
      <c r="B162" s="27"/>
      <c r="C162" s="31"/>
      <c r="D162" s="31"/>
      <c r="E162" s="31"/>
      <c r="F162" s="31"/>
      <c r="G162" s="32"/>
      <c r="H162" s="31"/>
      <c r="I162" s="31"/>
      <c r="J162" s="31"/>
      <c r="K162" s="32"/>
      <c r="L162" s="24" t="s">
        <v>157</v>
      </c>
      <c r="M162" s="8"/>
    </row>
    <row r="163" spans="1:13" s="7" customFormat="1" ht="15.75">
      <c r="A163" s="117" t="s">
        <v>14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8"/>
    </row>
    <row r="164" spans="1:13" s="7" customFormat="1" ht="15.75">
      <c r="A164" s="117" t="s">
        <v>0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8"/>
    </row>
    <row r="165" spans="1:13" s="7" customFormat="1" ht="15.75">
      <c r="A165" s="124" t="s">
        <v>1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8"/>
    </row>
    <row r="166" spans="1:13" s="7" customFormat="1" ht="15.75">
      <c r="A166" s="117" t="s">
        <v>2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8"/>
    </row>
    <row r="167" spans="1:13" s="7" customFormat="1" ht="15.75">
      <c r="A167" s="117" t="str">
        <f>A7</f>
        <v>JANEIRO A FEVEREIRO 2024/BIMESTRE JANEIRO - FEVEREIRO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8"/>
    </row>
    <row r="168" spans="1:13" s="7" customFormat="1" ht="15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24" t="str">
        <f>L8</f>
        <v>Emissão: 25/03/2024</v>
      </c>
      <c r="M168" s="8"/>
    </row>
    <row r="169" spans="1:13" s="7" customFormat="1" ht="15.75">
      <c r="A169" s="26" t="s">
        <v>240</v>
      </c>
      <c r="B169" s="25"/>
      <c r="C169" s="27"/>
      <c r="D169" s="25"/>
      <c r="E169" s="25"/>
      <c r="F169" s="28"/>
      <c r="G169" s="28"/>
      <c r="H169" s="28"/>
      <c r="I169" s="25"/>
      <c r="J169" s="25"/>
      <c r="K169" s="24"/>
      <c r="L169" s="29">
        <v>1</v>
      </c>
      <c r="M169" s="8"/>
    </row>
    <row r="170" spans="1:13" s="7" customFormat="1" ht="13.5" customHeight="1">
      <c r="A170" s="11"/>
      <c r="B170" s="12"/>
      <c r="C170" s="13" t="s">
        <v>3</v>
      </c>
      <c r="D170" s="13" t="s">
        <v>3</v>
      </c>
      <c r="E170" s="121" t="s">
        <v>4</v>
      </c>
      <c r="F170" s="122"/>
      <c r="G170" s="123"/>
      <c r="H170" s="13" t="s">
        <v>18</v>
      </c>
      <c r="I170" s="121" t="s">
        <v>5</v>
      </c>
      <c r="J170" s="122"/>
      <c r="K170" s="123"/>
      <c r="L170" s="14" t="s">
        <v>18</v>
      </c>
      <c r="M170" s="8"/>
    </row>
    <row r="171" spans="1:13" s="7" customFormat="1" ht="14.25" customHeight="1">
      <c r="A171" s="15" t="s">
        <v>23</v>
      </c>
      <c r="B171" s="16" t="s">
        <v>6</v>
      </c>
      <c r="C171" s="16" t="s">
        <v>7</v>
      </c>
      <c r="D171" s="16" t="s">
        <v>8</v>
      </c>
      <c r="E171" s="16" t="s">
        <v>9</v>
      </c>
      <c r="F171" s="16" t="s">
        <v>10</v>
      </c>
      <c r="G171" s="16" t="s">
        <v>11</v>
      </c>
      <c r="H171" s="17"/>
      <c r="I171" s="16" t="s">
        <v>9</v>
      </c>
      <c r="J171" s="16" t="s">
        <v>10</v>
      </c>
      <c r="K171" s="16" t="s">
        <v>11</v>
      </c>
      <c r="L171" s="18"/>
      <c r="M171" s="8"/>
    </row>
    <row r="172" spans="1:13" s="7" customFormat="1" ht="13.5" customHeight="1">
      <c r="A172" s="19"/>
      <c r="B172" s="20"/>
      <c r="C172" s="20"/>
      <c r="D172" s="21" t="s">
        <v>12</v>
      </c>
      <c r="E172" s="21"/>
      <c r="F172" s="21" t="s">
        <v>13</v>
      </c>
      <c r="G172" s="21" t="s">
        <v>17</v>
      </c>
      <c r="H172" s="22" t="s">
        <v>19</v>
      </c>
      <c r="I172" s="21"/>
      <c r="J172" s="21" t="s">
        <v>20</v>
      </c>
      <c r="K172" s="21" t="s">
        <v>21</v>
      </c>
      <c r="L172" s="23" t="s">
        <v>22</v>
      </c>
      <c r="M172" s="8"/>
    </row>
    <row r="173" spans="1:13" s="7" customFormat="1" ht="14.25" customHeight="1">
      <c r="A173" s="45" t="s">
        <v>129</v>
      </c>
      <c r="B173" s="83" t="s">
        <v>130</v>
      </c>
      <c r="C173" s="65">
        <f>SUM(C174:C182)</f>
        <v>310300494</v>
      </c>
      <c r="D173" s="65">
        <f>SUM(D174:D182)</f>
        <v>320099994</v>
      </c>
      <c r="E173" s="65">
        <f>SUM(E174:E182)</f>
        <v>41026428.379999995</v>
      </c>
      <c r="F173" s="65">
        <f>SUM(F174:F182)</f>
        <v>41026428.379999995</v>
      </c>
      <c r="G173" s="47">
        <f>(F173/$F$317)*100</f>
        <v>0.2205218868322866</v>
      </c>
      <c r="H173" s="65">
        <f aca="true" t="shared" si="35" ref="H173:H242">D173-F173</f>
        <v>279073565.62</v>
      </c>
      <c r="I173" s="65">
        <f>SUM(I174:I182)</f>
        <v>39807557.36</v>
      </c>
      <c r="J173" s="65">
        <f>SUM(J174:J182)</f>
        <v>39807557.36</v>
      </c>
      <c r="K173" s="47">
        <f aca="true" t="shared" si="36" ref="K173:K198">(J173/$J$317)*100</f>
        <v>0.28634242522464226</v>
      </c>
      <c r="L173" s="68">
        <f aca="true" t="shared" si="37" ref="L173:L242">D173-J173</f>
        <v>280292436.64</v>
      </c>
      <c r="M173" s="8"/>
    </row>
    <row r="174" spans="1:13" s="7" customFormat="1" ht="14.25" customHeight="1">
      <c r="A174" s="48" t="s">
        <v>38</v>
      </c>
      <c r="B174" s="49" t="s">
        <v>40</v>
      </c>
      <c r="C174" s="111">
        <v>1000000</v>
      </c>
      <c r="D174" s="111">
        <v>1000000</v>
      </c>
      <c r="E174" s="66">
        <f aca="true" t="shared" si="38" ref="E174:E182">F174-0</f>
        <v>0</v>
      </c>
      <c r="F174" s="65">
        <v>0</v>
      </c>
      <c r="G174" s="47"/>
      <c r="H174" s="66">
        <f t="shared" si="35"/>
        <v>1000000</v>
      </c>
      <c r="I174" s="66">
        <v>0</v>
      </c>
      <c r="J174" s="66">
        <v>0</v>
      </c>
      <c r="K174" s="51">
        <f t="shared" si="36"/>
        <v>0</v>
      </c>
      <c r="L174" s="69">
        <f t="shared" si="37"/>
        <v>1000000</v>
      </c>
      <c r="M174" s="8"/>
    </row>
    <row r="175" spans="1:13" s="7" customFormat="1" ht="14.25" customHeight="1">
      <c r="A175" s="48" t="s">
        <v>28</v>
      </c>
      <c r="B175" s="49" t="s">
        <v>33</v>
      </c>
      <c r="C175" s="111">
        <v>18283677</v>
      </c>
      <c r="D175" s="111">
        <v>26375177</v>
      </c>
      <c r="E175" s="66">
        <f t="shared" si="38"/>
        <v>2488679.9</v>
      </c>
      <c r="F175" s="111">
        <v>2488679.9</v>
      </c>
      <c r="G175" s="51">
        <f aca="true" t="shared" si="39" ref="G175:G204">(F175/$F$317)*100</f>
        <v>0.013376947712492693</v>
      </c>
      <c r="H175" s="66">
        <f t="shared" si="35"/>
        <v>23886497.1</v>
      </c>
      <c r="I175" s="66">
        <f aca="true" t="shared" si="40" ref="I175:I182">J175-0</f>
        <v>2436532.9</v>
      </c>
      <c r="J175" s="111">
        <v>2436532.9</v>
      </c>
      <c r="K175" s="51">
        <f t="shared" si="36"/>
        <v>0.01752638910788046</v>
      </c>
      <c r="L175" s="69">
        <f t="shared" si="37"/>
        <v>23938644.1</v>
      </c>
      <c r="M175" s="8"/>
    </row>
    <row r="176" spans="1:13" s="7" customFormat="1" ht="14.25" customHeight="1">
      <c r="A176" s="48" t="s">
        <v>49</v>
      </c>
      <c r="B176" s="49" t="s">
        <v>56</v>
      </c>
      <c r="C176" s="111">
        <v>216060194</v>
      </c>
      <c r="D176" s="111">
        <v>217860194</v>
      </c>
      <c r="E176" s="66">
        <f t="shared" si="38"/>
        <v>36567827.79</v>
      </c>
      <c r="F176" s="111">
        <v>36567827.79</v>
      </c>
      <c r="G176" s="51">
        <f t="shared" si="39"/>
        <v>0.19655638328829164</v>
      </c>
      <c r="H176" s="66">
        <f t="shared" si="35"/>
        <v>181292366.21</v>
      </c>
      <c r="I176" s="66">
        <f t="shared" si="40"/>
        <v>36562117.87</v>
      </c>
      <c r="J176" s="111">
        <v>36562117.87</v>
      </c>
      <c r="K176" s="51">
        <f t="shared" si="36"/>
        <v>0.26299743557651517</v>
      </c>
      <c r="L176" s="69">
        <f t="shared" si="37"/>
        <v>181298076.13</v>
      </c>
      <c r="M176" s="8"/>
    </row>
    <row r="177" spans="1:13" s="7" customFormat="1" ht="14.25" customHeight="1">
      <c r="A177" s="48" t="s">
        <v>52</v>
      </c>
      <c r="B177" s="49" t="s">
        <v>59</v>
      </c>
      <c r="C177" s="111">
        <v>1087437</v>
      </c>
      <c r="D177" s="111">
        <v>1087437</v>
      </c>
      <c r="E177" s="66">
        <f t="shared" si="38"/>
        <v>0</v>
      </c>
      <c r="F177" s="66">
        <v>0</v>
      </c>
      <c r="G177" s="51">
        <f t="shared" si="39"/>
        <v>0</v>
      </c>
      <c r="H177" s="66">
        <f t="shared" si="35"/>
        <v>1087437</v>
      </c>
      <c r="I177" s="66">
        <f t="shared" si="40"/>
        <v>0</v>
      </c>
      <c r="J177" s="66">
        <v>0</v>
      </c>
      <c r="K177" s="51">
        <f t="shared" si="36"/>
        <v>0</v>
      </c>
      <c r="L177" s="69">
        <f t="shared" si="37"/>
        <v>1087437</v>
      </c>
      <c r="M177" s="8"/>
    </row>
    <row r="178" spans="1:13" s="7" customFormat="1" ht="14.25" customHeight="1">
      <c r="A178" s="48" t="s">
        <v>131</v>
      </c>
      <c r="B178" s="49" t="s">
        <v>132</v>
      </c>
      <c r="C178" s="66">
        <v>0</v>
      </c>
      <c r="D178" s="66">
        <v>0</v>
      </c>
      <c r="E178" s="66">
        <f t="shared" si="38"/>
        <v>0</v>
      </c>
      <c r="F178" s="66">
        <v>0</v>
      </c>
      <c r="G178" s="51">
        <f t="shared" si="39"/>
        <v>0</v>
      </c>
      <c r="H178" s="66">
        <f t="shared" si="35"/>
        <v>0</v>
      </c>
      <c r="I178" s="66">
        <f t="shared" si="40"/>
        <v>0</v>
      </c>
      <c r="J178" s="66">
        <v>0</v>
      </c>
      <c r="K178" s="51">
        <f t="shared" si="36"/>
        <v>0</v>
      </c>
      <c r="L178" s="69">
        <f t="shared" si="37"/>
        <v>0</v>
      </c>
      <c r="M178" s="8"/>
    </row>
    <row r="179" spans="1:13" s="7" customFormat="1" ht="14.25" customHeight="1">
      <c r="A179" s="48" t="s">
        <v>251</v>
      </c>
      <c r="B179" s="49" t="s">
        <v>252</v>
      </c>
      <c r="C179" s="66">
        <v>0</v>
      </c>
      <c r="D179" s="66">
        <v>0</v>
      </c>
      <c r="E179" s="66">
        <f t="shared" si="38"/>
        <v>0</v>
      </c>
      <c r="F179" s="66">
        <v>0</v>
      </c>
      <c r="G179" s="51">
        <f t="shared" si="39"/>
        <v>0</v>
      </c>
      <c r="H179" s="66">
        <f t="shared" si="35"/>
        <v>0</v>
      </c>
      <c r="I179" s="66">
        <f t="shared" si="40"/>
        <v>0</v>
      </c>
      <c r="J179" s="66">
        <v>0</v>
      </c>
      <c r="K179" s="51">
        <f t="shared" si="36"/>
        <v>0</v>
      </c>
      <c r="L179" s="69">
        <f t="shared" si="37"/>
        <v>0</v>
      </c>
      <c r="M179" s="8"/>
    </row>
    <row r="180" spans="1:13" s="7" customFormat="1" ht="14.25" customHeight="1">
      <c r="A180" s="48" t="s">
        <v>127</v>
      </c>
      <c r="B180" s="49" t="s">
        <v>269</v>
      </c>
      <c r="C180" s="66">
        <v>0</v>
      </c>
      <c r="D180" s="66">
        <v>0</v>
      </c>
      <c r="E180" s="66">
        <f t="shared" si="38"/>
        <v>0</v>
      </c>
      <c r="F180" s="66">
        <v>0</v>
      </c>
      <c r="G180" s="51">
        <f t="shared" si="39"/>
        <v>0</v>
      </c>
      <c r="H180" s="66">
        <f t="shared" si="35"/>
        <v>0</v>
      </c>
      <c r="I180" s="66">
        <f t="shared" si="40"/>
        <v>0</v>
      </c>
      <c r="J180" s="66">
        <v>0</v>
      </c>
      <c r="K180" s="51">
        <f t="shared" si="36"/>
        <v>0</v>
      </c>
      <c r="L180" s="69">
        <f t="shared" si="37"/>
        <v>0</v>
      </c>
      <c r="M180" s="8"/>
    </row>
    <row r="181" spans="1:13" s="7" customFormat="1" ht="14.25" customHeight="1">
      <c r="A181" s="48" t="s">
        <v>69</v>
      </c>
      <c r="B181" s="60" t="s">
        <v>77</v>
      </c>
      <c r="C181" s="69">
        <v>0</v>
      </c>
      <c r="D181" s="69">
        <v>0</v>
      </c>
      <c r="E181" s="69">
        <f t="shared" si="38"/>
        <v>0</v>
      </c>
      <c r="F181" s="69">
        <v>0</v>
      </c>
      <c r="G181" s="51">
        <f t="shared" si="39"/>
        <v>0</v>
      </c>
      <c r="H181" s="69">
        <f t="shared" si="35"/>
        <v>0</v>
      </c>
      <c r="I181" s="69">
        <f t="shared" si="40"/>
        <v>0</v>
      </c>
      <c r="J181" s="69">
        <v>0</v>
      </c>
      <c r="K181" s="51">
        <f t="shared" si="36"/>
        <v>0</v>
      </c>
      <c r="L181" s="69">
        <f t="shared" si="37"/>
        <v>0</v>
      </c>
      <c r="M181" s="8"/>
    </row>
    <row r="182" spans="1:13" s="7" customFormat="1" ht="14.25" customHeight="1">
      <c r="A182" s="55" t="s">
        <v>53</v>
      </c>
      <c r="B182" s="60" t="s">
        <v>60</v>
      </c>
      <c r="C182" s="111">
        <v>73869186</v>
      </c>
      <c r="D182" s="111">
        <v>73777186</v>
      </c>
      <c r="E182" s="69">
        <f t="shared" si="38"/>
        <v>1969920.69</v>
      </c>
      <c r="F182" s="111">
        <v>1969920.69</v>
      </c>
      <c r="G182" s="61">
        <f t="shared" si="39"/>
        <v>0.010588555831502288</v>
      </c>
      <c r="H182" s="69">
        <f t="shared" si="35"/>
        <v>71807265.31</v>
      </c>
      <c r="I182" s="69">
        <f t="shared" si="40"/>
        <v>808906.59</v>
      </c>
      <c r="J182" s="111">
        <v>808906.59</v>
      </c>
      <c r="K182" s="61">
        <f t="shared" si="36"/>
        <v>0.005818600540246646</v>
      </c>
      <c r="L182" s="69">
        <f t="shared" si="37"/>
        <v>72968279.41</v>
      </c>
      <c r="M182" s="8"/>
    </row>
    <row r="183" spans="1:13" s="7" customFormat="1" ht="14.25" customHeight="1">
      <c r="A183" s="45" t="s">
        <v>133</v>
      </c>
      <c r="B183" s="83" t="s">
        <v>134</v>
      </c>
      <c r="C183" s="65">
        <f>SUM(C184:C191)</f>
        <v>1611067257</v>
      </c>
      <c r="D183" s="65">
        <f>SUM(D184:D191)</f>
        <v>1704280230.75</v>
      </c>
      <c r="E183" s="65">
        <f>SUM(E184:E191)</f>
        <v>19673949.52</v>
      </c>
      <c r="F183" s="65">
        <f>SUM(F184:F191)</f>
        <v>19673949.52</v>
      </c>
      <c r="G183" s="47">
        <f t="shared" si="39"/>
        <v>0.10574979692135607</v>
      </c>
      <c r="H183" s="65">
        <f t="shared" si="35"/>
        <v>1684606281.23</v>
      </c>
      <c r="I183" s="65">
        <f>SUM(I184:I191)</f>
        <v>14221155.33</v>
      </c>
      <c r="J183" s="65">
        <f>SUM(J184:J191)</f>
        <v>14221155.33</v>
      </c>
      <c r="K183" s="47">
        <f t="shared" si="36"/>
        <v>0.1022951513920408</v>
      </c>
      <c r="L183" s="68">
        <f t="shared" si="37"/>
        <v>1690059075.42</v>
      </c>
      <c r="M183" s="8"/>
    </row>
    <row r="184" spans="1:13" s="7" customFormat="1" ht="14.25" customHeight="1">
      <c r="A184" s="48" t="s">
        <v>28</v>
      </c>
      <c r="B184" s="49" t="s">
        <v>33</v>
      </c>
      <c r="C184" s="111">
        <v>576900143</v>
      </c>
      <c r="D184" s="111">
        <v>581234782.6</v>
      </c>
      <c r="E184" s="66">
        <f>F184-0</f>
        <v>15089349.52</v>
      </c>
      <c r="F184" s="111">
        <v>15089349.52</v>
      </c>
      <c r="G184" s="51">
        <f t="shared" si="39"/>
        <v>0.08110703170165304</v>
      </c>
      <c r="H184" s="66">
        <f t="shared" si="35"/>
        <v>566145433.08</v>
      </c>
      <c r="I184" s="66">
        <f>J184-0</f>
        <v>14136555.33</v>
      </c>
      <c r="J184" s="111">
        <v>14136555.33</v>
      </c>
      <c r="K184" s="51">
        <f t="shared" si="36"/>
        <v>0.10168660942713374</v>
      </c>
      <c r="L184" s="69">
        <f t="shared" si="37"/>
        <v>567098227.27</v>
      </c>
      <c r="M184" s="8"/>
    </row>
    <row r="185" spans="1:13" s="7" customFormat="1" ht="14.25" customHeight="1">
      <c r="A185" s="48" t="s">
        <v>50</v>
      </c>
      <c r="B185" s="49" t="s">
        <v>57</v>
      </c>
      <c r="C185" s="66"/>
      <c r="D185" s="66"/>
      <c r="E185" s="66">
        <f aca="true" t="shared" si="41" ref="E185:E191">F185-0</f>
        <v>0</v>
      </c>
      <c r="F185" s="66">
        <v>0</v>
      </c>
      <c r="G185" s="51">
        <f t="shared" si="39"/>
        <v>0</v>
      </c>
      <c r="H185" s="66">
        <f t="shared" si="35"/>
        <v>0</v>
      </c>
      <c r="I185" s="66">
        <f aca="true" t="shared" si="42" ref="I185:I191">J185-0</f>
        <v>0</v>
      </c>
      <c r="J185" s="66">
        <v>0</v>
      </c>
      <c r="K185" s="51">
        <f t="shared" si="36"/>
        <v>0</v>
      </c>
      <c r="L185" s="69">
        <f t="shared" si="37"/>
        <v>0</v>
      </c>
      <c r="M185" s="8"/>
    </row>
    <row r="186" spans="1:13" s="7" customFormat="1" ht="14.25" customHeight="1">
      <c r="A186" s="48" t="s">
        <v>51</v>
      </c>
      <c r="B186" s="49" t="s">
        <v>58</v>
      </c>
      <c r="C186" s="66">
        <v>0</v>
      </c>
      <c r="D186" s="66">
        <v>0</v>
      </c>
      <c r="E186" s="66">
        <f t="shared" si="41"/>
        <v>0</v>
      </c>
      <c r="F186" s="66">
        <v>0</v>
      </c>
      <c r="G186" s="51">
        <f t="shared" si="39"/>
        <v>0</v>
      </c>
      <c r="H186" s="66">
        <f t="shared" si="35"/>
        <v>0</v>
      </c>
      <c r="I186" s="66">
        <f t="shared" si="42"/>
        <v>0</v>
      </c>
      <c r="J186" s="66">
        <v>0</v>
      </c>
      <c r="K186" s="51">
        <f t="shared" si="36"/>
        <v>0</v>
      </c>
      <c r="L186" s="69">
        <f t="shared" si="37"/>
        <v>0</v>
      </c>
      <c r="M186" s="8"/>
    </row>
    <row r="187" spans="1:13" s="7" customFormat="1" ht="14.25" customHeight="1">
      <c r="A187" s="48" t="s">
        <v>29</v>
      </c>
      <c r="B187" s="49" t="s">
        <v>34</v>
      </c>
      <c r="C187" s="66"/>
      <c r="D187" s="66"/>
      <c r="E187" s="66">
        <f>F187-0</f>
        <v>0</v>
      </c>
      <c r="F187" s="66">
        <v>0</v>
      </c>
      <c r="G187" s="51">
        <f t="shared" si="39"/>
        <v>0</v>
      </c>
      <c r="H187" s="66">
        <f t="shared" si="35"/>
        <v>0</v>
      </c>
      <c r="I187" s="66">
        <f>J187-0</f>
        <v>0</v>
      </c>
      <c r="J187" s="66">
        <v>0</v>
      </c>
      <c r="K187" s="51">
        <f t="shared" si="36"/>
        <v>0</v>
      </c>
      <c r="L187" s="69">
        <f t="shared" si="37"/>
        <v>0</v>
      </c>
      <c r="M187" s="8"/>
    </row>
    <row r="188" spans="1:13" s="7" customFormat="1" ht="14.25" customHeight="1">
      <c r="A188" s="48" t="s">
        <v>135</v>
      </c>
      <c r="B188" s="49" t="s">
        <v>136</v>
      </c>
      <c r="C188" s="111">
        <v>1034167114</v>
      </c>
      <c r="D188" s="111">
        <v>1123045448.15</v>
      </c>
      <c r="E188" s="66">
        <f>F188-0</f>
        <v>4584600</v>
      </c>
      <c r="F188" s="111">
        <v>4584600</v>
      </c>
      <c r="G188" s="51">
        <f t="shared" si="39"/>
        <v>0.024642765219703027</v>
      </c>
      <c r="H188" s="66">
        <f t="shared" si="35"/>
        <v>1118460848.15</v>
      </c>
      <c r="I188" s="66">
        <f>J188-0</f>
        <v>84600</v>
      </c>
      <c r="J188" s="111">
        <v>84600</v>
      </c>
      <c r="K188" s="51">
        <f t="shared" si="36"/>
        <v>0.0006085419649070559</v>
      </c>
      <c r="L188" s="69">
        <f t="shared" si="37"/>
        <v>1122960848.15</v>
      </c>
      <c r="M188" s="8"/>
    </row>
    <row r="189" spans="1:13" s="7" customFormat="1" ht="14.25" customHeight="1">
      <c r="A189" s="48" t="s">
        <v>286</v>
      </c>
      <c r="B189" s="49" t="s">
        <v>287</v>
      </c>
      <c r="C189" s="66">
        <v>0</v>
      </c>
      <c r="D189" s="66">
        <v>0</v>
      </c>
      <c r="E189" s="66">
        <f>F189-0</f>
        <v>0</v>
      </c>
      <c r="F189" s="66">
        <v>0</v>
      </c>
      <c r="G189" s="51">
        <f t="shared" si="39"/>
        <v>0</v>
      </c>
      <c r="H189" s="66">
        <f t="shared" si="35"/>
        <v>0</v>
      </c>
      <c r="I189" s="66">
        <f>J189-0</f>
        <v>0</v>
      </c>
      <c r="J189" s="66">
        <v>0</v>
      </c>
      <c r="K189" s="51">
        <f t="shared" si="36"/>
        <v>0</v>
      </c>
      <c r="L189" s="69">
        <f t="shared" si="37"/>
        <v>0</v>
      </c>
      <c r="M189" s="8"/>
    </row>
    <row r="190" spans="1:15" s="7" customFormat="1" ht="14.25" customHeight="1">
      <c r="A190" s="48" t="s">
        <v>261</v>
      </c>
      <c r="B190" s="49" t="s">
        <v>262</v>
      </c>
      <c r="C190" s="66">
        <v>0</v>
      </c>
      <c r="D190" s="66">
        <v>0</v>
      </c>
      <c r="E190" s="66">
        <f t="shared" si="41"/>
        <v>0</v>
      </c>
      <c r="F190" s="66">
        <v>0</v>
      </c>
      <c r="G190" s="51">
        <f t="shared" si="39"/>
        <v>0</v>
      </c>
      <c r="H190" s="66">
        <f t="shared" si="35"/>
        <v>0</v>
      </c>
      <c r="I190" s="66">
        <f t="shared" si="42"/>
        <v>0</v>
      </c>
      <c r="J190" s="66">
        <v>0</v>
      </c>
      <c r="K190" s="51">
        <f t="shared" si="36"/>
        <v>0</v>
      </c>
      <c r="L190" s="69">
        <f t="shared" si="37"/>
        <v>0</v>
      </c>
      <c r="M190" s="126"/>
      <c r="N190" s="126"/>
      <c r="O190" s="126"/>
    </row>
    <row r="191" spans="1:15" s="7" customFormat="1" ht="14.25" customHeight="1">
      <c r="A191" s="48" t="s">
        <v>185</v>
      </c>
      <c r="B191" s="49" t="s">
        <v>186</v>
      </c>
      <c r="C191" s="66">
        <v>0</v>
      </c>
      <c r="D191" s="66">
        <v>0</v>
      </c>
      <c r="E191" s="66">
        <f t="shared" si="41"/>
        <v>0</v>
      </c>
      <c r="F191" s="66">
        <v>0</v>
      </c>
      <c r="G191" s="51">
        <f t="shared" si="39"/>
        <v>0</v>
      </c>
      <c r="H191" s="66">
        <f t="shared" si="35"/>
        <v>0</v>
      </c>
      <c r="I191" s="66">
        <f t="shared" si="42"/>
        <v>0</v>
      </c>
      <c r="J191" s="66">
        <v>0</v>
      </c>
      <c r="K191" s="51">
        <f t="shared" si="36"/>
        <v>0</v>
      </c>
      <c r="L191" s="69">
        <f t="shared" si="37"/>
        <v>0</v>
      </c>
      <c r="M191" s="112"/>
      <c r="N191" s="112"/>
      <c r="O191" s="112"/>
    </row>
    <row r="192" spans="1:13" s="7" customFormat="1" ht="14.25" customHeight="1">
      <c r="A192" s="45" t="s">
        <v>138</v>
      </c>
      <c r="B192" s="83" t="s">
        <v>137</v>
      </c>
      <c r="C192" s="65">
        <f>SUM(C193:C197)</f>
        <v>510714104</v>
      </c>
      <c r="D192" s="65">
        <f>SUM(D193:D197)</f>
        <v>525714104</v>
      </c>
      <c r="E192" s="65">
        <f>SUM(E193:E197)</f>
        <v>35760660.09</v>
      </c>
      <c r="F192" s="65">
        <f>SUM(F193:F197)</f>
        <v>35760660.09</v>
      </c>
      <c r="G192" s="47">
        <f t="shared" si="39"/>
        <v>0.1922177617893544</v>
      </c>
      <c r="H192" s="65">
        <f t="shared" si="35"/>
        <v>489953443.90999997</v>
      </c>
      <c r="I192" s="65">
        <f>SUM(I193:I197)</f>
        <v>13709136.94</v>
      </c>
      <c r="J192" s="65">
        <f>SUM(J193:J197)</f>
        <v>13709136.94</v>
      </c>
      <c r="K192" s="47">
        <f t="shared" si="36"/>
        <v>0.09861211738354023</v>
      </c>
      <c r="L192" s="68">
        <f t="shared" si="37"/>
        <v>512004967.06</v>
      </c>
      <c r="M192" s="8"/>
    </row>
    <row r="193" spans="1:13" s="7" customFormat="1" ht="14.25" customHeight="1">
      <c r="A193" s="48" t="s">
        <v>28</v>
      </c>
      <c r="B193" s="49" t="s">
        <v>33</v>
      </c>
      <c r="C193" s="111">
        <v>126369780</v>
      </c>
      <c r="D193" s="111">
        <v>126369780</v>
      </c>
      <c r="E193" s="66">
        <f>F193-0</f>
        <v>13662692.52</v>
      </c>
      <c r="F193" s="111">
        <v>13662692.52</v>
      </c>
      <c r="G193" s="51">
        <f t="shared" si="39"/>
        <v>0.07343858221859109</v>
      </c>
      <c r="H193" s="66">
        <f t="shared" si="35"/>
        <v>112707087.48</v>
      </c>
      <c r="I193" s="66">
        <f>J193-0</f>
        <v>13367946.45</v>
      </c>
      <c r="J193" s="111">
        <v>13367946.45</v>
      </c>
      <c r="K193" s="51">
        <f t="shared" si="36"/>
        <v>0.09615787706211941</v>
      </c>
      <c r="L193" s="69">
        <f t="shared" si="37"/>
        <v>113001833.55</v>
      </c>
      <c r="M193" s="8"/>
    </row>
    <row r="194" spans="1:13" s="7" customFormat="1" ht="14.25" customHeight="1">
      <c r="A194" s="48" t="s">
        <v>50</v>
      </c>
      <c r="B194" s="49" t="s">
        <v>57</v>
      </c>
      <c r="C194" s="66">
        <v>0</v>
      </c>
      <c r="D194" s="66">
        <v>0</v>
      </c>
      <c r="E194" s="66">
        <f>F194-0</f>
        <v>0</v>
      </c>
      <c r="F194" s="66">
        <v>0</v>
      </c>
      <c r="G194" s="51">
        <f t="shared" si="39"/>
        <v>0</v>
      </c>
      <c r="H194" s="66">
        <f t="shared" si="35"/>
        <v>0</v>
      </c>
      <c r="I194" s="66">
        <f>J194-0</f>
        <v>0</v>
      </c>
      <c r="J194" s="66">
        <v>0</v>
      </c>
      <c r="K194" s="51">
        <f t="shared" si="36"/>
        <v>0</v>
      </c>
      <c r="L194" s="69">
        <f t="shared" si="37"/>
        <v>0</v>
      </c>
      <c r="M194" s="8"/>
    </row>
    <row r="195" spans="1:13" s="7" customFormat="1" ht="14.25" customHeight="1">
      <c r="A195" s="48" t="s">
        <v>67</v>
      </c>
      <c r="B195" s="49" t="s">
        <v>75</v>
      </c>
      <c r="C195" s="66">
        <v>0</v>
      </c>
      <c r="D195" s="66">
        <v>0</v>
      </c>
      <c r="E195" s="66">
        <f>F195-0</f>
        <v>0</v>
      </c>
      <c r="F195" s="66">
        <v>0</v>
      </c>
      <c r="G195" s="51">
        <f t="shared" si="39"/>
        <v>0</v>
      </c>
      <c r="H195" s="66">
        <f t="shared" si="35"/>
        <v>0</v>
      </c>
      <c r="I195" s="66">
        <f>J195-0</f>
        <v>0</v>
      </c>
      <c r="J195" s="66">
        <v>0</v>
      </c>
      <c r="K195" s="51">
        <f t="shared" si="36"/>
        <v>0</v>
      </c>
      <c r="L195" s="69">
        <f t="shared" si="37"/>
        <v>0</v>
      </c>
      <c r="M195" s="8"/>
    </row>
    <row r="196" spans="1:13" s="7" customFormat="1" ht="14.25" customHeight="1">
      <c r="A196" s="48" t="s">
        <v>135</v>
      </c>
      <c r="B196" s="49" t="s">
        <v>136</v>
      </c>
      <c r="C196" s="111">
        <v>122905747</v>
      </c>
      <c r="D196" s="111">
        <v>122905747</v>
      </c>
      <c r="E196" s="66">
        <f>F196-0</f>
        <v>0</v>
      </c>
      <c r="F196" s="66">
        <v>0</v>
      </c>
      <c r="G196" s="51">
        <f t="shared" si="39"/>
        <v>0</v>
      </c>
      <c r="H196" s="66">
        <f t="shared" si="35"/>
        <v>122905747</v>
      </c>
      <c r="I196" s="66">
        <f>J196-0</f>
        <v>0</v>
      </c>
      <c r="J196" s="66">
        <v>0</v>
      </c>
      <c r="K196" s="51">
        <f t="shared" si="36"/>
        <v>0</v>
      </c>
      <c r="L196" s="69">
        <f t="shared" si="37"/>
        <v>122905747</v>
      </c>
      <c r="M196" s="8"/>
    </row>
    <row r="197" spans="1:13" s="7" customFormat="1" ht="14.25" customHeight="1">
      <c r="A197" s="48" t="s">
        <v>139</v>
      </c>
      <c r="B197" s="49" t="s">
        <v>140</v>
      </c>
      <c r="C197" s="111">
        <v>261438577</v>
      </c>
      <c r="D197" s="111">
        <v>276438577</v>
      </c>
      <c r="E197" s="66">
        <f>F197-0</f>
        <v>22097967.57</v>
      </c>
      <c r="F197" s="111">
        <v>22097967.57</v>
      </c>
      <c r="G197" s="51">
        <f t="shared" si="39"/>
        <v>0.1187791795707633</v>
      </c>
      <c r="H197" s="66">
        <f t="shared" si="35"/>
        <v>254340609.43</v>
      </c>
      <c r="I197" s="66">
        <f>J197-0</f>
        <v>341190.49</v>
      </c>
      <c r="J197" s="111">
        <v>341190.49</v>
      </c>
      <c r="K197" s="51">
        <f t="shared" si="36"/>
        <v>0.002454240321420818</v>
      </c>
      <c r="L197" s="69">
        <f t="shared" si="37"/>
        <v>276097386.51</v>
      </c>
      <c r="M197" s="8"/>
    </row>
    <row r="198" spans="1:13" s="7" customFormat="1" ht="14.25" customHeight="1">
      <c r="A198" s="45" t="s">
        <v>141</v>
      </c>
      <c r="B198" s="84" t="s">
        <v>142</v>
      </c>
      <c r="C198" s="65">
        <f>SUM(C199:C204)</f>
        <v>459954372</v>
      </c>
      <c r="D198" s="65">
        <f>SUM(D199:D204)</f>
        <v>328454372</v>
      </c>
      <c r="E198" s="65">
        <f>SUM(E199:E203)</f>
        <v>19871312.46</v>
      </c>
      <c r="F198" s="65">
        <f>SUM(F199:F204)</f>
        <v>19871312.46</v>
      </c>
      <c r="G198" s="47">
        <f t="shared" si="39"/>
        <v>0.10681064597983236</v>
      </c>
      <c r="H198" s="65">
        <f t="shared" si="35"/>
        <v>308583059.54</v>
      </c>
      <c r="I198" s="65">
        <f>SUM(I201:I204)</f>
        <v>111223.66</v>
      </c>
      <c r="J198" s="65">
        <f>SUM(J201:J204)</f>
        <v>111223.66</v>
      </c>
      <c r="K198" s="47">
        <f t="shared" si="36"/>
        <v>0.0008000504089900038</v>
      </c>
      <c r="L198" s="68">
        <f t="shared" si="37"/>
        <v>328343148.34</v>
      </c>
      <c r="M198" s="8"/>
    </row>
    <row r="199" spans="1:13" s="7" customFormat="1" ht="14.25" customHeight="1">
      <c r="A199" s="48" t="s">
        <v>28</v>
      </c>
      <c r="B199" s="49" t="s">
        <v>33</v>
      </c>
      <c r="C199" s="111">
        <v>153273386</v>
      </c>
      <c r="D199" s="111">
        <v>21773386</v>
      </c>
      <c r="E199" s="65">
        <f aca="true" t="shared" si="43" ref="E199:E204">F199-0</f>
        <v>0</v>
      </c>
      <c r="F199" s="65">
        <v>0</v>
      </c>
      <c r="G199" s="47">
        <f t="shared" si="39"/>
        <v>0</v>
      </c>
      <c r="H199" s="65">
        <v>0</v>
      </c>
      <c r="I199" s="65">
        <v>0</v>
      </c>
      <c r="J199" s="65">
        <v>0</v>
      </c>
      <c r="K199" s="47"/>
      <c r="L199" s="68"/>
      <c r="M199" s="8"/>
    </row>
    <row r="200" spans="1:13" s="7" customFormat="1" ht="14.25" customHeight="1">
      <c r="A200" s="48" t="s">
        <v>51</v>
      </c>
      <c r="B200" s="49" t="s">
        <v>58</v>
      </c>
      <c r="C200" s="66">
        <v>0</v>
      </c>
      <c r="D200" s="66">
        <v>0</v>
      </c>
      <c r="E200" s="65">
        <f t="shared" si="43"/>
        <v>0</v>
      </c>
      <c r="F200" s="65">
        <v>0</v>
      </c>
      <c r="G200" s="47">
        <f t="shared" si="39"/>
        <v>0</v>
      </c>
      <c r="H200" s="66">
        <f t="shared" si="35"/>
        <v>0</v>
      </c>
      <c r="I200" s="65">
        <f>J200-0</f>
        <v>0</v>
      </c>
      <c r="J200" s="65">
        <v>0</v>
      </c>
      <c r="K200" s="47">
        <f>(J200/$J$317)*100</f>
        <v>0</v>
      </c>
      <c r="L200" s="69">
        <f t="shared" si="37"/>
        <v>0</v>
      </c>
      <c r="M200" s="8"/>
    </row>
    <row r="201" spans="1:13" s="7" customFormat="1" ht="14.25" customHeight="1">
      <c r="A201" s="48" t="s">
        <v>143</v>
      </c>
      <c r="B201" s="49" t="s">
        <v>144</v>
      </c>
      <c r="C201" s="111">
        <v>295751986</v>
      </c>
      <c r="D201" s="111">
        <v>295751986</v>
      </c>
      <c r="E201" s="66">
        <f t="shared" si="43"/>
        <v>19871312.46</v>
      </c>
      <c r="F201" s="111">
        <v>19871312.46</v>
      </c>
      <c r="G201" s="51">
        <f t="shared" si="39"/>
        <v>0.10681064597983236</v>
      </c>
      <c r="H201" s="66">
        <f t="shared" si="35"/>
        <v>275880673.54</v>
      </c>
      <c r="I201" s="66">
        <f>J201-0</f>
        <v>111223.66</v>
      </c>
      <c r="J201" s="111">
        <v>111223.66</v>
      </c>
      <c r="K201" s="51">
        <f>(J201/$J$317)*100</f>
        <v>0.0008000504089900038</v>
      </c>
      <c r="L201" s="69">
        <f t="shared" si="37"/>
        <v>295640762.34</v>
      </c>
      <c r="M201" s="8"/>
    </row>
    <row r="202" spans="1:13" s="7" customFormat="1" ht="14.25" customHeight="1">
      <c r="A202" s="48" t="s">
        <v>153</v>
      </c>
      <c r="B202" s="49" t="s">
        <v>154</v>
      </c>
      <c r="C202" s="66">
        <v>0</v>
      </c>
      <c r="D202" s="66">
        <v>0</v>
      </c>
      <c r="E202" s="66">
        <f t="shared" si="43"/>
        <v>0</v>
      </c>
      <c r="F202" s="66">
        <v>0</v>
      </c>
      <c r="G202" s="51">
        <f t="shared" si="39"/>
        <v>0</v>
      </c>
      <c r="H202" s="66">
        <f t="shared" si="35"/>
        <v>0</v>
      </c>
      <c r="I202" s="66">
        <f>J202-0</f>
        <v>0</v>
      </c>
      <c r="J202" s="66">
        <v>0</v>
      </c>
      <c r="K202" s="51">
        <f>(J202/$J$317)*100</f>
        <v>0</v>
      </c>
      <c r="L202" s="69">
        <f t="shared" si="37"/>
        <v>0</v>
      </c>
      <c r="M202" s="8"/>
    </row>
    <row r="203" spans="1:15" s="7" customFormat="1" ht="14.25" customHeight="1">
      <c r="A203" s="48" t="s">
        <v>147</v>
      </c>
      <c r="B203" s="49" t="s">
        <v>148</v>
      </c>
      <c r="C203" s="66">
        <v>0</v>
      </c>
      <c r="D203" s="66">
        <v>0</v>
      </c>
      <c r="E203" s="66">
        <f t="shared" si="43"/>
        <v>0</v>
      </c>
      <c r="F203" s="66">
        <v>0</v>
      </c>
      <c r="G203" s="51">
        <f t="shared" si="39"/>
        <v>0</v>
      </c>
      <c r="H203" s="66">
        <f t="shared" si="35"/>
        <v>0</v>
      </c>
      <c r="I203" s="66">
        <f>J203-0</f>
        <v>0</v>
      </c>
      <c r="J203" s="66">
        <v>0</v>
      </c>
      <c r="K203" s="51">
        <f>(J203/$J$317)*100</f>
        <v>0</v>
      </c>
      <c r="L203" s="69">
        <f t="shared" si="37"/>
        <v>0</v>
      </c>
      <c r="M203" s="8"/>
      <c r="O203" s="9"/>
    </row>
    <row r="204" spans="1:15" s="7" customFormat="1" ht="14.25" customHeight="1">
      <c r="A204" s="48" t="s">
        <v>180</v>
      </c>
      <c r="B204" s="49" t="s">
        <v>181</v>
      </c>
      <c r="C204" s="111">
        <v>10929000</v>
      </c>
      <c r="D204" s="111">
        <v>10929000</v>
      </c>
      <c r="E204" s="66">
        <f t="shared" si="43"/>
        <v>0</v>
      </c>
      <c r="F204" s="66">
        <v>0</v>
      </c>
      <c r="G204" s="51">
        <f t="shared" si="39"/>
        <v>0</v>
      </c>
      <c r="H204" s="66">
        <f t="shared" si="35"/>
        <v>10929000</v>
      </c>
      <c r="I204" s="66">
        <v>0</v>
      </c>
      <c r="J204" s="66">
        <v>0</v>
      </c>
      <c r="K204" s="51"/>
      <c r="L204" s="69"/>
      <c r="M204" s="8"/>
      <c r="O204" s="9"/>
    </row>
    <row r="205" spans="1:15" s="7" customFormat="1" ht="14.25" customHeight="1">
      <c r="A205" s="45" t="s">
        <v>149</v>
      </c>
      <c r="B205" s="83" t="s">
        <v>150</v>
      </c>
      <c r="C205" s="65">
        <f>SUM(C206:C215)</f>
        <v>1171137411</v>
      </c>
      <c r="D205" s="65">
        <f>SUM(D206:D215)</f>
        <v>1171137411</v>
      </c>
      <c r="E205" s="65">
        <f>SUM(E206:E215)</f>
        <v>167470480.43</v>
      </c>
      <c r="F205" s="65">
        <f>SUM(F206:F215)</f>
        <v>167470480.43</v>
      </c>
      <c r="G205" s="47">
        <f aca="true" t="shared" si="44" ref="G205:G236">(F205/$F$317)*100</f>
        <v>0.9001735659528335</v>
      </c>
      <c r="H205" s="65">
        <f t="shared" si="35"/>
        <v>1003666930.5699999</v>
      </c>
      <c r="I205" s="65">
        <f>SUM(I206:I214)</f>
        <v>35930698.480000004</v>
      </c>
      <c r="J205" s="65">
        <f>SUM(J206:J214)</f>
        <v>35930698.480000004</v>
      </c>
      <c r="K205" s="47">
        <f aca="true" t="shared" si="45" ref="K205:K236">(J205/$J$317)*100</f>
        <v>0.25845553018324074</v>
      </c>
      <c r="L205" s="68">
        <f t="shared" si="37"/>
        <v>1135206712.52</v>
      </c>
      <c r="M205" s="8"/>
      <c r="O205" s="10"/>
    </row>
    <row r="206" spans="1:13" s="7" customFormat="1" ht="14.25" customHeight="1">
      <c r="A206" s="48" t="s">
        <v>28</v>
      </c>
      <c r="B206" s="49" t="s">
        <v>33</v>
      </c>
      <c r="C206" s="111">
        <v>225532005</v>
      </c>
      <c r="D206" s="111">
        <v>225532005</v>
      </c>
      <c r="E206" s="66">
        <f aca="true" t="shared" si="46" ref="E206:E215">F206-0</f>
        <v>27250600.26</v>
      </c>
      <c r="F206" s="111">
        <v>27250600.26</v>
      </c>
      <c r="G206" s="51">
        <f t="shared" si="44"/>
        <v>0.1464751874325259</v>
      </c>
      <c r="H206" s="66">
        <f t="shared" si="35"/>
        <v>198281404.74</v>
      </c>
      <c r="I206" s="66">
        <f aca="true" t="shared" si="47" ref="I206:I215">J206-0</f>
        <v>21802204.22</v>
      </c>
      <c r="J206" s="111">
        <v>21802204.22</v>
      </c>
      <c r="K206" s="51">
        <f t="shared" si="45"/>
        <v>0.1568269053823133</v>
      </c>
      <c r="L206" s="69">
        <f t="shared" si="37"/>
        <v>203729800.78</v>
      </c>
      <c r="M206" s="8"/>
    </row>
    <row r="207" spans="1:13" s="7" customFormat="1" ht="14.25" customHeight="1">
      <c r="A207" s="48" t="s">
        <v>29</v>
      </c>
      <c r="B207" s="49" t="s">
        <v>34</v>
      </c>
      <c r="C207" s="66">
        <v>0</v>
      </c>
      <c r="D207" s="66">
        <v>0</v>
      </c>
      <c r="E207" s="66">
        <f t="shared" si="46"/>
        <v>0</v>
      </c>
      <c r="F207" s="66">
        <v>0</v>
      </c>
      <c r="G207" s="51">
        <f t="shared" si="44"/>
        <v>0</v>
      </c>
      <c r="H207" s="66">
        <f t="shared" si="35"/>
        <v>0</v>
      </c>
      <c r="I207" s="66">
        <f t="shared" si="47"/>
        <v>0</v>
      </c>
      <c r="J207" s="66">
        <v>0</v>
      </c>
      <c r="K207" s="51">
        <f t="shared" si="45"/>
        <v>0</v>
      </c>
      <c r="L207" s="69">
        <f t="shared" si="37"/>
        <v>0</v>
      </c>
      <c r="M207" s="8"/>
    </row>
    <row r="208" spans="1:13" s="7" customFormat="1" ht="14.25" customHeight="1">
      <c r="A208" s="48" t="s">
        <v>151</v>
      </c>
      <c r="B208" s="49" t="s">
        <v>152</v>
      </c>
      <c r="C208" s="66">
        <v>0</v>
      </c>
      <c r="D208" s="66">
        <v>0</v>
      </c>
      <c r="E208" s="66">
        <f t="shared" si="46"/>
        <v>0</v>
      </c>
      <c r="F208" s="66">
        <v>0</v>
      </c>
      <c r="G208" s="51">
        <f t="shared" si="44"/>
        <v>0</v>
      </c>
      <c r="H208" s="66">
        <f t="shared" si="35"/>
        <v>0</v>
      </c>
      <c r="I208" s="66">
        <f t="shared" si="47"/>
        <v>0</v>
      </c>
      <c r="J208" s="66">
        <v>0</v>
      </c>
      <c r="K208" s="51">
        <f t="shared" si="45"/>
        <v>0</v>
      </c>
      <c r="L208" s="69">
        <f t="shared" si="37"/>
        <v>0</v>
      </c>
      <c r="M208" s="8"/>
    </row>
    <row r="209" spans="1:13" s="7" customFormat="1" ht="14.25" customHeight="1">
      <c r="A209" s="48" t="s">
        <v>153</v>
      </c>
      <c r="B209" s="49" t="s">
        <v>154</v>
      </c>
      <c r="C209" s="111">
        <v>136249813</v>
      </c>
      <c r="D209" s="111">
        <v>136249813</v>
      </c>
      <c r="E209" s="66">
        <f t="shared" si="46"/>
        <v>22719303.54</v>
      </c>
      <c r="F209" s="111">
        <v>22719303.54</v>
      </c>
      <c r="G209" s="51">
        <f t="shared" si="44"/>
        <v>0.1221189336237377</v>
      </c>
      <c r="H209" s="66">
        <f t="shared" si="35"/>
        <v>113530509.46000001</v>
      </c>
      <c r="I209" s="66">
        <f t="shared" si="47"/>
        <v>4103684.3</v>
      </c>
      <c r="J209" s="111">
        <v>4103684.3</v>
      </c>
      <c r="K209" s="51">
        <f t="shared" si="45"/>
        <v>0.02951848826572383</v>
      </c>
      <c r="L209" s="69">
        <f t="shared" si="37"/>
        <v>132146128.7</v>
      </c>
      <c r="M209" s="8"/>
    </row>
    <row r="210" spans="1:13" s="7" customFormat="1" ht="14.25" customHeight="1">
      <c r="A210" s="48" t="s">
        <v>30</v>
      </c>
      <c r="B210" s="49" t="s">
        <v>35</v>
      </c>
      <c r="C210" s="111">
        <v>36724642</v>
      </c>
      <c r="D210" s="111">
        <v>36724642</v>
      </c>
      <c r="E210" s="66">
        <f t="shared" si="46"/>
        <v>12627601.87</v>
      </c>
      <c r="F210" s="111">
        <v>12627601.87</v>
      </c>
      <c r="G210" s="51">
        <f t="shared" si="44"/>
        <v>0.06787484800643304</v>
      </c>
      <c r="H210" s="66">
        <f t="shared" si="35"/>
        <v>24097040.130000003</v>
      </c>
      <c r="I210" s="66">
        <f t="shared" si="47"/>
        <v>2611481.85</v>
      </c>
      <c r="J210" s="111">
        <v>2611481.85</v>
      </c>
      <c r="K210" s="51">
        <f t="shared" si="45"/>
        <v>0.018784826197613635</v>
      </c>
      <c r="L210" s="69">
        <f t="shared" si="37"/>
        <v>34113160.15</v>
      </c>
      <c r="M210" s="8"/>
    </row>
    <row r="211" spans="1:13" s="7" customFormat="1" ht="14.25" customHeight="1">
      <c r="A211" s="48" t="s">
        <v>145</v>
      </c>
      <c r="B211" s="49" t="s">
        <v>146</v>
      </c>
      <c r="C211" s="111">
        <v>627679603</v>
      </c>
      <c r="D211" s="111">
        <v>627679603</v>
      </c>
      <c r="E211" s="66">
        <f t="shared" si="46"/>
        <v>96544720.67</v>
      </c>
      <c r="F211" s="111">
        <v>96544720.67</v>
      </c>
      <c r="G211" s="51">
        <f t="shared" si="44"/>
        <v>0.5189392498086245</v>
      </c>
      <c r="H211" s="66">
        <f t="shared" si="35"/>
        <v>531134882.33</v>
      </c>
      <c r="I211" s="66">
        <f t="shared" si="47"/>
        <v>5449258.53</v>
      </c>
      <c r="J211" s="111">
        <v>5449258.53</v>
      </c>
      <c r="K211" s="51">
        <f t="shared" si="45"/>
        <v>0.03919742899684084</v>
      </c>
      <c r="L211" s="69">
        <f t="shared" si="37"/>
        <v>622230344.47</v>
      </c>
      <c r="M211" s="8"/>
    </row>
    <row r="212" spans="1:13" s="7" customFormat="1" ht="14.25" customHeight="1">
      <c r="A212" s="62" t="s">
        <v>147</v>
      </c>
      <c r="B212" s="49" t="s">
        <v>148</v>
      </c>
      <c r="C212" s="111">
        <v>106603389</v>
      </c>
      <c r="D212" s="111">
        <v>106603389</v>
      </c>
      <c r="E212" s="66">
        <f t="shared" si="46"/>
        <v>5960812.19</v>
      </c>
      <c r="F212" s="111">
        <v>5960812.19</v>
      </c>
      <c r="G212" s="51">
        <f t="shared" si="44"/>
        <v>0.03204006790492384</v>
      </c>
      <c r="H212" s="66">
        <f t="shared" si="35"/>
        <v>100642576.81</v>
      </c>
      <c r="I212" s="66">
        <f t="shared" si="47"/>
        <v>0</v>
      </c>
      <c r="J212" s="66">
        <v>0</v>
      </c>
      <c r="K212" s="51">
        <f t="shared" si="45"/>
        <v>0</v>
      </c>
      <c r="L212" s="69">
        <f t="shared" si="37"/>
        <v>106603389</v>
      </c>
      <c r="M212" s="8"/>
    </row>
    <row r="213" spans="1:13" s="7" customFormat="1" ht="14.25" customHeight="1">
      <c r="A213" s="62" t="s">
        <v>160</v>
      </c>
      <c r="B213" s="49" t="s">
        <v>161</v>
      </c>
      <c r="C213" s="111">
        <v>17080000</v>
      </c>
      <c r="D213" s="111">
        <v>17080000</v>
      </c>
      <c r="E213" s="66">
        <f t="shared" si="46"/>
        <v>516003.84</v>
      </c>
      <c r="F213" s="111">
        <v>516003.84</v>
      </c>
      <c r="G213" s="51">
        <f t="shared" si="44"/>
        <v>0.0027735814425653726</v>
      </c>
      <c r="H213" s="66">
        <f t="shared" si="35"/>
        <v>16563996.16</v>
      </c>
      <c r="I213" s="66">
        <f t="shared" si="47"/>
        <v>112631.52</v>
      </c>
      <c r="J213" s="111">
        <v>112631.52</v>
      </c>
      <c r="K213" s="51">
        <f t="shared" si="45"/>
        <v>0.0008101773816934796</v>
      </c>
      <c r="L213" s="69">
        <f t="shared" si="37"/>
        <v>16967368.48</v>
      </c>
      <c r="M213" s="8"/>
    </row>
    <row r="214" spans="1:13" s="7" customFormat="1" ht="14.25" customHeight="1">
      <c r="A214" s="62" t="s">
        <v>97</v>
      </c>
      <c r="B214" s="49" t="s">
        <v>237</v>
      </c>
      <c r="C214" s="111">
        <v>21267959</v>
      </c>
      <c r="D214" s="111">
        <v>21267959</v>
      </c>
      <c r="E214" s="66">
        <f t="shared" si="46"/>
        <v>1851438.06</v>
      </c>
      <c r="F214" s="111">
        <v>1851438.06</v>
      </c>
      <c r="G214" s="51">
        <f t="shared" si="44"/>
        <v>0.009951697734023131</v>
      </c>
      <c r="H214" s="66">
        <f t="shared" si="35"/>
        <v>19416520.94</v>
      </c>
      <c r="I214" s="66">
        <f t="shared" si="47"/>
        <v>1851438.06</v>
      </c>
      <c r="J214" s="111">
        <v>1851438.06</v>
      </c>
      <c r="K214" s="51">
        <f t="shared" si="45"/>
        <v>0.013317703959055648</v>
      </c>
      <c r="L214" s="69">
        <f t="shared" si="37"/>
        <v>19416520.94</v>
      </c>
      <c r="M214" s="8"/>
    </row>
    <row r="215" spans="1:13" s="7" customFormat="1" ht="14.25" customHeight="1">
      <c r="A215" s="55" t="s">
        <v>201</v>
      </c>
      <c r="B215" s="49" t="s">
        <v>202</v>
      </c>
      <c r="C215" s="71">
        <v>0</v>
      </c>
      <c r="D215" s="66">
        <v>0</v>
      </c>
      <c r="E215" s="66">
        <f t="shared" si="46"/>
        <v>0</v>
      </c>
      <c r="F215" s="66">
        <v>0</v>
      </c>
      <c r="G215" s="51">
        <f t="shared" si="44"/>
        <v>0</v>
      </c>
      <c r="H215" s="66">
        <f t="shared" si="35"/>
        <v>0</v>
      </c>
      <c r="I215" s="66">
        <f t="shared" si="47"/>
        <v>0</v>
      </c>
      <c r="J215" s="66">
        <v>0</v>
      </c>
      <c r="K215" s="51">
        <f t="shared" si="45"/>
        <v>0</v>
      </c>
      <c r="L215" s="69">
        <f t="shared" si="37"/>
        <v>0</v>
      </c>
      <c r="M215" s="8"/>
    </row>
    <row r="216" spans="1:12" ht="14.25" customHeight="1">
      <c r="A216" s="45" t="s">
        <v>158</v>
      </c>
      <c r="B216" s="83" t="s">
        <v>159</v>
      </c>
      <c r="C216" s="65">
        <f>SUM(C217:C228)</f>
        <v>886561868</v>
      </c>
      <c r="D216" s="65">
        <f>SUM(D217:D228)</f>
        <v>907863550.6300001</v>
      </c>
      <c r="E216" s="65">
        <f>SUM(E217:E228)</f>
        <v>98926833.16</v>
      </c>
      <c r="F216" s="65">
        <f>SUM(F217:F228)</f>
        <v>98926833.16</v>
      </c>
      <c r="G216" s="47">
        <f t="shared" si="44"/>
        <v>0.5317433851351507</v>
      </c>
      <c r="H216" s="65">
        <f t="shared" si="35"/>
        <v>808936717.4700001</v>
      </c>
      <c r="I216" s="65">
        <f>SUM(I217:I228)</f>
        <v>77860871.34</v>
      </c>
      <c r="J216" s="65">
        <f>SUM(J217:J228)</f>
        <v>77860871.34</v>
      </c>
      <c r="K216" s="47">
        <f t="shared" si="45"/>
        <v>0.5600662840971522</v>
      </c>
      <c r="L216" s="68">
        <f t="shared" si="37"/>
        <v>830002679.2900001</v>
      </c>
    </row>
    <row r="217" spans="1:12" ht="14.25" customHeight="1">
      <c r="A217" s="48" t="s">
        <v>28</v>
      </c>
      <c r="B217" s="49" t="s">
        <v>33</v>
      </c>
      <c r="C217" s="111">
        <v>177601141</v>
      </c>
      <c r="D217" s="111">
        <v>177601141</v>
      </c>
      <c r="E217" s="66">
        <f>F217-0</f>
        <v>14000928.67</v>
      </c>
      <c r="F217" s="111">
        <v>14000928.67</v>
      </c>
      <c r="G217" s="51">
        <f t="shared" si="44"/>
        <v>0.07525664138040809</v>
      </c>
      <c r="H217" s="66">
        <f t="shared" si="35"/>
        <v>163600212.33</v>
      </c>
      <c r="I217" s="66">
        <f>J217-0</f>
        <v>11859088.21</v>
      </c>
      <c r="J217" s="111">
        <v>11859088.21</v>
      </c>
      <c r="K217" s="51">
        <f t="shared" si="45"/>
        <v>0.08530440710779552</v>
      </c>
      <c r="L217" s="69">
        <f t="shared" si="37"/>
        <v>165742052.79</v>
      </c>
    </row>
    <row r="218" spans="1:12" ht="14.25" customHeight="1">
      <c r="A218" s="48" t="s">
        <v>50</v>
      </c>
      <c r="B218" s="49" t="s">
        <v>57</v>
      </c>
      <c r="C218" s="111">
        <v>105191506</v>
      </c>
      <c r="D218" s="111">
        <v>105191506</v>
      </c>
      <c r="E218" s="66">
        <f>F218-0</f>
        <v>12795701</v>
      </c>
      <c r="F218" s="111">
        <v>12795701</v>
      </c>
      <c r="G218" s="51">
        <f t="shared" si="44"/>
        <v>0.06877840063790064</v>
      </c>
      <c r="H218" s="66">
        <f t="shared" si="35"/>
        <v>92395805</v>
      </c>
      <c r="I218" s="66">
        <f>J218-0</f>
        <v>523334.01</v>
      </c>
      <c r="J218" s="111">
        <v>523334.01</v>
      </c>
      <c r="K218" s="51">
        <f t="shared" si="45"/>
        <v>0.0037644291577788283</v>
      </c>
      <c r="L218" s="69">
        <f t="shared" si="37"/>
        <v>104668171.99</v>
      </c>
    </row>
    <row r="219" spans="1:12" ht="14.25" customHeight="1">
      <c r="A219" s="48" t="s">
        <v>51</v>
      </c>
      <c r="B219" s="49" t="s">
        <v>58</v>
      </c>
      <c r="C219" s="111">
        <v>3456173</v>
      </c>
      <c r="D219" s="111">
        <v>2872839.67</v>
      </c>
      <c r="E219" s="66">
        <f>F219-0</f>
        <v>0</v>
      </c>
      <c r="F219" s="66">
        <v>0</v>
      </c>
      <c r="G219" s="51">
        <f t="shared" si="44"/>
        <v>0</v>
      </c>
      <c r="H219" s="66">
        <f t="shared" si="35"/>
        <v>2872839.67</v>
      </c>
      <c r="I219" s="66">
        <v>0</v>
      </c>
      <c r="J219" s="66">
        <v>0</v>
      </c>
      <c r="K219" s="51">
        <f t="shared" si="45"/>
        <v>0</v>
      </c>
      <c r="L219" s="69">
        <f t="shared" si="37"/>
        <v>2872839.67</v>
      </c>
    </row>
    <row r="220" spans="1:12" ht="14.25" customHeight="1">
      <c r="A220" s="48" t="s">
        <v>29</v>
      </c>
      <c r="B220" s="49" t="s">
        <v>34</v>
      </c>
      <c r="C220" s="111">
        <v>2200702</v>
      </c>
      <c r="D220" s="111">
        <v>2200702</v>
      </c>
      <c r="E220" s="66">
        <f>F220-0</f>
        <v>114569.88</v>
      </c>
      <c r="F220" s="111">
        <v>114569.88</v>
      </c>
      <c r="G220" s="51">
        <f t="shared" si="44"/>
        <v>0.0006158266051759258</v>
      </c>
      <c r="H220" s="66">
        <f t="shared" si="35"/>
        <v>2086132.12</v>
      </c>
      <c r="I220" s="66">
        <f>J220-0</f>
        <v>45805.46</v>
      </c>
      <c r="J220" s="111">
        <v>45805.46</v>
      </c>
      <c r="K220" s="51">
        <f t="shared" si="45"/>
        <v>0.0003294863431663304</v>
      </c>
      <c r="L220" s="69">
        <f t="shared" si="37"/>
        <v>2154896.54</v>
      </c>
    </row>
    <row r="221" spans="1:12" ht="14.25" customHeight="1">
      <c r="A221" s="48" t="s">
        <v>64</v>
      </c>
      <c r="B221" s="49" t="s">
        <v>72</v>
      </c>
      <c r="C221" s="111">
        <v>5024510</v>
      </c>
      <c r="D221" s="111">
        <v>4824510</v>
      </c>
      <c r="E221" s="66">
        <f aca="true" t="shared" si="48" ref="E221:E228">F221-0</f>
        <v>0</v>
      </c>
      <c r="F221" s="66">
        <v>0</v>
      </c>
      <c r="G221" s="51">
        <f t="shared" si="44"/>
        <v>0</v>
      </c>
      <c r="H221" s="66">
        <f t="shared" si="35"/>
        <v>4824510</v>
      </c>
      <c r="I221" s="66">
        <f aca="true" t="shared" si="49" ref="I221:I226">J221-0</f>
        <v>0</v>
      </c>
      <c r="J221" s="66">
        <v>0</v>
      </c>
      <c r="K221" s="51">
        <f t="shared" si="45"/>
        <v>0</v>
      </c>
      <c r="L221" s="69">
        <f t="shared" si="37"/>
        <v>4824510</v>
      </c>
    </row>
    <row r="222" spans="1:12" ht="14.25" customHeight="1">
      <c r="A222" s="48" t="s">
        <v>66</v>
      </c>
      <c r="B222" s="49" t="s">
        <v>74</v>
      </c>
      <c r="C222" s="111">
        <v>8568871</v>
      </c>
      <c r="D222" s="111">
        <v>8568871</v>
      </c>
      <c r="E222" s="66">
        <f t="shared" si="48"/>
        <v>0</v>
      </c>
      <c r="F222" s="66">
        <v>0</v>
      </c>
      <c r="G222" s="51">
        <f t="shared" si="44"/>
        <v>0</v>
      </c>
      <c r="H222" s="66">
        <f t="shared" si="35"/>
        <v>8568871</v>
      </c>
      <c r="I222" s="66">
        <f t="shared" si="49"/>
        <v>0</v>
      </c>
      <c r="J222" s="66">
        <v>0</v>
      </c>
      <c r="K222" s="51">
        <f t="shared" si="45"/>
        <v>0</v>
      </c>
      <c r="L222" s="69">
        <f t="shared" si="37"/>
        <v>8568871</v>
      </c>
    </row>
    <row r="223" spans="1:12" ht="14.25" customHeight="1">
      <c r="A223" s="48" t="s">
        <v>114</v>
      </c>
      <c r="B223" s="49" t="s">
        <v>121</v>
      </c>
      <c r="C223" s="66">
        <v>0</v>
      </c>
      <c r="D223" s="66">
        <v>0</v>
      </c>
      <c r="E223" s="66">
        <f t="shared" si="48"/>
        <v>0</v>
      </c>
      <c r="F223" s="66">
        <v>0</v>
      </c>
      <c r="G223" s="51">
        <f t="shared" si="44"/>
        <v>0</v>
      </c>
      <c r="H223" s="66">
        <f t="shared" si="35"/>
        <v>0</v>
      </c>
      <c r="I223" s="66">
        <f t="shared" si="49"/>
        <v>0</v>
      </c>
      <c r="J223" s="66">
        <v>0</v>
      </c>
      <c r="K223" s="51">
        <f t="shared" si="45"/>
        <v>0</v>
      </c>
      <c r="L223" s="69">
        <f t="shared" si="37"/>
        <v>0</v>
      </c>
    </row>
    <row r="224" spans="1:12" ht="14.25" customHeight="1">
      <c r="A224" s="48" t="s">
        <v>116</v>
      </c>
      <c r="B224" s="49" t="s">
        <v>123</v>
      </c>
      <c r="C224" s="66">
        <v>0</v>
      </c>
      <c r="D224" s="66">
        <v>0</v>
      </c>
      <c r="E224" s="66">
        <f t="shared" si="48"/>
        <v>0</v>
      </c>
      <c r="F224" s="66">
        <v>0</v>
      </c>
      <c r="G224" s="51">
        <f t="shared" si="44"/>
        <v>0</v>
      </c>
      <c r="H224" s="66">
        <f t="shared" si="35"/>
        <v>0</v>
      </c>
      <c r="I224" s="66">
        <f t="shared" si="49"/>
        <v>0</v>
      </c>
      <c r="J224" s="66">
        <v>0</v>
      </c>
      <c r="K224" s="51">
        <f t="shared" si="45"/>
        <v>0</v>
      </c>
      <c r="L224" s="69">
        <f t="shared" si="37"/>
        <v>0</v>
      </c>
    </row>
    <row r="225" spans="1:12" ht="14.25" customHeight="1">
      <c r="A225" s="48" t="s">
        <v>96</v>
      </c>
      <c r="B225" s="49" t="s">
        <v>102</v>
      </c>
      <c r="C225" s="111">
        <v>260000</v>
      </c>
      <c r="D225" s="111">
        <v>260000</v>
      </c>
      <c r="E225" s="66">
        <f t="shared" si="48"/>
        <v>0</v>
      </c>
      <c r="F225" s="66">
        <v>0</v>
      </c>
      <c r="G225" s="51">
        <f t="shared" si="44"/>
        <v>0</v>
      </c>
      <c r="H225" s="66">
        <f t="shared" si="35"/>
        <v>260000</v>
      </c>
      <c r="I225" s="66">
        <f t="shared" si="49"/>
        <v>0</v>
      </c>
      <c r="J225" s="66">
        <v>0</v>
      </c>
      <c r="K225" s="51">
        <f t="shared" si="45"/>
        <v>0</v>
      </c>
      <c r="L225" s="69">
        <f t="shared" si="37"/>
        <v>260000</v>
      </c>
    </row>
    <row r="226" spans="1:12" ht="14.25" customHeight="1">
      <c r="A226" s="48" t="s">
        <v>160</v>
      </c>
      <c r="B226" s="49" t="s">
        <v>161</v>
      </c>
      <c r="C226" s="66">
        <v>0</v>
      </c>
      <c r="D226" s="66">
        <v>0</v>
      </c>
      <c r="E226" s="66">
        <f t="shared" si="48"/>
        <v>0</v>
      </c>
      <c r="F226" s="66">
        <v>0</v>
      </c>
      <c r="G226" s="51">
        <f t="shared" si="44"/>
        <v>0</v>
      </c>
      <c r="H226" s="66">
        <f t="shared" si="35"/>
        <v>0</v>
      </c>
      <c r="I226" s="66">
        <f t="shared" si="49"/>
        <v>0</v>
      </c>
      <c r="J226" s="66">
        <v>0</v>
      </c>
      <c r="K226" s="51">
        <f t="shared" si="45"/>
        <v>0</v>
      </c>
      <c r="L226" s="69">
        <f t="shared" si="37"/>
        <v>0</v>
      </c>
    </row>
    <row r="227" spans="1:12" ht="14.25" customHeight="1">
      <c r="A227" s="48" t="s">
        <v>97</v>
      </c>
      <c r="B227" s="49" t="s">
        <v>241</v>
      </c>
      <c r="C227" s="111">
        <v>584208965</v>
      </c>
      <c r="D227" s="111">
        <v>606293980.96</v>
      </c>
      <c r="E227" s="66">
        <f>F227-0</f>
        <v>72015633.61</v>
      </c>
      <c r="F227" s="66">
        <v>72015633.61</v>
      </c>
      <c r="G227" s="51">
        <f t="shared" si="44"/>
        <v>0.3870925165116661</v>
      </c>
      <c r="H227" s="66">
        <f t="shared" si="35"/>
        <v>534278347.35</v>
      </c>
      <c r="I227" s="66">
        <f>J227-0</f>
        <v>65432643.66</v>
      </c>
      <c r="J227" s="111">
        <v>65432643.66</v>
      </c>
      <c r="K227" s="51">
        <f t="shared" si="45"/>
        <v>0.4706679614884115</v>
      </c>
      <c r="L227" s="69">
        <f t="shared" si="37"/>
        <v>540861337.3000001</v>
      </c>
    </row>
    <row r="228" spans="1:12" ht="14.25" customHeight="1">
      <c r="A228" s="48" t="s">
        <v>187</v>
      </c>
      <c r="B228" s="49" t="s">
        <v>188</v>
      </c>
      <c r="C228" s="111">
        <v>50000</v>
      </c>
      <c r="D228" s="111">
        <v>50000</v>
      </c>
      <c r="E228" s="66">
        <f t="shared" si="48"/>
        <v>0</v>
      </c>
      <c r="F228" s="66">
        <v>0</v>
      </c>
      <c r="G228" s="51">
        <f t="shared" si="44"/>
        <v>0</v>
      </c>
      <c r="H228" s="66">
        <f t="shared" si="35"/>
        <v>50000</v>
      </c>
      <c r="I228" s="66">
        <v>0</v>
      </c>
      <c r="J228" s="66">
        <v>0</v>
      </c>
      <c r="K228" s="51">
        <f t="shared" si="45"/>
        <v>0</v>
      </c>
      <c r="L228" s="69">
        <f t="shared" si="37"/>
        <v>50000</v>
      </c>
    </row>
    <row r="229" spans="1:12" ht="14.25" customHeight="1">
      <c r="A229" s="45" t="s">
        <v>162</v>
      </c>
      <c r="B229" s="83" t="s">
        <v>163</v>
      </c>
      <c r="C229" s="65">
        <f>SUM(C230:C247)</f>
        <v>665168271</v>
      </c>
      <c r="D229" s="65">
        <f>SUM(D230:D247)</f>
        <v>675153271</v>
      </c>
      <c r="E229" s="65">
        <f>SUM(E230:E247)</f>
        <v>64175901.64</v>
      </c>
      <c r="F229" s="65">
        <f>SUM(F230:F247)</f>
        <v>64175901.64</v>
      </c>
      <c r="G229" s="47">
        <f t="shared" si="44"/>
        <v>0.34495303338945044</v>
      </c>
      <c r="H229" s="65">
        <f t="shared" si="35"/>
        <v>610977369.36</v>
      </c>
      <c r="I229" s="65">
        <f>SUM(I230:I247)</f>
        <v>57212809.660000004</v>
      </c>
      <c r="J229" s="65">
        <f>SUM(J230:J247)</f>
        <v>57212809.660000004</v>
      </c>
      <c r="K229" s="47">
        <f t="shared" si="45"/>
        <v>0.41154131924763343</v>
      </c>
      <c r="L229" s="68">
        <f t="shared" si="37"/>
        <v>617940461.34</v>
      </c>
    </row>
    <row r="230" spans="1:12" ht="14.25" customHeight="1">
      <c r="A230" s="48" t="s">
        <v>28</v>
      </c>
      <c r="B230" s="49" t="s">
        <v>33</v>
      </c>
      <c r="C230" s="111">
        <v>435428719</v>
      </c>
      <c r="D230" s="111">
        <v>435428719</v>
      </c>
      <c r="E230" s="66">
        <f>F230-0</f>
        <v>60951886.32</v>
      </c>
      <c r="F230" s="111">
        <v>60951886.32</v>
      </c>
      <c r="G230" s="51">
        <f t="shared" si="44"/>
        <v>0.3276235711472732</v>
      </c>
      <c r="H230" s="66">
        <f t="shared" si="35"/>
        <v>374476832.68</v>
      </c>
      <c r="I230" s="66">
        <f>J230-0</f>
        <v>56950843.02</v>
      </c>
      <c r="J230" s="111">
        <v>56950843.02</v>
      </c>
      <c r="K230" s="51">
        <f t="shared" si="45"/>
        <v>0.40965694934401997</v>
      </c>
      <c r="L230" s="69">
        <f t="shared" si="37"/>
        <v>378477875.98</v>
      </c>
    </row>
    <row r="231" spans="1:12" ht="14.25" customHeight="1">
      <c r="A231" s="48" t="s">
        <v>50</v>
      </c>
      <c r="B231" s="49" t="s">
        <v>57</v>
      </c>
      <c r="C231" s="111">
        <v>191779</v>
      </c>
      <c r="D231" s="111">
        <v>191779</v>
      </c>
      <c r="E231" s="66">
        <f aca="true" t="shared" si="50" ref="E231:E236">F231-0</f>
        <v>0</v>
      </c>
      <c r="F231" s="66">
        <v>0</v>
      </c>
      <c r="G231" s="51">
        <f t="shared" si="44"/>
        <v>0</v>
      </c>
      <c r="H231" s="66">
        <f t="shared" si="35"/>
        <v>191779</v>
      </c>
      <c r="I231" s="66">
        <f>J231-0</f>
        <v>0</v>
      </c>
      <c r="J231" s="66">
        <v>0</v>
      </c>
      <c r="K231" s="51">
        <f t="shared" si="45"/>
        <v>0</v>
      </c>
      <c r="L231" s="69">
        <f t="shared" si="37"/>
        <v>191779</v>
      </c>
    </row>
    <row r="232" spans="1:12" ht="14.25" customHeight="1">
      <c r="A232" s="48" t="s">
        <v>51</v>
      </c>
      <c r="B232" s="49" t="s">
        <v>58</v>
      </c>
      <c r="C232" s="66">
        <v>0</v>
      </c>
      <c r="D232" s="66">
        <v>0</v>
      </c>
      <c r="E232" s="66">
        <f t="shared" si="50"/>
        <v>0</v>
      </c>
      <c r="F232" s="66">
        <v>0</v>
      </c>
      <c r="G232" s="51">
        <f t="shared" si="44"/>
        <v>0</v>
      </c>
      <c r="H232" s="66">
        <f t="shared" si="35"/>
        <v>0</v>
      </c>
      <c r="I232" s="66">
        <f aca="true" t="shared" si="51" ref="I232:I246">J232-0</f>
        <v>0</v>
      </c>
      <c r="J232" s="66">
        <v>0</v>
      </c>
      <c r="K232" s="51">
        <f t="shared" si="45"/>
        <v>0</v>
      </c>
      <c r="L232" s="69">
        <f t="shared" si="37"/>
        <v>0</v>
      </c>
    </row>
    <row r="233" spans="1:12" ht="14.25" customHeight="1">
      <c r="A233" s="48" t="s">
        <v>29</v>
      </c>
      <c r="B233" s="49" t="s">
        <v>263</v>
      </c>
      <c r="C233" s="66">
        <v>0</v>
      </c>
      <c r="D233" s="66">
        <v>0</v>
      </c>
      <c r="E233" s="50">
        <f t="shared" si="50"/>
        <v>0</v>
      </c>
      <c r="F233" s="50">
        <v>0</v>
      </c>
      <c r="G233" s="51">
        <f t="shared" si="44"/>
        <v>0</v>
      </c>
      <c r="H233" s="66">
        <f t="shared" si="35"/>
        <v>0</v>
      </c>
      <c r="I233" s="66">
        <f t="shared" si="51"/>
        <v>0</v>
      </c>
      <c r="J233" s="66">
        <v>0</v>
      </c>
      <c r="K233" s="51">
        <f t="shared" si="45"/>
        <v>0</v>
      </c>
      <c r="L233" s="69">
        <f t="shared" si="37"/>
        <v>0</v>
      </c>
    </row>
    <row r="234" spans="1:12" ht="14.25" customHeight="1">
      <c r="A234" s="48" t="s">
        <v>94</v>
      </c>
      <c r="B234" s="49" t="s">
        <v>100</v>
      </c>
      <c r="C234" s="50">
        <v>0</v>
      </c>
      <c r="D234" s="50">
        <v>0</v>
      </c>
      <c r="E234" s="50">
        <f t="shared" si="50"/>
        <v>0</v>
      </c>
      <c r="F234" s="50">
        <v>0</v>
      </c>
      <c r="G234" s="51">
        <f t="shared" si="44"/>
        <v>0</v>
      </c>
      <c r="H234" s="66">
        <f t="shared" si="35"/>
        <v>0</v>
      </c>
      <c r="I234" s="66">
        <f t="shared" si="51"/>
        <v>0</v>
      </c>
      <c r="J234" s="66">
        <v>0</v>
      </c>
      <c r="K234" s="51">
        <f t="shared" si="45"/>
        <v>0</v>
      </c>
      <c r="L234" s="69">
        <f t="shared" si="37"/>
        <v>0</v>
      </c>
    </row>
    <row r="235" spans="1:12" ht="14.25" customHeight="1">
      <c r="A235" s="48" t="s">
        <v>68</v>
      </c>
      <c r="B235" s="49" t="s">
        <v>76</v>
      </c>
      <c r="C235" s="111">
        <v>100000</v>
      </c>
      <c r="D235" s="111">
        <v>100000</v>
      </c>
      <c r="E235" s="66">
        <f t="shared" si="50"/>
        <v>0</v>
      </c>
      <c r="F235" s="66">
        <v>0</v>
      </c>
      <c r="G235" s="51">
        <f t="shared" si="44"/>
        <v>0</v>
      </c>
      <c r="H235" s="66">
        <f t="shared" si="35"/>
        <v>100000</v>
      </c>
      <c r="I235" s="66">
        <f>J235-0</f>
        <v>0</v>
      </c>
      <c r="J235" s="66">
        <v>0</v>
      </c>
      <c r="K235" s="51">
        <f t="shared" si="45"/>
        <v>0</v>
      </c>
      <c r="L235" s="69">
        <f t="shared" si="37"/>
        <v>100000</v>
      </c>
    </row>
    <row r="236" spans="1:12" ht="14.25" customHeight="1">
      <c r="A236" s="48" t="s">
        <v>106</v>
      </c>
      <c r="B236" s="49" t="s">
        <v>108</v>
      </c>
      <c r="C236" s="66">
        <v>0</v>
      </c>
      <c r="D236" s="66">
        <v>0</v>
      </c>
      <c r="E236" s="66">
        <f t="shared" si="50"/>
        <v>0</v>
      </c>
      <c r="F236" s="66">
        <v>0</v>
      </c>
      <c r="G236" s="51">
        <f t="shared" si="44"/>
        <v>0</v>
      </c>
      <c r="H236" s="66">
        <f t="shared" si="35"/>
        <v>0</v>
      </c>
      <c r="I236" s="66">
        <f>J236-0</f>
        <v>0</v>
      </c>
      <c r="J236" s="66">
        <v>0</v>
      </c>
      <c r="K236" s="51">
        <f t="shared" si="45"/>
        <v>0</v>
      </c>
      <c r="L236" s="69">
        <f t="shared" si="37"/>
        <v>0</v>
      </c>
    </row>
    <row r="237" spans="1:12" ht="14.25" customHeight="1">
      <c r="A237" s="48" t="s">
        <v>135</v>
      </c>
      <c r="B237" s="49" t="s">
        <v>136</v>
      </c>
      <c r="C237" s="50">
        <v>0</v>
      </c>
      <c r="D237" s="66">
        <v>0</v>
      </c>
      <c r="E237" s="50">
        <f aca="true" t="shared" si="52" ref="E237:E246">F237-0</f>
        <v>0</v>
      </c>
      <c r="F237" s="50">
        <v>0</v>
      </c>
      <c r="G237" s="51">
        <f aca="true" t="shared" si="53" ref="G237:G268">(F237/$F$317)*100</f>
        <v>0</v>
      </c>
      <c r="H237" s="50">
        <f t="shared" si="35"/>
        <v>0</v>
      </c>
      <c r="I237" s="66">
        <f t="shared" si="51"/>
        <v>0</v>
      </c>
      <c r="J237" s="50">
        <v>0</v>
      </c>
      <c r="K237" s="51">
        <f aca="true" t="shared" si="54" ref="K237:K268">(J237/$J$317)*100</f>
        <v>0</v>
      </c>
      <c r="L237" s="69">
        <f t="shared" si="37"/>
        <v>0</v>
      </c>
    </row>
    <row r="238" spans="1:12" ht="14.25" customHeight="1">
      <c r="A238" s="48" t="s">
        <v>96</v>
      </c>
      <c r="B238" s="49" t="s">
        <v>102</v>
      </c>
      <c r="C238" s="111">
        <v>20000</v>
      </c>
      <c r="D238" s="111">
        <v>20000</v>
      </c>
      <c r="E238" s="50">
        <f>F238-0</f>
        <v>0</v>
      </c>
      <c r="F238" s="50">
        <v>0</v>
      </c>
      <c r="G238" s="51">
        <f t="shared" si="53"/>
        <v>0</v>
      </c>
      <c r="H238" s="66">
        <f t="shared" si="35"/>
        <v>20000</v>
      </c>
      <c r="I238" s="66">
        <f>J238-0</f>
        <v>0</v>
      </c>
      <c r="J238" s="50">
        <v>0</v>
      </c>
      <c r="K238" s="51">
        <f t="shared" si="54"/>
        <v>0</v>
      </c>
      <c r="L238" s="69">
        <f t="shared" si="37"/>
        <v>20000</v>
      </c>
    </row>
    <row r="239" spans="1:12" ht="14.25" customHeight="1">
      <c r="A239" s="48" t="s">
        <v>155</v>
      </c>
      <c r="B239" s="49" t="s">
        <v>156</v>
      </c>
      <c r="C239" s="50">
        <v>0</v>
      </c>
      <c r="D239" s="66">
        <v>0</v>
      </c>
      <c r="E239" s="50">
        <f t="shared" si="52"/>
        <v>0</v>
      </c>
      <c r="F239" s="50">
        <v>0</v>
      </c>
      <c r="G239" s="51">
        <f t="shared" si="53"/>
        <v>0</v>
      </c>
      <c r="H239" s="66">
        <f t="shared" si="35"/>
        <v>0</v>
      </c>
      <c r="I239" s="66">
        <f t="shared" si="51"/>
        <v>0</v>
      </c>
      <c r="J239" s="50">
        <v>0</v>
      </c>
      <c r="K239" s="51">
        <f t="shared" si="54"/>
        <v>0</v>
      </c>
      <c r="L239" s="69">
        <f t="shared" si="37"/>
        <v>0</v>
      </c>
    </row>
    <row r="240" spans="1:12" ht="14.25" customHeight="1">
      <c r="A240" s="48" t="s">
        <v>166</v>
      </c>
      <c r="B240" s="49" t="s">
        <v>167</v>
      </c>
      <c r="C240" s="50">
        <v>0</v>
      </c>
      <c r="D240" s="66">
        <v>0</v>
      </c>
      <c r="E240" s="50">
        <f t="shared" si="52"/>
        <v>0</v>
      </c>
      <c r="F240" s="50">
        <v>0</v>
      </c>
      <c r="G240" s="51">
        <f t="shared" si="53"/>
        <v>0</v>
      </c>
      <c r="H240" s="66">
        <f t="shared" si="35"/>
        <v>0</v>
      </c>
      <c r="I240" s="66">
        <f t="shared" si="51"/>
        <v>0</v>
      </c>
      <c r="J240" s="50">
        <v>0</v>
      </c>
      <c r="K240" s="51">
        <f t="shared" si="54"/>
        <v>0</v>
      </c>
      <c r="L240" s="69">
        <f t="shared" si="37"/>
        <v>0</v>
      </c>
    </row>
    <row r="241" spans="1:13" ht="14.25" customHeight="1">
      <c r="A241" s="48" t="s">
        <v>168</v>
      </c>
      <c r="B241" s="49" t="s">
        <v>169</v>
      </c>
      <c r="C241" s="50">
        <v>0</v>
      </c>
      <c r="D241" s="66">
        <v>0</v>
      </c>
      <c r="E241" s="50">
        <f t="shared" si="52"/>
        <v>0</v>
      </c>
      <c r="F241" s="50">
        <v>0</v>
      </c>
      <c r="G241" s="51">
        <f t="shared" si="53"/>
        <v>0</v>
      </c>
      <c r="H241" s="66">
        <f t="shared" si="35"/>
        <v>0</v>
      </c>
      <c r="I241" s="66">
        <f t="shared" si="51"/>
        <v>0</v>
      </c>
      <c r="J241" s="50">
        <v>0</v>
      </c>
      <c r="K241" s="51">
        <f t="shared" si="54"/>
        <v>0</v>
      </c>
      <c r="L241" s="69">
        <f t="shared" si="37"/>
        <v>0</v>
      </c>
      <c r="M241" s="113"/>
    </row>
    <row r="242" spans="1:13" ht="14.25" customHeight="1">
      <c r="A242" s="48" t="s">
        <v>170</v>
      </c>
      <c r="B242" s="49" t="s">
        <v>171</v>
      </c>
      <c r="C242" s="111">
        <v>350000</v>
      </c>
      <c r="D242" s="111">
        <v>350000</v>
      </c>
      <c r="E242" s="50">
        <f>F242-0</f>
        <v>0</v>
      </c>
      <c r="F242" s="50">
        <v>0</v>
      </c>
      <c r="G242" s="51">
        <f t="shared" si="53"/>
        <v>0</v>
      </c>
      <c r="H242" s="66">
        <f t="shared" si="35"/>
        <v>350000</v>
      </c>
      <c r="I242" s="66">
        <f>J242-0</f>
        <v>0</v>
      </c>
      <c r="J242" s="50">
        <v>0</v>
      </c>
      <c r="K242" s="51">
        <f t="shared" si="54"/>
        <v>0</v>
      </c>
      <c r="L242" s="69">
        <f t="shared" si="37"/>
        <v>350000</v>
      </c>
      <c r="M242" s="113"/>
    </row>
    <row r="243" spans="1:13" ht="14.25" customHeight="1">
      <c r="A243" s="48" t="s">
        <v>172</v>
      </c>
      <c r="B243" s="49" t="s">
        <v>173</v>
      </c>
      <c r="C243" s="111">
        <v>20974539</v>
      </c>
      <c r="D243" s="111">
        <v>20974539</v>
      </c>
      <c r="E243" s="66">
        <f>F243-0</f>
        <v>39377.5</v>
      </c>
      <c r="F243" s="111">
        <v>39377.5</v>
      </c>
      <c r="G243" s="51">
        <f t="shared" si="53"/>
        <v>0.0002116587024906984</v>
      </c>
      <c r="H243" s="66">
        <f aca="true" t="shared" si="55" ref="H243:H309">D243-F243</f>
        <v>20935161.5</v>
      </c>
      <c r="I243" s="66">
        <f>J243-0</f>
        <v>0</v>
      </c>
      <c r="J243" s="50"/>
      <c r="K243" s="51">
        <f t="shared" si="54"/>
        <v>0</v>
      </c>
      <c r="L243" s="69">
        <f aca="true" t="shared" si="56" ref="L243:L309">D243-J243</f>
        <v>20974539</v>
      </c>
      <c r="M243" s="113"/>
    </row>
    <row r="244" spans="1:13" ht="14.25" customHeight="1">
      <c r="A244" s="48" t="s">
        <v>270</v>
      </c>
      <c r="B244" s="49" t="s">
        <v>272</v>
      </c>
      <c r="C244" s="111">
        <v>14586584</v>
      </c>
      <c r="D244" s="111">
        <v>14586584</v>
      </c>
      <c r="E244" s="66">
        <f>F244-0</f>
        <v>570978.2</v>
      </c>
      <c r="F244" s="111">
        <v>570978.2</v>
      </c>
      <c r="G244" s="51">
        <f t="shared" si="53"/>
        <v>0.0030690751053894863</v>
      </c>
      <c r="H244" s="66">
        <f t="shared" si="55"/>
        <v>14015605.8</v>
      </c>
      <c r="I244" s="66">
        <f>J244-0</f>
        <v>175791.71</v>
      </c>
      <c r="J244" s="111">
        <v>175791.71</v>
      </c>
      <c r="K244" s="51">
        <f t="shared" si="54"/>
        <v>0.0012644992035197558</v>
      </c>
      <c r="L244" s="52">
        <f t="shared" si="56"/>
        <v>14410792.29</v>
      </c>
      <c r="M244" s="113"/>
    </row>
    <row r="245" spans="1:13" ht="14.25" customHeight="1">
      <c r="A245" s="48" t="s">
        <v>271</v>
      </c>
      <c r="B245" s="49" t="s">
        <v>273</v>
      </c>
      <c r="C245" s="111">
        <v>50071176</v>
      </c>
      <c r="D245" s="111">
        <v>50056176</v>
      </c>
      <c r="E245" s="66">
        <f>F245-0</f>
        <v>180534.43</v>
      </c>
      <c r="F245" s="111">
        <v>180534.43</v>
      </c>
      <c r="G245" s="51">
        <f t="shared" si="53"/>
        <v>0.000970393834263166</v>
      </c>
      <c r="H245" s="66">
        <f t="shared" si="55"/>
        <v>49875641.57</v>
      </c>
      <c r="I245" s="66">
        <f>J245-0</f>
        <v>74584.43</v>
      </c>
      <c r="J245" s="111">
        <v>74584.43</v>
      </c>
      <c r="K245" s="51">
        <f t="shared" si="54"/>
        <v>0.0005364982929512147</v>
      </c>
      <c r="L245" s="52">
        <f t="shared" si="56"/>
        <v>49981591.57</v>
      </c>
      <c r="M245" s="113"/>
    </row>
    <row r="246" spans="1:13" ht="14.25" customHeight="1">
      <c r="A246" s="48" t="s">
        <v>244</v>
      </c>
      <c r="B246" s="49" t="s">
        <v>245</v>
      </c>
      <c r="C246" s="50">
        <v>0</v>
      </c>
      <c r="D246" s="66">
        <v>0</v>
      </c>
      <c r="E246" s="50">
        <f t="shared" si="52"/>
        <v>0</v>
      </c>
      <c r="F246" s="50">
        <v>0</v>
      </c>
      <c r="G246" s="51">
        <f t="shared" si="53"/>
        <v>0</v>
      </c>
      <c r="H246" s="50">
        <f t="shared" si="55"/>
        <v>0</v>
      </c>
      <c r="I246" s="66">
        <f t="shared" si="51"/>
        <v>0</v>
      </c>
      <c r="J246" s="50">
        <v>0</v>
      </c>
      <c r="K246" s="51">
        <f t="shared" si="54"/>
        <v>0</v>
      </c>
      <c r="L246" s="52">
        <f t="shared" si="56"/>
        <v>0</v>
      </c>
      <c r="M246" s="113"/>
    </row>
    <row r="247" spans="1:13" ht="14.25" customHeight="1">
      <c r="A247" s="48" t="s">
        <v>71</v>
      </c>
      <c r="B247" s="49" t="s">
        <v>79</v>
      </c>
      <c r="C247" s="111">
        <v>143445474</v>
      </c>
      <c r="D247" s="111">
        <v>153445474</v>
      </c>
      <c r="E247" s="66">
        <f>F247-0</f>
        <v>2433125.19</v>
      </c>
      <c r="F247" s="111">
        <v>2433125.19</v>
      </c>
      <c r="G247" s="51">
        <f t="shared" si="53"/>
        <v>0.013078334600033877</v>
      </c>
      <c r="H247" s="50">
        <f t="shared" si="55"/>
        <v>151012348.81</v>
      </c>
      <c r="I247" s="66">
        <f>J247-0</f>
        <v>11590.5</v>
      </c>
      <c r="J247" s="111">
        <v>11590.5</v>
      </c>
      <c r="K247" s="51">
        <f t="shared" si="54"/>
        <v>8.337240714249681E-05</v>
      </c>
      <c r="L247" s="52">
        <f t="shared" si="56"/>
        <v>153433883.5</v>
      </c>
      <c r="M247" s="113"/>
    </row>
    <row r="248" spans="1:13" ht="14.25" customHeight="1">
      <c r="A248" s="45" t="s">
        <v>175</v>
      </c>
      <c r="B248" s="83" t="s">
        <v>174</v>
      </c>
      <c r="C248" s="65">
        <f>SUM(C249:C251)</f>
        <v>118316210</v>
      </c>
      <c r="D248" s="65">
        <f>SUM(D249:D251)</f>
        <v>118216210</v>
      </c>
      <c r="E248" s="65">
        <f>SUM(E249:E251)</f>
        <v>5440173.97</v>
      </c>
      <c r="F248" s="65">
        <f>SUM(F249:F251)</f>
        <v>5440173.97</v>
      </c>
      <c r="G248" s="47">
        <f t="shared" si="53"/>
        <v>0.02924157612377301</v>
      </c>
      <c r="H248" s="65">
        <f t="shared" si="55"/>
        <v>112776036.03</v>
      </c>
      <c r="I248" s="65">
        <f>SUM(I249:I251)</f>
        <v>3524622.17</v>
      </c>
      <c r="J248" s="65">
        <f>SUM(J249:J251)</f>
        <v>3524622.17</v>
      </c>
      <c r="K248" s="47">
        <f t="shared" si="54"/>
        <v>0.025353197410009114</v>
      </c>
      <c r="L248" s="68">
        <f t="shared" si="56"/>
        <v>114691587.83</v>
      </c>
      <c r="M248" s="113"/>
    </row>
    <row r="249" spans="1:12" ht="14.25" customHeight="1">
      <c r="A249" s="48" t="s">
        <v>28</v>
      </c>
      <c r="B249" s="49" t="s">
        <v>33</v>
      </c>
      <c r="C249" s="111">
        <v>20786205</v>
      </c>
      <c r="D249" s="111">
        <v>20686205</v>
      </c>
      <c r="E249" s="66">
        <f>F249-0</f>
        <v>3702998.88</v>
      </c>
      <c r="F249" s="111">
        <v>3702998.88</v>
      </c>
      <c r="G249" s="51">
        <f t="shared" si="53"/>
        <v>0.019904055317511507</v>
      </c>
      <c r="H249" s="66">
        <f t="shared" si="55"/>
        <v>16983206.12</v>
      </c>
      <c r="I249" s="66">
        <f>J249-0</f>
        <v>2588119.71</v>
      </c>
      <c r="J249" s="111">
        <v>2588119.71</v>
      </c>
      <c r="K249" s="51">
        <f t="shared" si="54"/>
        <v>0.018616778412979665</v>
      </c>
      <c r="L249" s="69">
        <f t="shared" si="56"/>
        <v>18098085.29</v>
      </c>
    </row>
    <row r="250" spans="1:12" ht="14.25" customHeight="1">
      <c r="A250" s="48" t="s">
        <v>139</v>
      </c>
      <c r="B250" s="49" t="s">
        <v>140</v>
      </c>
      <c r="C250" s="111">
        <v>46544104</v>
      </c>
      <c r="D250" s="111">
        <v>46544104</v>
      </c>
      <c r="E250" s="66">
        <f>F250-0</f>
        <v>0</v>
      </c>
      <c r="F250" s="111">
        <v>0</v>
      </c>
      <c r="G250" s="51">
        <f t="shared" si="53"/>
        <v>0</v>
      </c>
      <c r="H250" s="66">
        <f t="shared" si="55"/>
        <v>46544104</v>
      </c>
      <c r="I250" s="66">
        <f>J250-0</f>
        <v>0</v>
      </c>
      <c r="J250" s="111">
        <v>0</v>
      </c>
      <c r="K250" s="51">
        <f t="shared" si="54"/>
        <v>0</v>
      </c>
      <c r="L250" s="69">
        <f t="shared" si="56"/>
        <v>46544104</v>
      </c>
    </row>
    <row r="251" spans="1:12" ht="14.25" customHeight="1">
      <c r="A251" s="48" t="s">
        <v>176</v>
      </c>
      <c r="B251" s="49" t="s">
        <v>177</v>
      </c>
      <c r="C251" s="111">
        <v>50985901</v>
      </c>
      <c r="D251" s="111">
        <v>50985901</v>
      </c>
      <c r="E251" s="66">
        <f>F251-0</f>
        <v>1737175.09</v>
      </c>
      <c r="F251" s="111">
        <v>1737175.09</v>
      </c>
      <c r="G251" s="51">
        <f t="shared" si="53"/>
        <v>0.0093375208062615</v>
      </c>
      <c r="H251" s="66">
        <f t="shared" si="55"/>
        <v>49248725.91</v>
      </c>
      <c r="I251" s="66">
        <f>J251-0</f>
        <v>936502.46</v>
      </c>
      <c r="J251" s="111">
        <v>936502.46</v>
      </c>
      <c r="K251" s="51">
        <f t="shared" si="54"/>
        <v>0.00673641899702945</v>
      </c>
      <c r="L251" s="69">
        <f t="shared" si="56"/>
        <v>50049398.54</v>
      </c>
    </row>
    <row r="252" spans="1:12" ht="14.25" customHeight="1">
      <c r="A252" s="45" t="s">
        <v>178</v>
      </c>
      <c r="B252" s="83" t="s">
        <v>179</v>
      </c>
      <c r="C252" s="65">
        <f>SUM(C253:C266)</f>
        <v>250006459</v>
      </c>
      <c r="D252" s="65">
        <f>SUM(D253:D266)</f>
        <v>250006459</v>
      </c>
      <c r="E252" s="65">
        <f>SUM(E253:E266)</f>
        <v>14191076.18</v>
      </c>
      <c r="F252" s="65">
        <f>SUM(F253:F266)</f>
        <v>14191076.18</v>
      </c>
      <c r="G252" s="47">
        <f t="shared" si="53"/>
        <v>0.07627870665241462</v>
      </c>
      <c r="H252" s="65">
        <f t="shared" si="55"/>
        <v>235815382.82</v>
      </c>
      <c r="I252" s="65">
        <f>SUM(I253:I266)</f>
        <v>13224681.110000001</v>
      </c>
      <c r="J252" s="65">
        <f>SUM(J253:J266)</f>
        <v>13224681.110000001</v>
      </c>
      <c r="K252" s="47">
        <f t="shared" si="54"/>
        <v>0.09512734548402631</v>
      </c>
      <c r="L252" s="68">
        <f t="shared" si="56"/>
        <v>236781777.89</v>
      </c>
    </row>
    <row r="253" spans="1:12" ht="14.25" customHeight="1">
      <c r="A253" s="48" t="s">
        <v>28</v>
      </c>
      <c r="B253" s="49" t="s">
        <v>33</v>
      </c>
      <c r="C253" s="111">
        <v>122938544</v>
      </c>
      <c r="D253" s="111">
        <v>122938544</v>
      </c>
      <c r="E253" s="66">
        <f>F253-0</f>
        <v>14037844.86</v>
      </c>
      <c r="F253" s="111">
        <v>14037844.86</v>
      </c>
      <c r="G253" s="51">
        <f t="shared" si="53"/>
        <v>0.0754550702516239</v>
      </c>
      <c r="H253" s="66">
        <f t="shared" si="55"/>
        <v>108900699.14</v>
      </c>
      <c r="I253" s="66">
        <f>J253-0</f>
        <v>13152929.48</v>
      </c>
      <c r="J253" s="111">
        <v>13152929.48</v>
      </c>
      <c r="K253" s="51">
        <f t="shared" si="54"/>
        <v>0.09461122399578181</v>
      </c>
      <c r="L253" s="69">
        <f t="shared" si="56"/>
        <v>109785614.52</v>
      </c>
    </row>
    <row r="254" spans="1:13" ht="14.25" customHeight="1">
      <c r="A254" s="48" t="s">
        <v>232</v>
      </c>
      <c r="B254" s="49" t="s">
        <v>231</v>
      </c>
      <c r="C254" s="66">
        <v>0</v>
      </c>
      <c r="D254" s="66">
        <v>0</v>
      </c>
      <c r="E254" s="66">
        <f aca="true" t="shared" si="57" ref="E254:E266">F254-0</f>
        <v>0</v>
      </c>
      <c r="F254" s="66">
        <v>0</v>
      </c>
      <c r="G254" s="51">
        <f t="shared" si="53"/>
        <v>0</v>
      </c>
      <c r="H254" s="66">
        <f t="shared" si="55"/>
        <v>0</v>
      </c>
      <c r="I254" s="66">
        <f>J254-0</f>
        <v>0</v>
      </c>
      <c r="J254" s="66">
        <v>0</v>
      </c>
      <c r="K254" s="51">
        <f t="shared" si="54"/>
        <v>0</v>
      </c>
      <c r="L254" s="69">
        <f t="shared" si="56"/>
        <v>0</v>
      </c>
      <c r="M254" s="113"/>
    </row>
    <row r="255" spans="1:13" ht="14.25" customHeight="1">
      <c r="A255" s="48" t="s">
        <v>49</v>
      </c>
      <c r="B255" s="49" t="s">
        <v>56</v>
      </c>
      <c r="C255" s="111">
        <v>1020000</v>
      </c>
      <c r="D255" s="111">
        <v>1020000</v>
      </c>
      <c r="E255" s="66">
        <f t="shared" si="57"/>
        <v>0</v>
      </c>
      <c r="F255" s="66">
        <v>0</v>
      </c>
      <c r="G255" s="51">
        <f t="shared" si="53"/>
        <v>0</v>
      </c>
      <c r="H255" s="66">
        <f t="shared" si="55"/>
        <v>1020000</v>
      </c>
      <c r="I255" s="66">
        <f>J255-0</f>
        <v>0</v>
      </c>
      <c r="J255" s="66">
        <v>0</v>
      </c>
      <c r="K255" s="51">
        <f t="shared" si="54"/>
        <v>0</v>
      </c>
      <c r="L255" s="69">
        <f t="shared" si="56"/>
        <v>1020000</v>
      </c>
      <c r="M255" s="113"/>
    </row>
    <row r="256" spans="1:13" ht="14.25" customHeight="1">
      <c r="A256" s="48" t="s">
        <v>50</v>
      </c>
      <c r="B256" s="49" t="s">
        <v>57</v>
      </c>
      <c r="C256" s="66">
        <v>0</v>
      </c>
      <c r="D256" s="66">
        <v>0</v>
      </c>
      <c r="E256" s="66">
        <f t="shared" si="57"/>
        <v>0</v>
      </c>
      <c r="F256" s="66">
        <v>0</v>
      </c>
      <c r="G256" s="51">
        <f t="shared" si="53"/>
        <v>0</v>
      </c>
      <c r="H256" s="66">
        <f t="shared" si="55"/>
        <v>0</v>
      </c>
      <c r="I256" s="66">
        <f aca="true" t="shared" si="58" ref="I256:I265">J256-0</f>
        <v>0</v>
      </c>
      <c r="J256" s="66">
        <v>0</v>
      </c>
      <c r="K256" s="51">
        <f t="shared" si="54"/>
        <v>0</v>
      </c>
      <c r="L256" s="69">
        <f t="shared" si="56"/>
        <v>0</v>
      </c>
      <c r="M256" s="113"/>
    </row>
    <row r="257" spans="1:13" ht="14.25" customHeight="1">
      <c r="A257" s="48" t="s">
        <v>160</v>
      </c>
      <c r="B257" s="49" t="s">
        <v>161</v>
      </c>
      <c r="C257" s="66">
        <v>0</v>
      </c>
      <c r="D257" s="66">
        <v>0</v>
      </c>
      <c r="E257" s="66">
        <f t="shared" si="57"/>
        <v>0</v>
      </c>
      <c r="F257" s="66">
        <v>0</v>
      </c>
      <c r="G257" s="51">
        <f t="shared" si="53"/>
        <v>0</v>
      </c>
      <c r="H257" s="66">
        <f t="shared" si="55"/>
        <v>0</v>
      </c>
      <c r="I257" s="66">
        <f t="shared" si="58"/>
        <v>0</v>
      </c>
      <c r="J257" s="66">
        <v>0</v>
      </c>
      <c r="K257" s="51">
        <f t="shared" si="54"/>
        <v>0</v>
      </c>
      <c r="L257" s="69">
        <f t="shared" si="56"/>
        <v>0</v>
      </c>
      <c r="M257" s="113"/>
    </row>
    <row r="258" spans="1:13" ht="14.25" customHeight="1">
      <c r="A258" s="48" t="s">
        <v>97</v>
      </c>
      <c r="B258" s="49" t="s">
        <v>241</v>
      </c>
      <c r="C258" s="66">
        <v>0</v>
      </c>
      <c r="D258" s="66">
        <v>0</v>
      </c>
      <c r="E258" s="66">
        <f t="shared" si="57"/>
        <v>0</v>
      </c>
      <c r="F258" s="66">
        <v>0</v>
      </c>
      <c r="G258" s="51">
        <f t="shared" si="53"/>
        <v>0</v>
      </c>
      <c r="H258" s="66">
        <f t="shared" si="55"/>
        <v>0</v>
      </c>
      <c r="I258" s="66">
        <f>J258-0</f>
        <v>0</v>
      </c>
      <c r="J258" s="66">
        <v>0</v>
      </c>
      <c r="K258" s="51">
        <f t="shared" si="54"/>
        <v>0</v>
      </c>
      <c r="L258" s="69">
        <f t="shared" si="56"/>
        <v>0</v>
      </c>
      <c r="M258" s="113"/>
    </row>
    <row r="259" spans="1:13" ht="14.25" customHeight="1">
      <c r="A259" s="48" t="s">
        <v>180</v>
      </c>
      <c r="B259" s="49" t="s">
        <v>181</v>
      </c>
      <c r="C259" s="111">
        <v>4156603</v>
      </c>
      <c r="D259" s="111">
        <v>4156603</v>
      </c>
      <c r="E259" s="66">
        <f>F259-0</f>
        <v>2428.82</v>
      </c>
      <c r="F259" s="111">
        <v>2428.82</v>
      </c>
      <c r="G259" s="51">
        <f t="shared" si="53"/>
        <v>1.3055193696488051E-05</v>
      </c>
      <c r="H259" s="66">
        <f t="shared" si="55"/>
        <v>4154174.18</v>
      </c>
      <c r="I259" s="66">
        <f>J259-0</f>
        <v>1220.08</v>
      </c>
      <c r="J259" s="111">
        <v>1220.08</v>
      </c>
      <c r="K259" s="51">
        <f t="shared" si="54"/>
        <v>8.776239722739962E-06</v>
      </c>
      <c r="L259" s="69">
        <f t="shared" si="56"/>
        <v>4155382.92</v>
      </c>
      <c r="M259" s="113"/>
    </row>
    <row r="260" spans="1:13" ht="14.25" customHeight="1">
      <c r="A260" s="48" t="s">
        <v>182</v>
      </c>
      <c r="B260" s="49" t="s">
        <v>183</v>
      </c>
      <c r="C260" s="111">
        <v>23901</v>
      </c>
      <c r="D260" s="111">
        <v>23901</v>
      </c>
      <c r="E260" s="66">
        <f>F260-0</f>
        <v>802.5</v>
      </c>
      <c r="F260" s="111">
        <v>802.5</v>
      </c>
      <c r="G260" s="51">
        <f t="shared" si="53"/>
        <v>4.313532061425573E-06</v>
      </c>
      <c r="H260" s="66">
        <f t="shared" si="55"/>
        <v>23098.5</v>
      </c>
      <c r="I260" s="66">
        <f>J260-0</f>
        <v>802.5</v>
      </c>
      <c r="J260" s="111">
        <v>802.5</v>
      </c>
      <c r="K260" s="51">
        <f t="shared" si="54"/>
        <v>5.7725168656963634E-06</v>
      </c>
      <c r="L260" s="69">
        <f t="shared" si="56"/>
        <v>23098.5</v>
      </c>
      <c r="M260" s="113"/>
    </row>
    <row r="261" spans="1:13" ht="14.25" customHeight="1">
      <c r="A261" s="48" t="s">
        <v>184</v>
      </c>
      <c r="B261" s="49" t="s">
        <v>250</v>
      </c>
      <c r="C261" s="66">
        <v>0</v>
      </c>
      <c r="D261" s="66">
        <v>0</v>
      </c>
      <c r="E261" s="66">
        <f t="shared" si="57"/>
        <v>0</v>
      </c>
      <c r="F261" s="66">
        <v>0</v>
      </c>
      <c r="G261" s="51">
        <f t="shared" si="53"/>
        <v>0</v>
      </c>
      <c r="H261" s="66">
        <f t="shared" si="55"/>
        <v>0</v>
      </c>
      <c r="I261" s="66">
        <f>J261-0</f>
        <v>0</v>
      </c>
      <c r="J261" s="66">
        <v>0</v>
      </c>
      <c r="K261" s="51">
        <f t="shared" si="54"/>
        <v>0</v>
      </c>
      <c r="L261" s="69">
        <f t="shared" si="56"/>
        <v>0</v>
      </c>
      <c r="M261" s="113"/>
    </row>
    <row r="262" spans="1:13" ht="14.25" customHeight="1">
      <c r="A262" s="48" t="s">
        <v>191</v>
      </c>
      <c r="B262" s="49" t="s">
        <v>192</v>
      </c>
      <c r="C262" s="111">
        <v>121850411</v>
      </c>
      <c r="D262" s="111">
        <v>121850411</v>
      </c>
      <c r="E262" s="66">
        <f>F262-0</f>
        <v>150000</v>
      </c>
      <c r="F262" s="111">
        <v>150000</v>
      </c>
      <c r="G262" s="51">
        <f t="shared" si="53"/>
        <v>0.0008062676750328172</v>
      </c>
      <c r="H262" s="66">
        <f t="shared" si="55"/>
        <v>121700411</v>
      </c>
      <c r="I262" s="66">
        <f>J262-0</f>
        <v>69729.05</v>
      </c>
      <c r="J262" s="111">
        <v>69729.05</v>
      </c>
      <c r="K262" s="51">
        <f t="shared" si="54"/>
        <v>0.0005015727316560561</v>
      </c>
      <c r="L262" s="69">
        <f t="shared" si="56"/>
        <v>121780681.95</v>
      </c>
      <c r="M262" s="113"/>
    </row>
    <row r="263" spans="1:13" ht="14.25" customHeight="1">
      <c r="A263" s="48" t="s">
        <v>185</v>
      </c>
      <c r="B263" s="49" t="s">
        <v>186</v>
      </c>
      <c r="C263" s="66">
        <v>0</v>
      </c>
      <c r="D263" s="66">
        <v>0</v>
      </c>
      <c r="E263" s="66">
        <f t="shared" si="57"/>
        <v>0</v>
      </c>
      <c r="F263" s="66">
        <v>0</v>
      </c>
      <c r="G263" s="51">
        <f t="shared" si="53"/>
        <v>0</v>
      </c>
      <c r="H263" s="66">
        <f t="shared" si="55"/>
        <v>0</v>
      </c>
      <c r="I263" s="66">
        <f t="shared" si="58"/>
        <v>0</v>
      </c>
      <c r="J263" s="66">
        <v>0</v>
      </c>
      <c r="K263" s="51">
        <f t="shared" si="54"/>
        <v>0</v>
      </c>
      <c r="L263" s="69">
        <f t="shared" si="56"/>
        <v>0</v>
      </c>
      <c r="M263" s="113"/>
    </row>
    <row r="264" spans="1:12" ht="14.25" customHeight="1">
      <c r="A264" s="48" t="s">
        <v>187</v>
      </c>
      <c r="B264" s="49" t="s">
        <v>188</v>
      </c>
      <c r="C264" s="66">
        <v>0</v>
      </c>
      <c r="D264" s="66">
        <v>0</v>
      </c>
      <c r="E264" s="66">
        <f t="shared" si="57"/>
        <v>0</v>
      </c>
      <c r="F264" s="66">
        <v>0</v>
      </c>
      <c r="G264" s="51">
        <f t="shared" si="53"/>
        <v>0</v>
      </c>
      <c r="H264" s="66">
        <f t="shared" si="55"/>
        <v>0</v>
      </c>
      <c r="I264" s="66">
        <f t="shared" si="58"/>
        <v>0</v>
      </c>
      <c r="J264" s="66">
        <v>0</v>
      </c>
      <c r="K264" s="51">
        <f t="shared" si="54"/>
        <v>0</v>
      </c>
      <c r="L264" s="69">
        <f t="shared" si="56"/>
        <v>0</v>
      </c>
    </row>
    <row r="265" spans="1:12" ht="14.25" customHeight="1">
      <c r="A265" s="48" t="s">
        <v>253</v>
      </c>
      <c r="B265" s="49" t="s">
        <v>254</v>
      </c>
      <c r="C265" s="66">
        <v>0</v>
      </c>
      <c r="D265" s="66">
        <v>0</v>
      </c>
      <c r="E265" s="66">
        <f t="shared" si="57"/>
        <v>0</v>
      </c>
      <c r="F265" s="66">
        <v>0</v>
      </c>
      <c r="G265" s="51">
        <f t="shared" si="53"/>
        <v>0</v>
      </c>
      <c r="H265" s="66">
        <f t="shared" si="55"/>
        <v>0</v>
      </c>
      <c r="I265" s="66">
        <f t="shared" si="58"/>
        <v>0</v>
      </c>
      <c r="J265" s="66">
        <v>0</v>
      </c>
      <c r="K265" s="51">
        <f t="shared" si="54"/>
        <v>0</v>
      </c>
      <c r="L265" s="69">
        <f t="shared" si="56"/>
        <v>0</v>
      </c>
    </row>
    <row r="266" spans="1:12" ht="14.25" customHeight="1">
      <c r="A266" s="48" t="s">
        <v>276</v>
      </c>
      <c r="B266" s="49" t="s">
        <v>277</v>
      </c>
      <c r="C266" s="111">
        <v>17000</v>
      </c>
      <c r="D266" s="111">
        <v>17000</v>
      </c>
      <c r="E266" s="74">
        <f t="shared" si="57"/>
        <v>0</v>
      </c>
      <c r="F266" s="74">
        <v>0</v>
      </c>
      <c r="G266" s="51">
        <f t="shared" si="53"/>
        <v>0</v>
      </c>
      <c r="H266" s="66">
        <f t="shared" si="55"/>
        <v>17000</v>
      </c>
      <c r="I266" s="66">
        <f>J266-0</f>
        <v>0</v>
      </c>
      <c r="J266" s="66">
        <v>0</v>
      </c>
      <c r="K266" s="51">
        <f t="shared" si="54"/>
        <v>0</v>
      </c>
      <c r="L266" s="69">
        <f t="shared" si="56"/>
        <v>17000</v>
      </c>
    </row>
    <row r="267" spans="1:12" ht="14.25" customHeight="1">
      <c r="A267" s="45" t="s">
        <v>189</v>
      </c>
      <c r="B267" s="83" t="s">
        <v>190</v>
      </c>
      <c r="C267" s="65">
        <f>SUM(C268:C277)</f>
        <v>772881764</v>
      </c>
      <c r="D267" s="65">
        <f>SUM(D268:D277)</f>
        <v>794197534</v>
      </c>
      <c r="E267" s="65">
        <f>SUM(E268:E277)</f>
        <v>25905031.86</v>
      </c>
      <c r="F267" s="65">
        <f>SUM(F268:F277)</f>
        <v>25905031.86</v>
      </c>
      <c r="G267" s="47">
        <f t="shared" si="53"/>
        <v>0.1392425987294217</v>
      </c>
      <c r="H267" s="65">
        <f t="shared" si="55"/>
        <v>768292502.14</v>
      </c>
      <c r="I267" s="65">
        <f>SUM(I268:I277)</f>
        <v>19590969.88</v>
      </c>
      <c r="J267" s="65">
        <f>SUM(J268:J277)</f>
        <v>19590969.88</v>
      </c>
      <c r="K267" s="47">
        <f t="shared" si="54"/>
        <v>0.14092112653912706</v>
      </c>
      <c r="L267" s="68">
        <f t="shared" si="56"/>
        <v>774606564.12</v>
      </c>
    </row>
    <row r="268" spans="1:12" ht="14.25" customHeight="1">
      <c r="A268" s="48" t="s">
        <v>28</v>
      </c>
      <c r="B268" s="49" t="s">
        <v>33</v>
      </c>
      <c r="C268" s="111">
        <v>150377228</v>
      </c>
      <c r="D268" s="111">
        <v>167692998</v>
      </c>
      <c r="E268" s="66">
        <f>F268-0</f>
        <v>16259427.36</v>
      </c>
      <c r="F268" s="111">
        <v>16259427.36</v>
      </c>
      <c r="G268" s="51">
        <f t="shared" si="53"/>
        <v>0.08739633796608119</v>
      </c>
      <c r="H268" s="66">
        <f t="shared" si="55"/>
        <v>151433570.64</v>
      </c>
      <c r="I268" s="66">
        <f>J268-0</f>
        <v>11977252.1</v>
      </c>
      <c r="J268" s="111">
        <v>11977252.1</v>
      </c>
      <c r="K268" s="51">
        <f t="shared" si="54"/>
        <v>0.08615437975320522</v>
      </c>
      <c r="L268" s="69">
        <f t="shared" si="56"/>
        <v>155715745.9</v>
      </c>
    </row>
    <row r="269" spans="1:12" ht="14.25" customHeight="1">
      <c r="A269" s="48" t="s">
        <v>39</v>
      </c>
      <c r="B269" s="49" t="s">
        <v>41</v>
      </c>
      <c r="C269" s="111">
        <v>22000</v>
      </c>
      <c r="D269" s="111">
        <v>22000</v>
      </c>
      <c r="E269" s="66">
        <f aca="true" t="shared" si="59" ref="E269:E275">F269-0</f>
        <v>0</v>
      </c>
      <c r="F269" s="66">
        <v>0</v>
      </c>
      <c r="G269" s="51">
        <f aca="true" t="shared" si="60" ref="G269:G282">(F269/$F$317)*100</f>
        <v>0</v>
      </c>
      <c r="H269" s="66">
        <f t="shared" si="55"/>
        <v>22000</v>
      </c>
      <c r="I269" s="66">
        <f aca="true" t="shared" si="61" ref="I269:I275">J269-0</f>
        <v>0</v>
      </c>
      <c r="J269" s="66">
        <v>0</v>
      </c>
      <c r="K269" s="51">
        <f aca="true" t="shared" si="62" ref="K269:K282">(J269/$J$317)*100</f>
        <v>0</v>
      </c>
      <c r="L269" s="69">
        <f t="shared" si="56"/>
        <v>22000</v>
      </c>
    </row>
    <row r="270" spans="1:12" ht="14.25" customHeight="1">
      <c r="A270" s="48" t="s">
        <v>131</v>
      </c>
      <c r="B270" s="49" t="s">
        <v>132</v>
      </c>
      <c r="C270" s="111">
        <v>515800</v>
      </c>
      <c r="D270" s="111">
        <v>515800</v>
      </c>
      <c r="E270" s="66">
        <f>F270-0</f>
        <v>0</v>
      </c>
      <c r="F270" s="66">
        <v>0</v>
      </c>
      <c r="G270" s="51">
        <f t="shared" si="60"/>
        <v>0</v>
      </c>
      <c r="H270" s="66">
        <f t="shared" si="55"/>
        <v>515800</v>
      </c>
      <c r="I270" s="66">
        <f>J270-0</f>
        <v>0</v>
      </c>
      <c r="J270" s="66">
        <v>0</v>
      </c>
      <c r="K270" s="51">
        <f t="shared" si="62"/>
        <v>0</v>
      </c>
      <c r="L270" s="69">
        <f t="shared" si="56"/>
        <v>515800</v>
      </c>
    </row>
    <row r="271" spans="1:12" ht="14.25" customHeight="1">
      <c r="A271" s="48" t="s">
        <v>83</v>
      </c>
      <c r="B271" s="49" t="s">
        <v>85</v>
      </c>
      <c r="C271" s="111">
        <v>10755800</v>
      </c>
      <c r="D271" s="111">
        <v>14755800</v>
      </c>
      <c r="E271" s="66">
        <f>F271-0</f>
        <v>585502.32</v>
      </c>
      <c r="F271" s="111">
        <v>585502.32</v>
      </c>
      <c r="G271" s="51">
        <f t="shared" si="60"/>
        <v>0.0031471439618181367</v>
      </c>
      <c r="H271" s="66">
        <f t="shared" si="55"/>
        <v>14170297.68</v>
      </c>
      <c r="I271" s="66">
        <f>J271-0</f>
        <v>226129.38</v>
      </c>
      <c r="J271" s="111">
        <v>226129.38</v>
      </c>
      <c r="K271" s="51">
        <f t="shared" si="62"/>
        <v>0.001626586492061635</v>
      </c>
      <c r="L271" s="69">
        <f t="shared" si="56"/>
        <v>14529670.62</v>
      </c>
    </row>
    <row r="272" spans="1:12" ht="14.25" customHeight="1">
      <c r="A272" s="48" t="s">
        <v>53</v>
      </c>
      <c r="B272" s="49" t="s">
        <v>60</v>
      </c>
      <c r="C272" s="66">
        <v>0</v>
      </c>
      <c r="D272" s="66">
        <v>0</v>
      </c>
      <c r="E272" s="66">
        <f t="shared" si="59"/>
        <v>0</v>
      </c>
      <c r="F272" s="66">
        <v>0</v>
      </c>
      <c r="G272" s="51">
        <f t="shared" si="60"/>
        <v>0</v>
      </c>
      <c r="H272" s="66">
        <f t="shared" si="55"/>
        <v>0</v>
      </c>
      <c r="I272" s="66">
        <f t="shared" si="61"/>
        <v>0</v>
      </c>
      <c r="J272" s="66">
        <v>0</v>
      </c>
      <c r="K272" s="51">
        <f t="shared" si="62"/>
        <v>0</v>
      </c>
      <c r="L272" s="69">
        <f t="shared" si="56"/>
        <v>0</v>
      </c>
    </row>
    <row r="273" spans="1:12" ht="14.25" customHeight="1">
      <c r="A273" s="48" t="s">
        <v>191</v>
      </c>
      <c r="B273" s="49" t="s">
        <v>192</v>
      </c>
      <c r="C273" s="111">
        <v>16020000</v>
      </c>
      <c r="D273" s="111">
        <v>16020000</v>
      </c>
      <c r="E273" s="66">
        <f>F273-0</f>
        <v>2030177.15</v>
      </c>
      <c r="F273" s="111">
        <v>2030177.15</v>
      </c>
      <c r="G273" s="51">
        <f t="shared" si="60"/>
        <v>0.010912441404235007</v>
      </c>
      <c r="H273" s="66">
        <f t="shared" si="55"/>
        <v>13989822.85</v>
      </c>
      <c r="I273" s="66">
        <f>J273-0</f>
        <v>575323.02</v>
      </c>
      <c r="J273" s="111">
        <v>575323.02</v>
      </c>
      <c r="K273" s="51">
        <f t="shared" si="62"/>
        <v>0.004138394811430986</v>
      </c>
      <c r="L273" s="69">
        <f t="shared" si="56"/>
        <v>15444676.98</v>
      </c>
    </row>
    <row r="274" spans="1:12" ht="14.25" customHeight="1">
      <c r="A274" s="48" t="s">
        <v>244</v>
      </c>
      <c r="B274" s="49" t="s">
        <v>245</v>
      </c>
      <c r="C274" s="66">
        <v>0</v>
      </c>
      <c r="D274" s="66">
        <v>0</v>
      </c>
      <c r="E274" s="66">
        <f t="shared" si="59"/>
        <v>0</v>
      </c>
      <c r="F274" s="66">
        <v>0</v>
      </c>
      <c r="G274" s="51">
        <f t="shared" si="60"/>
        <v>0</v>
      </c>
      <c r="H274" s="66">
        <f t="shared" si="55"/>
        <v>0</v>
      </c>
      <c r="I274" s="66">
        <f t="shared" si="61"/>
        <v>0</v>
      </c>
      <c r="J274" s="66">
        <v>0</v>
      </c>
      <c r="K274" s="51">
        <f t="shared" si="62"/>
        <v>0</v>
      </c>
      <c r="L274" s="69">
        <f t="shared" si="56"/>
        <v>0</v>
      </c>
    </row>
    <row r="275" spans="1:12" ht="14.25" customHeight="1">
      <c r="A275" s="48" t="s">
        <v>274</v>
      </c>
      <c r="B275" s="49" t="s">
        <v>275</v>
      </c>
      <c r="C275" s="111">
        <v>1010000</v>
      </c>
      <c r="D275" s="111">
        <v>1010000</v>
      </c>
      <c r="E275" s="66">
        <f t="shared" si="59"/>
        <v>0</v>
      </c>
      <c r="F275" s="66">
        <v>0</v>
      </c>
      <c r="G275" s="51">
        <f t="shared" si="60"/>
        <v>0</v>
      </c>
      <c r="H275" s="66">
        <f t="shared" si="55"/>
        <v>1010000</v>
      </c>
      <c r="I275" s="66">
        <f t="shared" si="61"/>
        <v>0</v>
      </c>
      <c r="J275" s="66">
        <v>0</v>
      </c>
      <c r="K275" s="51">
        <f t="shared" si="62"/>
        <v>0</v>
      </c>
      <c r="L275" s="69">
        <f t="shared" si="56"/>
        <v>1010000</v>
      </c>
    </row>
    <row r="276" spans="1:12" ht="14.25" customHeight="1">
      <c r="A276" s="48" t="s">
        <v>54</v>
      </c>
      <c r="B276" s="49" t="s">
        <v>61</v>
      </c>
      <c r="C276" s="111">
        <v>409194138</v>
      </c>
      <c r="D276" s="111">
        <v>409194138</v>
      </c>
      <c r="E276" s="66">
        <f>F276-0</f>
        <v>0</v>
      </c>
      <c r="F276" s="66">
        <v>0</v>
      </c>
      <c r="G276" s="51">
        <f t="shared" si="60"/>
        <v>0</v>
      </c>
      <c r="H276" s="66">
        <f t="shared" si="55"/>
        <v>409194138</v>
      </c>
      <c r="I276" s="66">
        <f>J276-0</f>
        <v>0</v>
      </c>
      <c r="J276" s="66">
        <v>0</v>
      </c>
      <c r="K276" s="51">
        <f t="shared" si="62"/>
        <v>0</v>
      </c>
      <c r="L276" s="69">
        <f t="shared" si="56"/>
        <v>409194138</v>
      </c>
    </row>
    <row r="277" spans="1:12" ht="14.25" customHeight="1">
      <c r="A277" s="48" t="s">
        <v>185</v>
      </c>
      <c r="B277" s="49" t="s">
        <v>186</v>
      </c>
      <c r="C277" s="111">
        <v>184986798</v>
      </c>
      <c r="D277" s="111">
        <v>184986798</v>
      </c>
      <c r="E277" s="66">
        <f>F277-0</f>
        <v>7029925.03</v>
      </c>
      <c r="F277" s="111">
        <v>7029925.03</v>
      </c>
      <c r="G277" s="51">
        <f t="shared" si="60"/>
        <v>0.03778667539728739</v>
      </c>
      <c r="H277" s="66">
        <f t="shared" si="55"/>
        <v>177956872.97</v>
      </c>
      <c r="I277" s="66">
        <f>J277-0</f>
        <v>6812265.38</v>
      </c>
      <c r="J277" s="111">
        <v>6812265.38</v>
      </c>
      <c r="K277" s="51">
        <f t="shared" si="62"/>
        <v>0.04900176548242922</v>
      </c>
      <c r="L277" s="69">
        <f t="shared" si="56"/>
        <v>178174532.62</v>
      </c>
    </row>
    <row r="278" spans="1:12" ht="14.25" customHeight="1">
      <c r="A278" s="45" t="s">
        <v>193</v>
      </c>
      <c r="B278" s="83" t="s">
        <v>194</v>
      </c>
      <c r="C278" s="65">
        <f>SUM(C279:C281)</f>
        <v>0</v>
      </c>
      <c r="D278" s="65">
        <f>SUM(D279:D281)</f>
        <v>0</v>
      </c>
      <c r="E278" s="65">
        <f>SUM(E279:E281)</f>
        <v>0</v>
      </c>
      <c r="F278" s="65">
        <f>SUM(F279:F281)</f>
        <v>0</v>
      </c>
      <c r="G278" s="47">
        <f t="shared" si="60"/>
        <v>0</v>
      </c>
      <c r="H278" s="65">
        <f t="shared" si="55"/>
        <v>0</v>
      </c>
      <c r="I278" s="65">
        <f>SUM(I279:I281)</f>
        <v>0</v>
      </c>
      <c r="J278" s="65">
        <f>SUM(J279:J281)</f>
        <v>0</v>
      </c>
      <c r="K278" s="47">
        <f t="shared" si="62"/>
        <v>0</v>
      </c>
      <c r="L278" s="68">
        <f t="shared" si="56"/>
        <v>0</v>
      </c>
    </row>
    <row r="279" spans="1:12" ht="14.25" customHeight="1">
      <c r="A279" s="48" t="s">
        <v>28</v>
      </c>
      <c r="B279" s="49" t="s">
        <v>33</v>
      </c>
      <c r="C279" s="66">
        <v>0</v>
      </c>
      <c r="D279" s="66">
        <v>0</v>
      </c>
      <c r="E279" s="66">
        <f>F279-0</f>
        <v>0</v>
      </c>
      <c r="F279" s="66">
        <v>0</v>
      </c>
      <c r="G279" s="51">
        <f t="shared" si="60"/>
        <v>0</v>
      </c>
      <c r="H279" s="66">
        <f t="shared" si="55"/>
        <v>0</v>
      </c>
      <c r="I279" s="66">
        <f>J279-0</f>
        <v>0</v>
      </c>
      <c r="J279" s="66">
        <v>0</v>
      </c>
      <c r="K279" s="51">
        <f t="shared" si="62"/>
        <v>0</v>
      </c>
      <c r="L279" s="69">
        <f t="shared" si="56"/>
        <v>0</v>
      </c>
    </row>
    <row r="280" spans="1:12" ht="14.25" customHeight="1">
      <c r="A280" s="48" t="s">
        <v>164</v>
      </c>
      <c r="B280" s="49" t="s">
        <v>165</v>
      </c>
      <c r="C280" s="66">
        <v>0</v>
      </c>
      <c r="D280" s="66">
        <v>0</v>
      </c>
      <c r="E280" s="66">
        <f>F280-0</f>
        <v>0</v>
      </c>
      <c r="F280" s="66">
        <v>0</v>
      </c>
      <c r="G280" s="51">
        <f t="shared" si="60"/>
        <v>0</v>
      </c>
      <c r="H280" s="66">
        <f t="shared" si="55"/>
        <v>0</v>
      </c>
      <c r="I280" s="66">
        <f>J280-0</f>
        <v>0</v>
      </c>
      <c r="J280" s="66">
        <v>0</v>
      </c>
      <c r="K280" s="51">
        <f t="shared" si="62"/>
        <v>0</v>
      </c>
      <c r="L280" s="69">
        <f t="shared" si="56"/>
        <v>0</v>
      </c>
    </row>
    <row r="281" spans="1:12" ht="14.25" customHeight="1">
      <c r="A281" s="48" t="s">
        <v>117</v>
      </c>
      <c r="B281" s="49" t="s">
        <v>124</v>
      </c>
      <c r="C281" s="66">
        <v>0</v>
      </c>
      <c r="D281" s="66">
        <v>0</v>
      </c>
      <c r="E281" s="66">
        <f>F281-0</f>
        <v>0</v>
      </c>
      <c r="F281" s="66">
        <v>0</v>
      </c>
      <c r="G281" s="51">
        <f t="shared" si="60"/>
        <v>0</v>
      </c>
      <c r="H281" s="66">
        <f t="shared" si="55"/>
        <v>0</v>
      </c>
      <c r="I281" s="66">
        <f>J281-0</f>
        <v>0</v>
      </c>
      <c r="J281" s="66">
        <v>0</v>
      </c>
      <c r="K281" s="51">
        <f t="shared" si="62"/>
        <v>0</v>
      </c>
      <c r="L281" s="69">
        <f t="shared" si="56"/>
        <v>0</v>
      </c>
    </row>
    <row r="282" spans="1:12" ht="14.25" customHeight="1">
      <c r="A282" s="45" t="s">
        <v>278</v>
      </c>
      <c r="B282" s="83" t="s">
        <v>279</v>
      </c>
      <c r="C282" s="65">
        <f>SUM(C283:C286)</f>
        <v>24572254</v>
      </c>
      <c r="D282" s="65">
        <f>SUM(D283:D286)</f>
        <v>24572254</v>
      </c>
      <c r="E282" s="65">
        <f>SUM(E283:E286)</f>
        <v>2755303.54</v>
      </c>
      <c r="F282" s="65">
        <f>SUM(F283:F286)</f>
        <v>2755303.54</v>
      </c>
      <c r="G282" s="47">
        <f t="shared" si="60"/>
        <v>0.014810081194703274</v>
      </c>
      <c r="H282" s="65">
        <f t="shared" si="55"/>
        <v>21816950.46</v>
      </c>
      <c r="I282" s="65">
        <f>SUM(I283:I286)</f>
        <v>1859951.53</v>
      </c>
      <c r="J282" s="65">
        <f>SUM(J283:J286)</f>
        <v>1859951.53</v>
      </c>
      <c r="K282" s="47">
        <f t="shared" si="62"/>
        <v>0.01337894277420904</v>
      </c>
      <c r="L282" s="68">
        <f t="shared" si="56"/>
        <v>22712302.47</v>
      </c>
    </row>
    <row r="283" spans="1:12" ht="14.25" customHeight="1">
      <c r="A283" s="48" t="s">
        <v>28</v>
      </c>
      <c r="B283" s="49" t="s">
        <v>33</v>
      </c>
      <c r="C283" s="111">
        <v>16446254</v>
      </c>
      <c r="D283" s="111">
        <v>16446254</v>
      </c>
      <c r="E283" s="66">
        <f>F283-0</f>
        <v>2755303.54</v>
      </c>
      <c r="F283" s="111">
        <v>2755303.54</v>
      </c>
      <c r="G283" s="47"/>
      <c r="H283" s="66">
        <f t="shared" si="55"/>
        <v>13690950.46</v>
      </c>
      <c r="I283" s="66">
        <f>J283-0</f>
        <v>1859951.53</v>
      </c>
      <c r="J283" s="111">
        <v>1859951.53</v>
      </c>
      <c r="K283" s="47"/>
      <c r="L283" s="68"/>
    </row>
    <row r="284" spans="1:12" ht="14.25" customHeight="1">
      <c r="A284" s="48" t="s">
        <v>50</v>
      </c>
      <c r="B284" s="49" t="s">
        <v>57</v>
      </c>
      <c r="C284" s="111">
        <v>5102000</v>
      </c>
      <c r="D284" s="111">
        <v>5102000</v>
      </c>
      <c r="E284" s="66">
        <f>F284-0</f>
        <v>0</v>
      </c>
      <c r="F284" s="66">
        <v>0</v>
      </c>
      <c r="G284" s="66">
        <f aca="true" t="shared" si="63" ref="G284:G309">(F284/$F$317)*100</f>
        <v>0</v>
      </c>
      <c r="H284" s="66">
        <f t="shared" si="55"/>
        <v>5102000</v>
      </c>
      <c r="I284" s="66">
        <f>J284-0</f>
        <v>0</v>
      </c>
      <c r="J284" s="65">
        <v>0</v>
      </c>
      <c r="K284" s="51">
        <f>(J284/$J$317)*100</f>
        <v>0</v>
      </c>
      <c r="L284" s="69">
        <f t="shared" si="56"/>
        <v>5102000</v>
      </c>
    </row>
    <row r="285" spans="1:12" ht="14.25" customHeight="1">
      <c r="A285" s="48" t="s">
        <v>180</v>
      </c>
      <c r="B285" s="49" t="s">
        <v>181</v>
      </c>
      <c r="C285" s="111">
        <v>12000</v>
      </c>
      <c r="D285" s="111">
        <v>12000</v>
      </c>
      <c r="E285" s="66">
        <f>F285-0</f>
        <v>0</v>
      </c>
      <c r="F285" s="66">
        <v>0</v>
      </c>
      <c r="G285" s="66">
        <f t="shared" si="63"/>
        <v>0</v>
      </c>
      <c r="H285" s="66">
        <f t="shared" si="55"/>
        <v>12000</v>
      </c>
      <c r="I285" s="66">
        <f>J285-0</f>
        <v>0</v>
      </c>
      <c r="J285" s="65">
        <v>0</v>
      </c>
      <c r="K285" s="51"/>
      <c r="L285" s="69"/>
    </row>
    <row r="286" spans="1:12" ht="14.25" customHeight="1">
      <c r="A286" s="48" t="s">
        <v>187</v>
      </c>
      <c r="B286" s="49" t="s">
        <v>188</v>
      </c>
      <c r="C286" s="111">
        <v>3012000</v>
      </c>
      <c r="D286" s="111">
        <v>3012000</v>
      </c>
      <c r="E286" s="66">
        <f>F286-0</f>
        <v>0</v>
      </c>
      <c r="F286" s="66">
        <v>0</v>
      </c>
      <c r="G286" s="66">
        <f t="shared" si="63"/>
        <v>0</v>
      </c>
      <c r="H286" s="66">
        <f t="shared" si="55"/>
        <v>3012000</v>
      </c>
      <c r="I286" s="66">
        <f>J286-0</f>
        <v>0</v>
      </c>
      <c r="J286" s="65">
        <v>0</v>
      </c>
      <c r="K286" s="51"/>
      <c r="L286" s="69"/>
    </row>
    <row r="287" spans="1:12" ht="14.25" customHeight="1">
      <c r="A287" s="45" t="s">
        <v>195</v>
      </c>
      <c r="B287" s="83" t="s">
        <v>196</v>
      </c>
      <c r="C287" s="65">
        <f>SUM(C288:C299)</f>
        <v>2686384670</v>
      </c>
      <c r="D287" s="65">
        <f>SUM(D288:D299)</f>
        <v>2761257670</v>
      </c>
      <c r="E287" s="65">
        <f>SUM(E288:E299)</f>
        <v>176380257.82</v>
      </c>
      <c r="F287" s="65">
        <f>SUM(F288:F299)</f>
        <v>176380257.82</v>
      </c>
      <c r="G287" s="47">
        <f t="shared" si="63"/>
        <v>0.9480646692948019</v>
      </c>
      <c r="H287" s="65">
        <f t="shared" si="55"/>
        <v>2584877412.18</v>
      </c>
      <c r="I287" s="65">
        <f>SUM(I288:I299)</f>
        <v>149084824.45999998</v>
      </c>
      <c r="J287" s="65">
        <f>SUM(J288:J299)</f>
        <v>149084824.45999998</v>
      </c>
      <c r="K287" s="47">
        <f aca="true" t="shared" si="64" ref="K287:K309">(J287/$J$317)*100</f>
        <v>1.072392104192812</v>
      </c>
      <c r="L287" s="68">
        <f t="shared" si="56"/>
        <v>2612172845.54</v>
      </c>
    </row>
    <row r="288" spans="1:12" ht="14.25" customHeight="1">
      <c r="A288" s="48" t="s">
        <v>28</v>
      </c>
      <c r="B288" s="49" t="s">
        <v>33</v>
      </c>
      <c r="C288" s="111">
        <v>954096066</v>
      </c>
      <c r="D288" s="111">
        <v>953969066</v>
      </c>
      <c r="E288" s="66">
        <f>F288-0</f>
        <v>87907301.82</v>
      </c>
      <c r="F288" s="111">
        <v>87907301.82</v>
      </c>
      <c r="G288" s="51">
        <f t="shared" si="63"/>
        <v>0.4725121057121303</v>
      </c>
      <c r="H288" s="66">
        <f t="shared" si="55"/>
        <v>866061764.1800001</v>
      </c>
      <c r="I288" s="66">
        <f>J288-0</f>
        <v>78745823.38</v>
      </c>
      <c r="J288" s="111">
        <v>78745823.38</v>
      </c>
      <c r="K288" s="51">
        <f t="shared" si="64"/>
        <v>0.5664318922918343</v>
      </c>
      <c r="L288" s="69">
        <f t="shared" si="56"/>
        <v>875223242.62</v>
      </c>
    </row>
    <row r="289" spans="1:12" ht="14.25" customHeight="1">
      <c r="A289" s="48" t="s">
        <v>29</v>
      </c>
      <c r="B289" s="49" t="s">
        <v>34</v>
      </c>
      <c r="C289" s="66">
        <v>0</v>
      </c>
      <c r="D289" s="66">
        <v>0</v>
      </c>
      <c r="E289" s="66">
        <f aca="true" t="shared" si="65" ref="E289:E298">F289-0</f>
        <v>0</v>
      </c>
      <c r="F289" s="66">
        <v>0</v>
      </c>
      <c r="G289" s="51">
        <f t="shared" si="63"/>
        <v>0</v>
      </c>
      <c r="H289" s="66">
        <f t="shared" si="55"/>
        <v>0</v>
      </c>
      <c r="I289" s="66">
        <f>J289-0</f>
        <v>0</v>
      </c>
      <c r="J289" s="66">
        <v>0</v>
      </c>
      <c r="K289" s="51">
        <f t="shared" si="64"/>
        <v>0</v>
      </c>
      <c r="L289" s="69">
        <f t="shared" si="56"/>
        <v>0</v>
      </c>
    </row>
    <row r="290" spans="1:12" ht="14.25" customHeight="1">
      <c r="A290" s="48" t="s">
        <v>236</v>
      </c>
      <c r="B290" s="49" t="s">
        <v>235</v>
      </c>
      <c r="C290" s="66">
        <v>0</v>
      </c>
      <c r="D290" s="66">
        <v>0</v>
      </c>
      <c r="E290" s="66">
        <f t="shared" si="65"/>
        <v>0</v>
      </c>
      <c r="F290" s="66">
        <v>0</v>
      </c>
      <c r="G290" s="51">
        <f t="shared" si="63"/>
        <v>0</v>
      </c>
      <c r="H290" s="66">
        <f t="shared" si="55"/>
        <v>0</v>
      </c>
      <c r="I290" s="66">
        <f aca="true" t="shared" si="66" ref="I290:I295">J290-0</f>
        <v>0</v>
      </c>
      <c r="J290" s="66">
        <v>0</v>
      </c>
      <c r="K290" s="51">
        <f t="shared" si="64"/>
        <v>0</v>
      </c>
      <c r="L290" s="69">
        <f t="shared" si="56"/>
        <v>0</v>
      </c>
    </row>
    <row r="291" spans="1:12" ht="14.25" customHeight="1">
      <c r="A291" s="48" t="s">
        <v>83</v>
      </c>
      <c r="B291" s="49" t="s">
        <v>85</v>
      </c>
      <c r="C291" s="66">
        <v>0</v>
      </c>
      <c r="D291" s="66">
        <v>0</v>
      </c>
      <c r="E291" s="66">
        <f t="shared" si="65"/>
        <v>0</v>
      </c>
      <c r="F291" s="66">
        <v>0</v>
      </c>
      <c r="G291" s="51">
        <f t="shared" si="63"/>
        <v>0</v>
      </c>
      <c r="H291" s="66">
        <f t="shared" si="55"/>
        <v>0</v>
      </c>
      <c r="I291" s="66">
        <f>J291-0</f>
        <v>0</v>
      </c>
      <c r="J291" s="66">
        <v>0</v>
      </c>
      <c r="K291" s="51">
        <f t="shared" si="64"/>
        <v>0</v>
      </c>
      <c r="L291" s="69">
        <f t="shared" si="56"/>
        <v>0</v>
      </c>
    </row>
    <row r="292" spans="1:12" ht="14.25" customHeight="1">
      <c r="A292" s="48" t="s">
        <v>135</v>
      </c>
      <c r="B292" s="49" t="s">
        <v>136</v>
      </c>
      <c r="C292" s="111">
        <v>8753421</v>
      </c>
      <c r="D292" s="111">
        <v>83753421</v>
      </c>
      <c r="E292" s="66">
        <f t="shared" si="65"/>
        <v>0</v>
      </c>
      <c r="F292" s="66">
        <v>0</v>
      </c>
      <c r="G292" s="51">
        <f t="shared" si="63"/>
        <v>0</v>
      </c>
      <c r="H292" s="66">
        <f t="shared" si="55"/>
        <v>83753421</v>
      </c>
      <c r="I292" s="66">
        <f>J292-0</f>
        <v>0</v>
      </c>
      <c r="J292" s="66">
        <v>0</v>
      </c>
      <c r="K292" s="51">
        <f t="shared" si="64"/>
        <v>0</v>
      </c>
      <c r="L292" s="69">
        <f t="shared" si="56"/>
        <v>83753421</v>
      </c>
    </row>
    <row r="293" spans="1:12" ht="14.25" customHeight="1">
      <c r="A293" s="48" t="s">
        <v>151</v>
      </c>
      <c r="B293" s="49" t="s">
        <v>152</v>
      </c>
      <c r="C293" s="111">
        <v>952725752</v>
      </c>
      <c r="D293" s="111">
        <v>952725752</v>
      </c>
      <c r="E293" s="66">
        <f>F293-0</f>
        <v>67574902</v>
      </c>
      <c r="F293" s="111">
        <v>67574902</v>
      </c>
      <c r="G293" s="51">
        <f t="shared" si="63"/>
        <v>0.3632230608407365</v>
      </c>
      <c r="H293" s="66">
        <f t="shared" si="55"/>
        <v>885150850</v>
      </c>
      <c r="I293" s="66">
        <f>J293-0</f>
        <v>67574902</v>
      </c>
      <c r="J293" s="111">
        <v>67574902</v>
      </c>
      <c r="K293" s="51">
        <f t="shared" si="64"/>
        <v>0.4860775844146778</v>
      </c>
      <c r="L293" s="69">
        <f t="shared" si="56"/>
        <v>885150850</v>
      </c>
    </row>
    <row r="294" spans="1:12" ht="14.25" customHeight="1">
      <c r="A294" s="48" t="s">
        <v>145</v>
      </c>
      <c r="B294" s="49" t="s">
        <v>146</v>
      </c>
      <c r="C294" s="66">
        <v>0</v>
      </c>
      <c r="D294" s="66">
        <v>0</v>
      </c>
      <c r="E294" s="66">
        <f t="shared" si="65"/>
        <v>0</v>
      </c>
      <c r="F294" s="66">
        <v>0</v>
      </c>
      <c r="G294" s="51">
        <f t="shared" si="63"/>
        <v>0</v>
      </c>
      <c r="H294" s="66">
        <f t="shared" si="55"/>
        <v>0</v>
      </c>
      <c r="I294" s="66">
        <f t="shared" si="66"/>
        <v>0</v>
      </c>
      <c r="J294" s="66">
        <v>0</v>
      </c>
      <c r="K294" s="51">
        <f t="shared" si="64"/>
        <v>0</v>
      </c>
      <c r="L294" s="69">
        <f t="shared" si="56"/>
        <v>0</v>
      </c>
    </row>
    <row r="295" spans="1:12" ht="14.25" customHeight="1">
      <c r="A295" s="48" t="s">
        <v>70</v>
      </c>
      <c r="B295" s="49" t="s">
        <v>78</v>
      </c>
      <c r="C295" s="111">
        <v>7831766</v>
      </c>
      <c r="D295" s="111">
        <v>7831766</v>
      </c>
      <c r="E295" s="66">
        <f t="shared" si="65"/>
        <v>0</v>
      </c>
      <c r="F295" s="66">
        <v>0</v>
      </c>
      <c r="G295" s="51">
        <f t="shared" si="63"/>
        <v>0</v>
      </c>
      <c r="H295" s="66">
        <f t="shared" si="55"/>
        <v>7831766</v>
      </c>
      <c r="I295" s="66">
        <f t="shared" si="66"/>
        <v>0</v>
      </c>
      <c r="J295" s="66">
        <v>0</v>
      </c>
      <c r="K295" s="51">
        <f t="shared" si="64"/>
        <v>0</v>
      </c>
      <c r="L295" s="69">
        <f t="shared" si="56"/>
        <v>7831766</v>
      </c>
    </row>
    <row r="296" spans="1:12" ht="14.25" customHeight="1">
      <c r="A296" s="48" t="s">
        <v>71</v>
      </c>
      <c r="B296" s="49" t="s">
        <v>79</v>
      </c>
      <c r="C296" s="111">
        <v>665415617</v>
      </c>
      <c r="D296" s="111">
        <v>665415617</v>
      </c>
      <c r="E296" s="66">
        <f>F296-0</f>
        <v>18868054</v>
      </c>
      <c r="F296" s="111">
        <v>18868054</v>
      </c>
      <c r="G296" s="51">
        <f t="shared" si="63"/>
        <v>0.10141801353982431</v>
      </c>
      <c r="H296" s="66">
        <f t="shared" si="55"/>
        <v>646547563</v>
      </c>
      <c r="I296" s="66">
        <f>J296-0</f>
        <v>764605.14</v>
      </c>
      <c r="J296" s="66">
        <v>764605.14</v>
      </c>
      <c r="K296" s="51">
        <f t="shared" si="64"/>
        <v>0.00549993279283256</v>
      </c>
      <c r="L296" s="69">
        <f t="shared" si="56"/>
        <v>664651011.86</v>
      </c>
    </row>
    <row r="297" spans="1:12" ht="14.25" customHeight="1">
      <c r="A297" s="48" t="s">
        <v>197</v>
      </c>
      <c r="B297" s="49" t="s">
        <v>198</v>
      </c>
      <c r="C297" s="111">
        <v>83082828</v>
      </c>
      <c r="D297" s="111">
        <v>83082828</v>
      </c>
      <c r="E297" s="66">
        <f t="shared" si="65"/>
        <v>0</v>
      </c>
      <c r="F297" s="66">
        <v>0</v>
      </c>
      <c r="G297" s="51">
        <f t="shared" si="63"/>
        <v>0</v>
      </c>
      <c r="H297" s="66">
        <f t="shared" si="55"/>
        <v>83082828</v>
      </c>
      <c r="I297" s="66">
        <f>J297-0</f>
        <v>0</v>
      </c>
      <c r="J297" s="66">
        <v>0</v>
      </c>
      <c r="K297" s="51">
        <f t="shared" si="64"/>
        <v>0</v>
      </c>
      <c r="L297" s="69">
        <f t="shared" si="56"/>
        <v>83082828</v>
      </c>
    </row>
    <row r="298" spans="1:12" ht="14.25" customHeight="1">
      <c r="A298" s="48" t="s">
        <v>199</v>
      </c>
      <c r="B298" s="49" t="s">
        <v>200</v>
      </c>
      <c r="C298" s="66">
        <v>0</v>
      </c>
      <c r="D298" s="66">
        <v>0</v>
      </c>
      <c r="E298" s="66">
        <f t="shared" si="65"/>
        <v>0</v>
      </c>
      <c r="F298" s="66">
        <v>0</v>
      </c>
      <c r="G298" s="51">
        <f t="shared" si="63"/>
        <v>0</v>
      </c>
      <c r="H298" s="66">
        <f t="shared" si="55"/>
        <v>0</v>
      </c>
      <c r="I298" s="66">
        <f>J298-0</f>
        <v>0</v>
      </c>
      <c r="J298" s="66">
        <v>0</v>
      </c>
      <c r="K298" s="51">
        <f t="shared" si="64"/>
        <v>0</v>
      </c>
      <c r="L298" s="69">
        <f t="shared" si="56"/>
        <v>0</v>
      </c>
    </row>
    <row r="299" spans="1:12" ht="14.25" customHeight="1">
      <c r="A299" s="48" t="s">
        <v>201</v>
      </c>
      <c r="B299" s="49" t="s">
        <v>202</v>
      </c>
      <c r="C299" s="111">
        <v>14479220</v>
      </c>
      <c r="D299" s="111">
        <v>14479220</v>
      </c>
      <c r="E299" s="66">
        <f>F299-0</f>
        <v>2030000</v>
      </c>
      <c r="F299" s="111">
        <v>2030000</v>
      </c>
      <c r="G299" s="51">
        <f t="shared" si="63"/>
        <v>0.010911489202110793</v>
      </c>
      <c r="H299" s="66">
        <f t="shared" si="55"/>
        <v>12449220</v>
      </c>
      <c r="I299" s="66">
        <f>J299-0</f>
        <v>1999493.94</v>
      </c>
      <c r="J299" s="111">
        <v>1999493.94</v>
      </c>
      <c r="K299" s="51">
        <f t="shared" si="64"/>
        <v>0.014382694693467504</v>
      </c>
      <c r="L299" s="69">
        <f t="shared" si="56"/>
        <v>12479726.06</v>
      </c>
    </row>
    <row r="300" spans="1:12" ht="14.25" customHeight="1">
      <c r="A300" s="45" t="s">
        <v>203</v>
      </c>
      <c r="B300" s="83" t="s">
        <v>204</v>
      </c>
      <c r="C300" s="65">
        <f>SUM(C301:C305)</f>
        <v>82244547</v>
      </c>
      <c r="D300" s="65">
        <f>SUM(D301:D305)</f>
        <v>82244547</v>
      </c>
      <c r="E300" s="65">
        <f>SUM(E301:E305)</f>
        <v>7453243.76</v>
      </c>
      <c r="F300" s="65">
        <f>SUM(F301:F305)</f>
        <v>7453243.76</v>
      </c>
      <c r="G300" s="47">
        <f t="shared" si="63"/>
        <v>0.04006206345218702</v>
      </c>
      <c r="H300" s="65">
        <f t="shared" si="55"/>
        <v>74791303.24</v>
      </c>
      <c r="I300" s="65">
        <f>SUM(I301:I305)</f>
        <v>6133558.9</v>
      </c>
      <c r="J300" s="65">
        <f>SUM(J301:J305)</f>
        <v>6133558.9</v>
      </c>
      <c r="K300" s="47">
        <f t="shared" si="64"/>
        <v>0.04411971613332341</v>
      </c>
      <c r="L300" s="68">
        <f t="shared" si="56"/>
        <v>76110988.1</v>
      </c>
    </row>
    <row r="301" spans="1:12" ht="14.25" customHeight="1">
      <c r="A301" s="48" t="s">
        <v>28</v>
      </c>
      <c r="B301" s="49" t="s">
        <v>33</v>
      </c>
      <c r="C301" s="111">
        <v>36029945</v>
      </c>
      <c r="D301" s="111">
        <v>36029945</v>
      </c>
      <c r="E301" s="66">
        <f>F301-0</f>
        <v>4634873.76</v>
      </c>
      <c r="F301" s="111">
        <v>4634873.76</v>
      </c>
      <c r="G301" s="51">
        <f t="shared" si="63"/>
        <v>0.024912992603638745</v>
      </c>
      <c r="H301" s="66">
        <f t="shared" si="55"/>
        <v>31395071.240000002</v>
      </c>
      <c r="I301" s="66">
        <f>J301-0</f>
        <v>4304081.33</v>
      </c>
      <c r="J301" s="111">
        <v>4304081.33</v>
      </c>
      <c r="K301" s="51">
        <f t="shared" si="64"/>
        <v>0.030959977655768023</v>
      </c>
      <c r="L301" s="69">
        <f t="shared" si="56"/>
        <v>31725863.67</v>
      </c>
    </row>
    <row r="302" spans="1:12" ht="14.25" customHeight="1">
      <c r="A302" s="48" t="s">
        <v>53</v>
      </c>
      <c r="B302" s="49" t="s">
        <v>60</v>
      </c>
      <c r="C302" s="66">
        <v>0</v>
      </c>
      <c r="D302" s="66">
        <v>0</v>
      </c>
      <c r="E302" s="66">
        <f>F302-0</f>
        <v>0</v>
      </c>
      <c r="F302" s="66">
        <v>0</v>
      </c>
      <c r="G302" s="51">
        <f t="shared" si="63"/>
        <v>0</v>
      </c>
      <c r="H302" s="66">
        <f t="shared" si="55"/>
        <v>0</v>
      </c>
      <c r="I302" s="66">
        <f>J302-0</f>
        <v>0</v>
      </c>
      <c r="J302" s="66">
        <v>0</v>
      </c>
      <c r="K302" s="51">
        <f t="shared" si="64"/>
        <v>0</v>
      </c>
      <c r="L302" s="69">
        <f t="shared" si="56"/>
        <v>0</v>
      </c>
    </row>
    <row r="303" spans="1:12" ht="14.25" customHeight="1">
      <c r="A303" s="48" t="s">
        <v>205</v>
      </c>
      <c r="B303" s="49" t="s">
        <v>206</v>
      </c>
      <c r="C303" s="111">
        <v>10000000</v>
      </c>
      <c r="D303" s="111">
        <v>10000000</v>
      </c>
      <c r="E303" s="66">
        <f>F303-0</f>
        <v>1571220</v>
      </c>
      <c r="F303" s="111">
        <v>1571220</v>
      </c>
      <c r="G303" s="51">
        <f t="shared" si="63"/>
        <v>0.008445492642433754</v>
      </c>
      <c r="H303" s="66">
        <f t="shared" si="55"/>
        <v>8428780</v>
      </c>
      <c r="I303" s="66">
        <f>J303-0</f>
        <v>1571220</v>
      </c>
      <c r="J303" s="111">
        <v>1571220</v>
      </c>
      <c r="K303" s="51">
        <f t="shared" si="64"/>
        <v>0.011302048535475938</v>
      </c>
      <c r="L303" s="69">
        <f t="shared" si="56"/>
        <v>8428780</v>
      </c>
    </row>
    <row r="304" spans="1:12" ht="14.25" customHeight="1">
      <c r="A304" s="48" t="s">
        <v>207</v>
      </c>
      <c r="B304" s="49" t="s">
        <v>208</v>
      </c>
      <c r="C304" s="111">
        <v>36124602</v>
      </c>
      <c r="D304" s="111">
        <v>36124602</v>
      </c>
      <c r="E304" s="66">
        <f>F304-0</f>
        <v>1247150</v>
      </c>
      <c r="F304" s="111">
        <v>1247150</v>
      </c>
      <c r="G304" s="51">
        <f t="shared" si="63"/>
        <v>0.006703578206114521</v>
      </c>
      <c r="H304" s="66">
        <f t="shared" si="55"/>
        <v>34877452</v>
      </c>
      <c r="I304" s="66">
        <f>J304-0</f>
        <v>258257.57</v>
      </c>
      <c r="J304" s="111">
        <v>258257.57</v>
      </c>
      <c r="K304" s="51">
        <f t="shared" si="64"/>
        <v>0.001857689942079451</v>
      </c>
      <c r="L304" s="69">
        <f t="shared" si="56"/>
        <v>35866344.43</v>
      </c>
    </row>
    <row r="305" spans="1:12" ht="14.25" customHeight="1">
      <c r="A305" s="48" t="s">
        <v>209</v>
      </c>
      <c r="B305" s="49" t="s">
        <v>210</v>
      </c>
      <c r="C305" s="111">
        <v>90000</v>
      </c>
      <c r="D305" s="111">
        <v>90000</v>
      </c>
      <c r="E305" s="66">
        <f>F305-0</f>
        <v>0</v>
      </c>
      <c r="F305" s="66">
        <v>0</v>
      </c>
      <c r="G305" s="51">
        <f t="shared" si="63"/>
        <v>0</v>
      </c>
      <c r="H305" s="66">
        <f t="shared" si="55"/>
        <v>90000</v>
      </c>
      <c r="I305" s="51">
        <f>J305-0</f>
        <v>0</v>
      </c>
      <c r="J305" s="66">
        <v>0</v>
      </c>
      <c r="K305" s="51">
        <f t="shared" si="64"/>
        <v>0</v>
      </c>
      <c r="L305" s="69">
        <f t="shared" si="56"/>
        <v>90000</v>
      </c>
    </row>
    <row r="306" spans="1:12" ht="14.25" customHeight="1">
      <c r="A306" s="45" t="s">
        <v>211</v>
      </c>
      <c r="B306" s="83" t="s">
        <v>212</v>
      </c>
      <c r="C306" s="65">
        <f>SUM(C307:C311)</f>
        <v>9547354542</v>
      </c>
      <c r="D306" s="65">
        <f>SUM(D307:D311)</f>
        <v>9322546108.4</v>
      </c>
      <c r="E306" s="65">
        <f>SUM(E307:E311)</f>
        <v>1478864406.8899999</v>
      </c>
      <c r="F306" s="65">
        <f>SUM(F307:F311)</f>
        <v>1478864406.8899999</v>
      </c>
      <c r="G306" s="47">
        <f t="shared" si="63"/>
        <v>7.949070446879909</v>
      </c>
      <c r="H306" s="65">
        <f t="shared" si="55"/>
        <v>7843681701.51</v>
      </c>
      <c r="I306" s="65">
        <f>SUM(I307:I311)</f>
        <v>1478864406.8899999</v>
      </c>
      <c r="J306" s="65">
        <f>SUM(J307:J311)</f>
        <v>1478864406.8899999</v>
      </c>
      <c r="K306" s="47">
        <f t="shared" si="64"/>
        <v>10.63771929077953</v>
      </c>
      <c r="L306" s="68">
        <f t="shared" si="56"/>
        <v>7843681701.51</v>
      </c>
    </row>
    <row r="307" spans="1:12" ht="14.25" customHeight="1">
      <c r="A307" s="48" t="s">
        <v>39</v>
      </c>
      <c r="B307" s="49" t="s">
        <v>41</v>
      </c>
      <c r="C307" s="111">
        <v>390906958</v>
      </c>
      <c r="D307" s="111">
        <v>390906958</v>
      </c>
      <c r="E307" s="66">
        <f>F307-0</f>
        <v>42224.6</v>
      </c>
      <c r="F307" s="111">
        <v>42224.6</v>
      </c>
      <c r="G307" s="51">
        <f t="shared" si="63"/>
        <v>0.00022696220047460462</v>
      </c>
      <c r="H307" s="66">
        <f t="shared" si="55"/>
        <v>390864733.4</v>
      </c>
      <c r="I307" s="66">
        <f>J307-0</f>
        <v>42224.6</v>
      </c>
      <c r="J307" s="111">
        <v>42224.6</v>
      </c>
      <c r="K307" s="51">
        <f t="shared" si="64"/>
        <v>0.0003037286176290127</v>
      </c>
      <c r="L307" s="69">
        <f t="shared" si="56"/>
        <v>390864733.4</v>
      </c>
    </row>
    <row r="308" spans="1:12" ht="14.25" customHeight="1">
      <c r="A308" s="48" t="s">
        <v>213</v>
      </c>
      <c r="B308" s="49" t="s">
        <v>214</v>
      </c>
      <c r="C308" s="111">
        <v>5954741508</v>
      </c>
      <c r="D308" s="111">
        <v>5922870508</v>
      </c>
      <c r="E308" s="66">
        <f>F308-0</f>
        <v>1095366069.53</v>
      </c>
      <c r="F308" s="111">
        <v>1095366069.53</v>
      </c>
      <c r="G308" s="51">
        <f t="shared" si="63"/>
        <v>5.887721694598589</v>
      </c>
      <c r="H308" s="66">
        <f t="shared" si="55"/>
        <v>4827504438.47</v>
      </c>
      <c r="I308" s="66">
        <f>J308-0</f>
        <v>1095366069.53</v>
      </c>
      <c r="J308" s="111">
        <v>1095366069.53</v>
      </c>
      <c r="K308" s="51">
        <f t="shared" si="64"/>
        <v>7.879151539530792</v>
      </c>
      <c r="L308" s="69">
        <f t="shared" si="56"/>
        <v>4827504438.47</v>
      </c>
    </row>
    <row r="309" spans="1:12" ht="14.25" customHeight="1">
      <c r="A309" s="48" t="s">
        <v>215</v>
      </c>
      <c r="B309" s="49" t="s">
        <v>216</v>
      </c>
      <c r="C309" s="111">
        <v>222819000</v>
      </c>
      <c r="D309" s="111">
        <v>254690000</v>
      </c>
      <c r="E309" s="66">
        <f>F309-0</f>
        <v>60228463.72</v>
      </c>
      <c r="F309" s="111">
        <v>60228463.72</v>
      </c>
      <c r="G309" s="51">
        <f t="shared" si="63"/>
        <v>0.32373508942881857</v>
      </c>
      <c r="H309" s="66">
        <f t="shared" si="55"/>
        <v>194461536.28</v>
      </c>
      <c r="I309" s="66">
        <f>J309-0</f>
        <v>60228463.72</v>
      </c>
      <c r="J309" s="111">
        <v>60228463.72</v>
      </c>
      <c r="K309" s="51">
        <f t="shared" si="64"/>
        <v>0.43323342382390223</v>
      </c>
      <c r="L309" s="69">
        <f t="shared" si="56"/>
        <v>194461536.28</v>
      </c>
    </row>
    <row r="310" spans="1:12" ht="14.25" customHeight="1">
      <c r="A310" s="48" t="s">
        <v>217</v>
      </c>
      <c r="B310" s="49" t="s">
        <v>218</v>
      </c>
      <c r="C310" s="111">
        <v>60000</v>
      </c>
      <c r="D310" s="111">
        <v>60000</v>
      </c>
      <c r="E310" s="66">
        <f>F310-0</f>
        <v>0</v>
      </c>
      <c r="F310" s="66">
        <v>0</v>
      </c>
      <c r="G310" s="51">
        <f>(F310/$F$317)*100</f>
        <v>0</v>
      </c>
      <c r="H310" s="66">
        <f aca="true" t="shared" si="67" ref="H310:H315">D310-F310</f>
        <v>60000</v>
      </c>
      <c r="I310" s="66">
        <f>J310-0</f>
        <v>0</v>
      </c>
      <c r="J310" s="66">
        <v>0</v>
      </c>
      <c r="K310" s="51">
        <f aca="true" t="shared" si="68" ref="K310:K316">(J310/$J$317)*100</f>
        <v>0</v>
      </c>
      <c r="L310" s="69">
        <f aca="true" t="shared" si="69" ref="L310:L315">D310-J310</f>
        <v>60000</v>
      </c>
    </row>
    <row r="311" spans="1:12" ht="14.25" customHeight="1">
      <c r="A311" s="48" t="s">
        <v>219</v>
      </c>
      <c r="B311" s="49" t="s">
        <v>220</v>
      </c>
      <c r="C311" s="111">
        <v>2978827076</v>
      </c>
      <c r="D311" s="111">
        <v>2754018642.4</v>
      </c>
      <c r="E311" s="66">
        <f>F311-0</f>
        <v>323227649.04</v>
      </c>
      <c r="F311" s="111">
        <v>323227649.04</v>
      </c>
      <c r="G311" s="51">
        <f>(F311/$F$317)*100</f>
        <v>1.7373867006520283</v>
      </c>
      <c r="H311" s="66">
        <f t="shared" si="67"/>
        <v>2430790993.36</v>
      </c>
      <c r="I311" s="66">
        <f>J311-0</f>
        <v>323227649.04</v>
      </c>
      <c r="J311" s="111">
        <v>323227649.04</v>
      </c>
      <c r="K311" s="51">
        <f t="shared" si="68"/>
        <v>2.3250305988072086</v>
      </c>
      <c r="L311" s="69">
        <f t="shared" si="69"/>
        <v>2430790993.36</v>
      </c>
    </row>
    <row r="312" spans="1:12" ht="14.25" customHeight="1">
      <c r="A312" s="45" t="s">
        <v>221</v>
      </c>
      <c r="B312" s="83" t="s">
        <v>222</v>
      </c>
      <c r="C312" s="65">
        <f>SUM(C313:C315)</f>
        <v>838670378</v>
      </c>
      <c r="D312" s="68">
        <f>SUM(D313:D315)</f>
        <v>838670378</v>
      </c>
      <c r="E312" s="94"/>
      <c r="F312" s="94"/>
      <c r="G312" s="94"/>
      <c r="H312" s="65">
        <f t="shared" si="67"/>
        <v>838670378</v>
      </c>
      <c r="I312" s="94"/>
      <c r="J312" s="94"/>
      <c r="K312" s="94"/>
      <c r="L312" s="68">
        <f t="shared" si="69"/>
        <v>838670378</v>
      </c>
    </row>
    <row r="313" spans="1:12" ht="14.25" customHeight="1">
      <c r="A313" s="48" t="s">
        <v>28</v>
      </c>
      <c r="B313" s="60" t="s">
        <v>33</v>
      </c>
      <c r="C313" s="111">
        <v>234458545</v>
      </c>
      <c r="D313" s="111">
        <v>234458545</v>
      </c>
      <c r="E313" s="94"/>
      <c r="F313" s="94"/>
      <c r="G313" s="94"/>
      <c r="H313" s="66">
        <f t="shared" si="67"/>
        <v>234458545</v>
      </c>
      <c r="I313" s="94"/>
      <c r="J313" s="94"/>
      <c r="K313" s="94"/>
      <c r="L313" s="69">
        <f t="shared" si="69"/>
        <v>234458545</v>
      </c>
    </row>
    <row r="314" spans="1:12" ht="14.25" customHeight="1">
      <c r="A314" s="48" t="s">
        <v>246</v>
      </c>
      <c r="B314" s="60" t="s">
        <v>247</v>
      </c>
      <c r="C314" s="111">
        <v>601711833</v>
      </c>
      <c r="D314" s="111">
        <v>601711833</v>
      </c>
      <c r="E314" s="94"/>
      <c r="F314" s="94"/>
      <c r="G314" s="94"/>
      <c r="H314" s="66">
        <f t="shared" si="67"/>
        <v>601711833</v>
      </c>
      <c r="I314" s="94"/>
      <c r="J314" s="94"/>
      <c r="K314" s="94"/>
      <c r="L314" s="69">
        <f t="shared" si="69"/>
        <v>601711833</v>
      </c>
    </row>
    <row r="315" spans="1:12" ht="14.25" customHeight="1">
      <c r="A315" s="48" t="s">
        <v>223</v>
      </c>
      <c r="B315" s="49" t="s">
        <v>224</v>
      </c>
      <c r="C315" s="111">
        <v>2500000</v>
      </c>
      <c r="D315" s="111">
        <v>2500000</v>
      </c>
      <c r="E315" s="94"/>
      <c r="F315" s="94"/>
      <c r="G315" s="94"/>
      <c r="H315" s="66">
        <f t="shared" si="67"/>
        <v>2500000</v>
      </c>
      <c r="I315" s="94"/>
      <c r="J315" s="94"/>
      <c r="K315" s="94"/>
      <c r="L315" s="69">
        <f t="shared" si="69"/>
        <v>2500000</v>
      </c>
    </row>
    <row r="316" spans="1:12" ht="14.25" customHeight="1">
      <c r="A316" s="45"/>
      <c r="B316" s="83" t="s">
        <v>16</v>
      </c>
      <c r="C316" s="65">
        <f>C333</f>
        <v>7534120647</v>
      </c>
      <c r="D316" s="65">
        <f>D333</f>
        <v>7796651700.74</v>
      </c>
      <c r="E316" s="65">
        <f>E333</f>
        <v>1463969417.4899998</v>
      </c>
      <c r="F316" s="65">
        <f>F333</f>
        <v>1463969417.4899998</v>
      </c>
      <c r="G316" s="47">
        <f>(F316/$F$317)*100</f>
        <v>7.869008123725401</v>
      </c>
      <c r="H316" s="65">
        <f>D316-F316</f>
        <v>6332682283.25</v>
      </c>
      <c r="I316" s="65">
        <f>I333</f>
        <v>1073528460.9900002</v>
      </c>
      <c r="J316" s="65">
        <f>J333</f>
        <v>1073528460.9900002</v>
      </c>
      <c r="K316" s="47">
        <f t="shared" si="68"/>
        <v>7.722069964946837</v>
      </c>
      <c r="L316" s="68">
        <f>D316-J316</f>
        <v>6723123239.75</v>
      </c>
    </row>
    <row r="317" spans="1:12" ht="14.25" customHeight="1">
      <c r="A317" s="119" t="s">
        <v>225</v>
      </c>
      <c r="B317" s="120"/>
      <c r="C317" s="72">
        <f aca="true" t="shared" si="70" ref="C317:L317">C13+C316</f>
        <v>113140610181</v>
      </c>
      <c r="D317" s="72">
        <f t="shared" si="70"/>
        <v>113452957849.42001</v>
      </c>
      <c r="E317" s="72">
        <f t="shared" si="70"/>
        <v>18604243310.870003</v>
      </c>
      <c r="F317" s="72">
        <f t="shared" si="70"/>
        <v>18604243310.870003</v>
      </c>
      <c r="G317" s="72">
        <f t="shared" si="70"/>
        <v>100</v>
      </c>
      <c r="H317" s="72">
        <f t="shared" si="70"/>
        <v>94848714538.55</v>
      </c>
      <c r="I317" s="72">
        <f t="shared" si="70"/>
        <v>13902081512.639997</v>
      </c>
      <c r="J317" s="72">
        <f t="shared" si="70"/>
        <v>13902081512.639997</v>
      </c>
      <c r="K317" s="72">
        <f t="shared" si="70"/>
        <v>100.00000000000001</v>
      </c>
      <c r="L317" s="73">
        <f t="shared" si="70"/>
        <v>99550876336.78001</v>
      </c>
    </row>
    <row r="318" spans="1:12" ht="15">
      <c r="A318" s="63"/>
      <c r="B318" s="63"/>
      <c r="C318" s="75"/>
      <c r="D318" s="75"/>
      <c r="E318" s="75"/>
      <c r="F318" s="75"/>
      <c r="G318" s="75"/>
      <c r="H318" s="75"/>
      <c r="I318" s="75"/>
      <c r="J318" s="75"/>
      <c r="K318" s="75"/>
      <c r="L318" s="59" t="s">
        <v>226</v>
      </c>
    </row>
    <row r="319" spans="1:12" ht="15">
      <c r="A319" s="63"/>
      <c r="B319" s="63"/>
      <c r="C319" s="75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1:12" ht="15">
      <c r="A320" s="33"/>
      <c r="B320" s="34"/>
      <c r="C320" s="76"/>
      <c r="D320" s="76"/>
      <c r="E320" s="76"/>
      <c r="F320" s="76"/>
      <c r="G320" s="76"/>
      <c r="H320" s="76"/>
      <c r="I320" s="76"/>
      <c r="J320" s="76"/>
      <c r="K320" s="76"/>
      <c r="L320" s="76"/>
    </row>
    <row r="321" spans="1:12" ht="15.75">
      <c r="A321" s="33"/>
      <c r="B321" s="34"/>
      <c r="C321" s="35"/>
      <c r="D321" s="35"/>
      <c r="E321" s="35"/>
      <c r="F321" s="36"/>
      <c r="G321" s="37"/>
      <c r="H321" s="36"/>
      <c r="I321" s="36"/>
      <c r="J321" s="36"/>
      <c r="K321" s="37"/>
      <c r="L321" s="36"/>
    </row>
    <row r="322" spans="1:12" ht="15.75">
      <c r="A322" s="30"/>
      <c r="B322" s="27"/>
      <c r="C322" s="31"/>
      <c r="D322" s="31"/>
      <c r="E322" s="31"/>
      <c r="F322" s="31"/>
      <c r="G322" s="32"/>
      <c r="H322" s="31"/>
      <c r="I322" s="31"/>
      <c r="J322" s="31"/>
      <c r="K322" s="32"/>
      <c r="L322" s="24" t="s">
        <v>157</v>
      </c>
    </row>
    <row r="323" spans="1:12" ht="15.75">
      <c r="A323" s="117" t="s">
        <v>14</v>
      </c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1:12" ht="15.75">
      <c r="A324" s="117" t="s">
        <v>0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1:12" ht="15.75">
      <c r="A325" s="124" t="s">
        <v>1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1:12" ht="15.75">
      <c r="A326" s="117" t="s">
        <v>2</v>
      </c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1:12" ht="15.75">
      <c r="A327" s="117" t="str">
        <f>A167</f>
        <v>JANEIRO A FEVEREIRO 2024/BIMESTRE JANEIRO - FEVEREIRO</v>
      </c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1:12" ht="15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24" t="str">
        <f>L168</f>
        <v>Emissão: 25/03/2024</v>
      </c>
    </row>
    <row r="329" spans="1:12" ht="15.75">
      <c r="A329" s="26" t="s">
        <v>240</v>
      </c>
      <c r="B329" s="25"/>
      <c r="C329" s="27"/>
      <c r="D329" s="25"/>
      <c r="E329" s="25"/>
      <c r="F329" s="28"/>
      <c r="G329" s="28"/>
      <c r="H329" s="28"/>
      <c r="I329" s="25"/>
      <c r="J329" s="25"/>
      <c r="K329" s="24"/>
      <c r="L329" s="29">
        <v>1</v>
      </c>
    </row>
    <row r="330" spans="1:12" ht="15.75">
      <c r="A330" s="11"/>
      <c r="B330" s="12"/>
      <c r="C330" s="13" t="s">
        <v>3</v>
      </c>
      <c r="D330" s="13" t="s">
        <v>3</v>
      </c>
      <c r="E330" s="121" t="s">
        <v>4</v>
      </c>
      <c r="F330" s="122"/>
      <c r="G330" s="123"/>
      <c r="H330" s="13" t="s">
        <v>18</v>
      </c>
      <c r="I330" s="121" t="s">
        <v>5</v>
      </c>
      <c r="J330" s="122"/>
      <c r="K330" s="123"/>
      <c r="L330" s="14" t="s">
        <v>18</v>
      </c>
    </row>
    <row r="331" spans="1:12" ht="15.75">
      <c r="A331" s="15" t="s">
        <v>23</v>
      </c>
      <c r="B331" s="16" t="s">
        <v>265</v>
      </c>
      <c r="C331" s="16" t="s">
        <v>7</v>
      </c>
      <c r="D331" s="16" t="s">
        <v>8</v>
      </c>
      <c r="E331" s="16" t="s">
        <v>9</v>
      </c>
      <c r="F331" s="16" t="s">
        <v>10</v>
      </c>
      <c r="G331" s="16" t="s">
        <v>11</v>
      </c>
      <c r="H331" s="17"/>
      <c r="I331" s="16" t="s">
        <v>9</v>
      </c>
      <c r="J331" s="16" t="s">
        <v>10</v>
      </c>
      <c r="K331" s="16" t="s">
        <v>11</v>
      </c>
      <c r="L331" s="18"/>
    </row>
    <row r="332" spans="1:12" ht="15.75">
      <c r="A332" s="19"/>
      <c r="B332" s="20"/>
      <c r="C332" s="20"/>
      <c r="D332" s="21" t="s">
        <v>12</v>
      </c>
      <c r="E332" s="21"/>
      <c r="F332" s="21" t="s">
        <v>13</v>
      </c>
      <c r="G332" s="21" t="s">
        <v>266</v>
      </c>
      <c r="H332" s="22" t="s">
        <v>19</v>
      </c>
      <c r="I332" s="21"/>
      <c r="J332" s="21" t="s">
        <v>20</v>
      </c>
      <c r="K332" s="21" t="s">
        <v>267</v>
      </c>
      <c r="L332" s="23" t="s">
        <v>22</v>
      </c>
    </row>
    <row r="333" spans="1:12" ht="14.25" customHeight="1">
      <c r="A333" s="45"/>
      <c r="B333" s="95" t="s">
        <v>16</v>
      </c>
      <c r="C333" s="96">
        <f>C334+C339+C342+C348+C356+C362+C366+C368+C372+C375+C383+C386+C390+C393+C395+C397+C399+C404+C409+C411+C414+C420+C424+C427+C417</f>
        <v>7534120647</v>
      </c>
      <c r="D333" s="96">
        <f>D334+D339+D342+D348+D356+D362+D366+D368+D372+D375+D383+D386+D390+D393+D395+D397+D399+D404+D409+D411+D414+D420+D424+D427+D417</f>
        <v>7796651700.74</v>
      </c>
      <c r="E333" s="96">
        <f>E334+E339+E342+E348+E356+E362+E366+E368+E372+E375+E383+E386+E390+E393+E395+E397+E399+E404+E409+E411+E414+E420+E424+E427</f>
        <v>1463969417.4899998</v>
      </c>
      <c r="F333" s="96">
        <f>F334+F339+F342+F348+F356+F362+F366+F368+F372+F375+F383+F386+F390+F393+F395+F397+F399+F404+F409+F411+F414+F420+F424+F427+F417</f>
        <v>1463969417.4899998</v>
      </c>
      <c r="G333" s="97">
        <f aca="true" t="shared" si="71" ref="G333:G397">(F333/$F$317)*100</f>
        <v>7.869008123725401</v>
      </c>
      <c r="H333" s="96">
        <f>D333-F333</f>
        <v>6332682283.25</v>
      </c>
      <c r="I333" s="96">
        <f>I334+I339+I342+I348+I356+I362+I366+I368+I372+I375+I383+I386+I390+I393+I395+I397+I399+I404+I409+I411+I414+I420+I424+I427+I417</f>
        <v>1073528460.9900002</v>
      </c>
      <c r="J333" s="96">
        <f>J334+J339+J342+J348+J356+J362+J366+J368+J372+J375+J383+J386+J390+J393+J395+J397+J399+J404+J409+J411+J414+J420+J424+J427+J417</f>
        <v>1073528460.9900002</v>
      </c>
      <c r="K333" s="98">
        <f aca="true" t="shared" si="72" ref="K333:K397">(J333/$J$317)*100</f>
        <v>7.722069964946837</v>
      </c>
      <c r="L333" s="99">
        <f>D333-J333</f>
        <v>6723123239.75</v>
      </c>
    </row>
    <row r="334" spans="1:12" ht="14.25" customHeight="1">
      <c r="A334" s="45" t="s">
        <v>25</v>
      </c>
      <c r="B334" s="100" t="s">
        <v>24</v>
      </c>
      <c r="C334" s="65">
        <f>SUM(C335:C338)</f>
        <v>178044735</v>
      </c>
      <c r="D334" s="65">
        <f>SUM(D335:D338)</f>
        <v>179044735</v>
      </c>
      <c r="E334" s="65">
        <f>SUM(E335:E338)</f>
        <v>80499847.03</v>
      </c>
      <c r="F334" s="65">
        <f>SUM(F335:F338)</f>
        <v>80499847.03</v>
      </c>
      <c r="G334" s="97">
        <f t="shared" si="71"/>
        <v>0.43269616336917033</v>
      </c>
      <c r="H334" s="65">
        <f aca="true" t="shared" si="73" ref="H334:H398">D334-F334</f>
        <v>98544887.97</v>
      </c>
      <c r="I334" s="65">
        <f>SUM(I335:I337)</f>
        <v>18966705.99</v>
      </c>
      <c r="J334" s="65">
        <f>SUM(J335:J337)</f>
        <v>18966705.99</v>
      </c>
      <c r="K334" s="47">
        <f t="shared" si="72"/>
        <v>0.13643069185542583</v>
      </c>
      <c r="L334" s="99">
        <f aca="true" t="shared" si="74" ref="L334:L398">D334-J334</f>
        <v>160078029.01</v>
      </c>
    </row>
    <row r="335" spans="1:12" ht="14.25" customHeight="1">
      <c r="A335" s="48" t="s">
        <v>26</v>
      </c>
      <c r="B335" s="60" t="s">
        <v>31</v>
      </c>
      <c r="C335" s="66">
        <v>0</v>
      </c>
      <c r="D335" s="66">
        <v>0</v>
      </c>
      <c r="E335" s="66">
        <f>F335-0</f>
        <v>0</v>
      </c>
      <c r="F335" s="66">
        <v>0</v>
      </c>
      <c r="G335" s="58">
        <f t="shared" si="71"/>
        <v>0</v>
      </c>
      <c r="H335" s="65">
        <f t="shared" si="73"/>
        <v>0</v>
      </c>
      <c r="I335" s="66">
        <f>J335-0</f>
        <v>0</v>
      </c>
      <c r="J335" s="66">
        <v>0</v>
      </c>
      <c r="K335" s="51">
        <f t="shared" si="72"/>
        <v>0</v>
      </c>
      <c r="L335" s="91">
        <f t="shared" si="74"/>
        <v>0</v>
      </c>
    </row>
    <row r="336" spans="1:12" ht="14.25" customHeight="1">
      <c r="A336" s="48" t="s">
        <v>28</v>
      </c>
      <c r="B336" s="60" t="s">
        <v>33</v>
      </c>
      <c r="C336" s="114">
        <v>177739199</v>
      </c>
      <c r="D336" s="114">
        <v>178739199</v>
      </c>
      <c r="E336" s="66">
        <f>F336-0</f>
        <v>80499847.03</v>
      </c>
      <c r="F336" s="115">
        <v>80499847.03</v>
      </c>
      <c r="G336" s="58">
        <f t="shared" si="71"/>
        <v>0.43269616336917033</v>
      </c>
      <c r="H336" s="66">
        <f t="shared" si="73"/>
        <v>98239351.97</v>
      </c>
      <c r="I336" s="66">
        <f>J336-0</f>
        <v>18966705.99</v>
      </c>
      <c r="J336" s="114">
        <v>18966705.99</v>
      </c>
      <c r="K336" s="51">
        <f t="shared" si="72"/>
        <v>0.13643069185542583</v>
      </c>
      <c r="L336" s="91">
        <f t="shared" si="74"/>
        <v>159772493.01</v>
      </c>
    </row>
    <row r="337" spans="1:12" ht="14.25" customHeight="1">
      <c r="A337" s="48" t="s">
        <v>50</v>
      </c>
      <c r="B337" s="60" t="s">
        <v>57</v>
      </c>
      <c r="C337" s="114">
        <v>300000</v>
      </c>
      <c r="D337" s="114">
        <v>300000</v>
      </c>
      <c r="E337" s="66">
        <f>F337-0</f>
        <v>0</v>
      </c>
      <c r="F337" s="66">
        <v>0</v>
      </c>
      <c r="G337" s="58">
        <f t="shared" si="71"/>
        <v>0</v>
      </c>
      <c r="H337" s="66">
        <f t="shared" si="73"/>
        <v>300000</v>
      </c>
      <c r="I337" s="66">
        <f>J337-0</f>
        <v>0</v>
      </c>
      <c r="J337" s="66">
        <v>0</v>
      </c>
      <c r="K337" s="51">
        <f t="shared" si="72"/>
        <v>0</v>
      </c>
      <c r="L337" s="91">
        <f t="shared" si="74"/>
        <v>300000</v>
      </c>
    </row>
    <row r="338" spans="1:12" ht="14.25" customHeight="1">
      <c r="A338" s="77" t="s">
        <v>29</v>
      </c>
      <c r="B338" s="101" t="s">
        <v>34</v>
      </c>
      <c r="C338" s="114">
        <v>5536</v>
      </c>
      <c r="D338" s="114">
        <v>5536</v>
      </c>
      <c r="E338" s="66">
        <f>F338-0</f>
        <v>0</v>
      </c>
      <c r="F338" s="66">
        <v>0</v>
      </c>
      <c r="G338" s="58">
        <f t="shared" si="71"/>
        <v>0</v>
      </c>
      <c r="H338" s="66">
        <f t="shared" si="73"/>
        <v>5536</v>
      </c>
      <c r="I338" s="66">
        <v>0</v>
      </c>
      <c r="J338" s="66">
        <v>0</v>
      </c>
      <c r="K338" s="51">
        <f t="shared" si="72"/>
        <v>0</v>
      </c>
      <c r="L338" s="91">
        <f t="shared" si="74"/>
        <v>5536</v>
      </c>
    </row>
    <row r="339" spans="1:12" ht="14.25" customHeight="1">
      <c r="A339" s="45" t="s">
        <v>36</v>
      </c>
      <c r="B339" s="95" t="s">
        <v>37</v>
      </c>
      <c r="C339" s="65">
        <f>SUM(C340:C341)</f>
        <v>765100000</v>
      </c>
      <c r="D339" s="65">
        <f>SUM(D340:D341)</f>
        <v>765100000</v>
      </c>
      <c r="E339" s="65">
        <f>SUM(E340:E341)</f>
        <v>114921141.36</v>
      </c>
      <c r="F339" s="65">
        <f>SUM(F340:F341)</f>
        <v>114921141.36</v>
      </c>
      <c r="G339" s="97">
        <f t="shared" si="71"/>
        <v>0.6177146763762996</v>
      </c>
      <c r="H339" s="65">
        <f t="shared" si="73"/>
        <v>650178858.64</v>
      </c>
      <c r="I339" s="65">
        <f>SUM(I340:I341)</f>
        <v>114897141.36</v>
      </c>
      <c r="J339" s="65">
        <f>SUM(J340:J341)</f>
        <v>114897141.36</v>
      </c>
      <c r="K339" s="47">
        <f t="shared" si="72"/>
        <v>0.8264743754777559</v>
      </c>
      <c r="L339" s="99">
        <f t="shared" si="74"/>
        <v>650202858.64</v>
      </c>
    </row>
    <row r="340" spans="1:12" ht="14.25" customHeight="1">
      <c r="A340" s="48" t="s">
        <v>38</v>
      </c>
      <c r="B340" s="60" t="s">
        <v>40</v>
      </c>
      <c r="C340" s="111">
        <v>100000</v>
      </c>
      <c r="D340" s="111">
        <v>100000</v>
      </c>
      <c r="E340" s="66">
        <f>F340-0</f>
        <v>24096.24</v>
      </c>
      <c r="F340" s="115">
        <v>24096.24</v>
      </c>
      <c r="G340" s="58">
        <f t="shared" si="71"/>
        <v>0.0001295201293455518</v>
      </c>
      <c r="H340" s="66">
        <f t="shared" si="73"/>
        <v>75903.76</v>
      </c>
      <c r="I340" s="66">
        <f>J340-0</f>
        <v>96.24</v>
      </c>
      <c r="J340" s="111">
        <v>96.24</v>
      </c>
      <c r="K340" s="51">
        <f t="shared" si="72"/>
        <v>6.922704338375302E-07</v>
      </c>
      <c r="L340" s="91">
        <f t="shared" si="74"/>
        <v>99903.76</v>
      </c>
    </row>
    <row r="341" spans="1:12" ht="14.25" customHeight="1">
      <c r="A341" s="48" t="s">
        <v>28</v>
      </c>
      <c r="B341" s="60" t="s">
        <v>33</v>
      </c>
      <c r="C341" s="111">
        <v>765000000</v>
      </c>
      <c r="D341" s="111">
        <v>765000000</v>
      </c>
      <c r="E341" s="66">
        <f>F341-0</f>
        <v>114897045.12</v>
      </c>
      <c r="F341" s="115">
        <v>114897045.12</v>
      </c>
      <c r="G341" s="58">
        <f t="shared" si="71"/>
        <v>0.617585156246954</v>
      </c>
      <c r="H341" s="66">
        <f t="shared" si="73"/>
        <v>650102954.88</v>
      </c>
      <c r="I341" s="66">
        <f>J341-0</f>
        <v>114897045.12</v>
      </c>
      <c r="J341" s="111">
        <v>114897045.12</v>
      </c>
      <c r="K341" s="51">
        <f t="shared" si="72"/>
        <v>0.8264736832073223</v>
      </c>
      <c r="L341" s="91">
        <f t="shared" si="74"/>
        <v>650102954.88</v>
      </c>
    </row>
    <row r="342" spans="1:12" ht="14.25" customHeight="1">
      <c r="A342" s="45" t="s">
        <v>42</v>
      </c>
      <c r="B342" s="100" t="s">
        <v>43</v>
      </c>
      <c r="C342" s="65">
        <f>SUM(C343:C347)</f>
        <v>507919527</v>
      </c>
      <c r="D342" s="65">
        <f>SUM(D343:D347)</f>
        <v>507919527</v>
      </c>
      <c r="E342" s="65">
        <f>SUM(E343:E347)</f>
        <v>326836920.4</v>
      </c>
      <c r="F342" s="65">
        <f>SUM(F343:F347)</f>
        <v>326836920.4</v>
      </c>
      <c r="G342" s="97">
        <f t="shared" si="71"/>
        <v>1.756786959505293</v>
      </c>
      <c r="H342" s="65">
        <f t="shared" si="73"/>
        <v>181082606.60000002</v>
      </c>
      <c r="I342" s="65">
        <f>SUM(I343+I344+I345+I347+I346)</f>
        <v>85256786.89999999</v>
      </c>
      <c r="J342" s="65">
        <f>SUM(J343:J347)</f>
        <v>85256786.89999999</v>
      </c>
      <c r="K342" s="47">
        <f t="shared" si="72"/>
        <v>0.6132663430471411</v>
      </c>
      <c r="L342" s="99">
        <f t="shared" si="74"/>
        <v>422662740.1</v>
      </c>
    </row>
    <row r="343" spans="1:12" ht="14.25" customHeight="1">
      <c r="A343" s="48" t="s">
        <v>44</v>
      </c>
      <c r="B343" s="60" t="s">
        <v>45</v>
      </c>
      <c r="C343" s="65">
        <v>0</v>
      </c>
      <c r="D343" s="66">
        <v>0</v>
      </c>
      <c r="E343" s="66">
        <f>F343-0</f>
        <v>0</v>
      </c>
      <c r="F343" s="66">
        <v>0</v>
      </c>
      <c r="G343" s="97">
        <f t="shared" si="71"/>
        <v>0</v>
      </c>
      <c r="H343" s="65">
        <f t="shared" si="73"/>
        <v>0</v>
      </c>
      <c r="I343" s="65">
        <f>J343-0</f>
        <v>0</v>
      </c>
      <c r="J343" s="65">
        <v>0</v>
      </c>
      <c r="K343" s="47">
        <f t="shared" si="72"/>
        <v>0</v>
      </c>
      <c r="L343" s="99">
        <f t="shared" si="74"/>
        <v>0</v>
      </c>
    </row>
    <row r="344" spans="1:12" ht="14.25" customHeight="1">
      <c r="A344" s="48" t="s">
        <v>229</v>
      </c>
      <c r="B344" s="60" t="s">
        <v>230</v>
      </c>
      <c r="C344" s="66">
        <v>0</v>
      </c>
      <c r="D344" s="66">
        <v>0</v>
      </c>
      <c r="E344" s="66">
        <f>F344-0</f>
        <v>0</v>
      </c>
      <c r="F344" s="66">
        <v>0</v>
      </c>
      <c r="G344" s="58">
        <f t="shared" si="71"/>
        <v>0</v>
      </c>
      <c r="H344" s="66">
        <f t="shared" si="73"/>
        <v>0</v>
      </c>
      <c r="I344" s="66">
        <f>J344-0</f>
        <v>0</v>
      </c>
      <c r="J344" s="66">
        <v>0</v>
      </c>
      <c r="K344" s="51">
        <f t="shared" si="72"/>
        <v>0</v>
      </c>
      <c r="L344" s="91">
        <f t="shared" si="74"/>
        <v>0</v>
      </c>
    </row>
    <row r="345" spans="1:12" ht="14.25" customHeight="1">
      <c r="A345" s="48" t="s">
        <v>28</v>
      </c>
      <c r="B345" s="60" t="s">
        <v>33</v>
      </c>
      <c r="C345" s="111">
        <v>507449527</v>
      </c>
      <c r="D345" s="111">
        <v>507449527</v>
      </c>
      <c r="E345" s="66">
        <f>F345-0</f>
        <v>326791311.57</v>
      </c>
      <c r="F345" s="115">
        <v>326791311.57</v>
      </c>
      <c r="G345" s="58">
        <f t="shared" si="71"/>
        <v>1.7565418066697929</v>
      </c>
      <c r="H345" s="66">
        <f t="shared" si="73"/>
        <v>180658215.43</v>
      </c>
      <c r="I345" s="66">
        <f>J345-0</f>
        <v>85229674.49</v>
      </c>
      <c r="J345" s="111">
        <v>85229674.49</v>
      </c>
      <c r="K345" s="51">
        <f t="shared" si="72"/>
        <v>0.6130713189424749</v>
      </c>
      <c r="L345" s="91">
        <f t="shared" si="74"/>
        <v>422219852.51</v>
      </c>
    </row>
    <row r="346" spans="1:12" ht="14.25" customHeight="1">
      <c r="A346" s="48" t="s">
        <v>50</v>
      </c>
      <c r="B346" s="60" t="s">
        <v>57</v>
      </c>
      <c r="C346" s="111">
        <v>250000</v>
      </c>
      <c r="D346" s="111">
        <v>250000</v>
      </c>
      <c r="E346" s="66">
        <f>F346-0</f>
        <v>36992.83</v>
      </c>
      <c r="F346" s="115">
        <v>36992.83</v>
      </c>
      <c r="G346" s="58">
        <f t="shared" si="71"/>
        <v>0.0001988408202465617</v>
      </c>
      <c r="H346" s="66">
        <f t="shared" si="73"/>
        <v>213007.16999999998</v>
      </c>
      <c r="I346" s="66">
        <f>J346-0</f>
        <v>18496.41</v>
      </c>
      <c r="J346" s="111">
        <v>18496.41</v>
      </c>
      <c r="K346" s="51">
        <f t="shared" si="72"/>
        <v>0.000133047774055869</v>
      </c>
      <c r="L346" s="91">
        <f t="shared" si="74"/>
        <v>231503.59</v>
      </c>
    </row>
    <row r="347" spans="1:12" ht="14.25" customHeight="1">
      <c r="A347" s="48" t="s">
        <v>29</v>
      </c>
      <c r="B347" s="60" t="s">
        <v>263</v>
      </c>
      <c r="C347" s="111">
        <v>220000</v>
      </c>
      <c r="D347" s="111">
        <v>220000</v>
      </c>
      <c r="E347" s="66">
        <f>F347-0</f>
        <v>8616</v>
      </c>
      <c r="F347" s="115">
        <v>8616</v>
      </c>
      <c r="G347" s="58">
        <f t="shared" si="71"/>
        <v>4.631201525388502E-05</v>
      </c>
      <c r="H347" s="66">
        <f t="shared" si="73"/>
        <v>211384</v>
      </c>
      <c r="I347" s="66">
        <f>J347-0</f>
        <v>8616</v>
      </c>
      <c r="J347" s="111">
        <v>8616</v>
      </c>
      <c r="K347" s="51">
        <f t="shared" si="72"/>
        <v>6.197633061039237E-05</v>
      </c>
      <c r="L347" s="91">
        <f t="shared" si="74"/>
        <v>211384</v>
      </c>
    </row>
    <row r="348" spans="1:12" ht="14.25" customHeight="1">
      <c r="A348" s="45" t="s">
        <v>46</v>
      </c>
      <c r="B348" s="100" t="s">
        <v>47</v>
      </c>
      <c r="C348" s="65">
        <f>SUM(C349:C355)</f>
        <v>201992642</v>
      </c>
      <c r="D348" s="65">
        <f>SUM(D349:D355)</f>
        <v>202301030.02</v>
      </c>
      <c r="E348" s="65">
        <f>SUM(E349:E355)</f>
        <v>29800944.29</v>
      </c>
      <c r="F348" s="65">
        <f>SUM(F349:F355)</f>
        <v>29800944.29</v>
      </c>
      <c r="G348" s="97">
        <f t="shared" si="71"/>
        <v>0.16018358710987207</v>
      </c>
      <c r="H348" s="65">
        <f t="shared" si="73"/>
        <v>172500085.73000002</v>
      </c>
      <c r="I348" s="65">
        <f>SUM(I349:I355)</f>
        <v>25028420.24</v>
      </c>
      <c r="J348" s="65">
        <f>SUM(J349:J355)</f>
        <v>25028420.24</v>
      </c>
      <c r="K348" s="47">
        <f t="shared" si="72"/>
        <v>0.18003361739207005</v>
      </c>
      <c r="L348" s="99">
        <f t="shared" si="74"/>
        <v>177272609.78</v>
      </c>
    </row>
    <row r="349" spans="1:12" ht="14.25" customHeight="1">
      <c r="A349" s="48" t="s">
        <v>28</v>
      </c>
      <c r="B349" s="60" t="s">
        <v>33</v>
      </c>
      <c r="C349" s="111">
        <v>201904642</v>
      </c>
      <c r="D349" s="111">
        <v>202213030.02</v>
      </c>
      <c r="E349" s="66">
        <f>F349-0</f>
        <v>29786702.65</v>
      </c>
      <c r="F349" s="115">
        <v>29786702.65</v>
      </c>
      <c r="G349" s="58">
        <f t="shared" si="71"/>
        <v>0.16010703661672904</v>
      </c>
      <c r="H349" s="66">
        <f t="shared" si="73"/>
        <v>172426327.37</v>
      </c>
      <c r="I349" s="66">
        <f>J349-0</f>
        <v>25028420.24</v>
      </c>
      <c r="J349" s="111">
        <v>25028420.24</v>
      </c>
      <c r="K349" s="51">
        <f t="shared" si="72"/>
        <v>0.18003361739207005</v>
      </c>
      <c r="L349" s="91">
        <f t="shared" si="74"/>
        <v>177184609.78</v>
      </c>
    </row>
    <row r="350" spans="1:12" ht="14.25" customHeight="1">
      <c r="A350" s="48" t="s">
        <v>39</v>
      </c>
      <c r="B350" s="60" t="s">
        <v>41</v>
      </c>
      <c r="C350" s="66">
        <v>0</v>
      </c>
      <c r="D350" s="66">
        <v>0</v>
      </c>
      <c r="E350" s="66">
        <f aca="true" t="shared" si="75" ref="E350:E355">F350-0</f>
        <v>0</v>
      </c>
      <c r="F350" s="66">
        <v>0</v>
      </c>
      <c r="G350" s="58">
        <f t="shared" si="71"/>
        <v>0</v>
      </c>
      <c r="H350" s="66">
        <f t="shared" si="73"/>
        <v>0</v>
      </c>
      <c r="I350" s="66">
        <f aca="true" t="shared" si="76" ref="I350:I355">J350-0</f>
        <v>0</v>
      </c>
      <c r="J350" s="66">
        <v>0</v>
      </c>
      <c r="K350" s="51">
        <f t="shared" si="72"/>
        <v>0</v>
      </c>
      <c r="L350" s="91">
        <f t="shared" si="74"/>
        <v>0</v>
      </c>
    </row>
    <row r="351" spans="1:15" ht="14.25" customHeight="1">
      <c r="A351" s="48" t="s">
        <v>232</v>
      </c>
      <c r="B351" s="60" t="s">
        <v>231</v>
      </c>
      <c r="C351" s="66">
        <v>0</v>
      </c>
      <c r="D351" s="66">
        <v>0</v>
      </c>
      <c r="E351" s="66">
        <f t="shared" si="75"/>
        <v>0</v>
      </c>
      <c r="F351" s="66">
        <v>0</v>
      </c>
      <c r="G351" s="58">
        <f t="shared" si="71"/>
        <v>0</v>
      </c>
      <c r="H351" s="66">
        <f t="shared" si="73"/>
        <v>0</v>
      </c>
      <c r="I351" s="66">
        <f t="shared" si="76"/>
        <v>0</v>
      </c>
      <c r="J351" s="66">
        <v>0</v>
      </c>
      <c r="K351" s="51">
        <f t="shared" si="72"/>
        <v>0</v>
      </c>
      <c r="L351" s="91">
        <f t="shared" si="74"/>
        <v>0</v>
      </c>
      <c r="N351" s="125"/>
      <c r="O351" s="125"/>
    </row>
    <row r="352" spans="1:15" ht="14.25" customHeight="1">
      <c r="A352" s="48" t="s">
        <v>49</v>
      </c>
      <c r="B352" s="60" t="s">
        <v>56</v>
      </c>
      <c r="C352" s="111">
        <v>88000</v>
      </c>
      <c r="D352" s="111">
        <v>88000</v>
      </c>
      <c r="E352" s="66">
        <f>F352-0</f>
        <v>14241.64</v>
      </c>
      <c r="F352" s="115">
        <v>14241.64</v>
      </c>
      <c r="G352" s="58">
        <f t="shared" si="71"/>
        <v>7.655049314302914E-05</v>
      </c>
      <c r="H352" s="66">
        <f t="shared" si="73"/>
        <v>73758.36</v>
      </c>
      <c r="I352" s="66">
        <f t="shared" si="76"/>
        <v>0</v>
      </c>
      <c r="J352" s="66">
        <v>0</v>
      </c>
      <c r="K352" s="51">
        <f t="shared" si="72"/>
        <v>0</v>
      </c>
      <c r="L352" s="91">
        <f t="shared" si="74"/>
        <v>88000</v>
      </c>
      <c r="N352" s="82"/>
      <c r="O352" s="82"/>
    </row>
    <row r="353" spans="1:12" ht="14.25" customHeight="1">
      <c r="A353" s="48" t="s">
        <v>236</v>
      </c>
      <c r="B353" s="60" t="s">
        <v>235</v>
      </c>
      <c r="C353" s="66">
        <v>0</v>
      </c>
      <c r="D353" s="66">
        <v>0</v>
      </c>
      <c r="E353" s="66">
        <f t="shared" si="75"/>
        <v>0</v>
      </c>
      <c r="F353" s="66">
        <v>0</v>
      </c>
      <c r="G353" s="58">
        <f t="shared" si="71"/>
        <v>0</v>
      </c>
      <c r="H353" s="66">
        <f t="shared" si="73"/>
        <v>0</v>
      </c>
      <c r="I353" s="66">
        <f t="shared" si="76"/>
        <v>0</v>
      </c>
      <c r="J353" s="66">
        <v>0</v>
      </c>
      <c r="K353" s="51">
        <f t="shared" si="72"/>
        <v>0</v>
      </c>
      <c r="L353" s="91">
        <f t="shared" si="74"/>
        <v>0</v>
      </c>
    </row>
    <row r="354" spans="1:12" ht="14.25" customHeight="1">
      <c r="A354" s="48" t="s">
        <v>96</v>
      </c>
      <c r="B354" s="60" t="s">
        <v>102</v>
      </c>
      <c r="C354" s="66">
        <v>0</v>
      </c>
      <c r="D354" s="66">
        <v>0</v>
      </c>
      <c r="E354" s="66">
        <f t="shared" si="75"/>
        <v>0</v>
      </c>
      <c r="F354" s="66">
        <v>0</v>
      </c>
      <c r="G354" s="58">
        <f t="shared" si="71"/>
        <v>0</v>
      </c>
      <c r="H354" s="66">
        <f t="shared" si="73"/>
        <v>0</v>
      </c>
      <c r="I354" s="66">
        <f t="shared" si="76"/>
        <v>0</v>
      </c>
      <c r="J354" s="66">
        <v>0</v>
      </c>
      <c r="K354" s="51">
        <f t="shared" si="72"/>
        <v>0</v>
      </c>
      <c r="L354" s="91">
        <f t="shared" si="74"/>
        <v>0</v>
      </c>
    </row>
    <row r="355" spans="1:12" ht="14.25" customHeight="1">
      <c r="A355" s="48" t="s">
        <v>97</v>
      </c>
      <c r="B355" s="60" t="s">
        <v>237</v>
      </c>
      <c r="C355" s="66">
        <v>0</v>
      </c>
      <c r="D355" s="66">
        <v>0</v>
      </c>
      <c r="E355" s="66">
        <f t="shared" si="75"/>
        <v>0</v>
      </c>
      <c r="F355" s="66">
        <v>0</v>
      </c>
      <c r="G355" s="58">
        <f t="shared" si="71"/>
        <v>0</v>
      </c>
      <c r="H355" s="66">
        <f t="shared" si="73"/>
        <v>0</v>
      </c>
      <c r="I355" s="66">
        <f t="shared" si="76"/>
        <v>0</v>
      </c>
      <c r="J355" s="66">
        <v>0</v>
      </c>
      <c r="K355" s="51">
        <f t="shared" si="72"/>
        <v>0</v>
      </c>
      <c r="L355" s="91">
        <f t="shared" si="74"/>
        <v>0</v>
      </c>
    </row>
    <row r="356" spans="1:12" ht="14.25" customHeight="1">
      <c r="A356" s="45" t="s">
        <v>63</v>
      </c>
      <c r="B356" s="100" t="s">
        <v>62</v>
      </c>
      <c r="C356" s="65">
        <f>SUM(C357:C361)</f>
        <v>1177249392</v>
      </c>
      <c r="D356" s="65">
        <f>SUM(D357:D361)</f>
        <v>1177749392</v>
      </c>
      <c r="E356" s="65">
        <f>SUM(E357:E361)</f>
        <v>121820582.46000001</v>
      </c>
      <c r="F356" s="65">
        <f>SUM(F357:F361)</f>
        <v>121820582.46000001</v>
      </c>
      <c r="G356" s="97">
        <f t="shared" si="71"/>
        <v>0.654799985274452</v>
      </c>
      <c r="H356" s="65">
        <f t="shared" si="73"/>
        <v>1055928809.54</v>
      </c>
      <c r="I356" s="65">
        <f>SUM(I357:I361)</f>
        <v>120961974.22</v>
      </c>
      <c r="J356" s="65">
        <f>SUM(J357:J361)</f>
        <v>120961974.22</v>
      </c>
      <c r="K356" s="47">
        <f t="shared" si="72"/>
        <v>0.8700997336982912</v>
      </c>
      <c r="L356" s="99">
        <f t="shared" si="74"/>
        <v>1056787417.78</v>
      </c>
    </row>
    <row r="357" spans="1:12" ht="14.25" customHeight="1">
      <c r="A357" s="48" t="s">
        <v>28</v>
      </c>
      <c r="B357" s="60" t="s">
        <v>33</v>
      </c>
      <c r="C357" s="111">
        <v>1018474601</v>
      </c>
      <c r="D357" s="111">
        <v>1018974601</v>
      </c>
      <c r="E357" s="66">
        <f>F357-0</f>
        <v>121523854.62</v>
      </c>
      <c r="F357" s="115">
        <v>121523854.62</v>
      </c>
      <c r="G357" s="58">
        <f t="shared" si="71"/>
        <v>0.6532050381699567</v>
      </c>
      <c r="H357" s="66">
        <f t="shared" si="73"/>
        <v>897450746.38</v>
      </c>
      <c r="I357" s="66">
        <f>J357-0</f>
        <v>120961974.22</v>
      </c>
      <c r="J357" s="111">
        <v>120961974.22</v>
      </c>
      <c r="K357" s="51">
        <f t="shared" si="72"/>
        <v>0.8700997336982912</v>
      </c>
      <c r="L357" s="91">
        <f t="shared" si="74"/>
        <v>898012626.78</v>
      </c>
    </row>
    <row r="358" spans="1:12" ht="14.25" customHeight="1">
      <c r="A358" s="48" t="s">
        <v>49</v>
      </c>
      <c r="B358" s="60" t="s">
        <v>56</v>
      </c>
      <c r="C358" s="111">
        <v>158774791</v>
      </c>
      <c r="D358" s="111">
        <v>158774791</v>
      </c>
      <c r="E358" s="66">
        <f>F358-0</f>
        <v>296727.84</v>
      </c>
      <c r="F358" s="115">
        <v>296727.84</v>
      </c>
      <c r="G358" s="58">
        <f t="shared" si="71"/>
        <v>0.0015949471044953989</v>
      </c>
      <c r="H358" s="66">
        <f t="shared" si="73"/>
        <v>158478063.16</v>
      </c>
      <c r="I358" s="66">
        <f>J358-0</f>
        <v>0</v>
      </c>
      <c r="J358" s="66">
        <v>0</v>
      </c>
      <c r="K358" s="51">
        <f t="shared" si="72"/>
        <v>0</v>
      </c>
      <c r="L358" s="91">
        <f t="shared" si="74"/>
        <v>158774791</v>
      </c>
    </row>
    <row r="359" spans="1:12" ht="14.25" customHeight="1">
      <c r="A359" s="48" t="s">
        <v>29</v>
      </c>
      <c r="B359" s="60" t="s">
        <v>34</v>
      </c>
      <c r="C359" s="66">
        <v>0</v>
      </c>
      <c r="D359" s="66">
        <v>0</v>
      </c>
      <c r="E359" s="66">
        <f>F359-0</f>
        <v>0</v>
      </c>
      <c r="F359" s="66">
        <v>0</v>
      </c>
      <c r="G359" s="58">
        <f t="shared" si="71"/>
        <v>0</v>
      </c>
      <c r="H359" s="66">
        <f t="shared" si="73"/>
        <v>0</v>
      </c>
      <c r="I359" s="66">
        <f>J359-0</f>
        <v>0</v>
      </c>
      <c r="J359" s="66">
        <v>0</v>
      </c>
      <c r="K359" s="51">
        <f t="shared" si="72"/>
        <v>0</v>
      </c>
      <c r="L359" s="91">
        <f t="shared" si="74"/>
        <v>0</v>
      </c>
    </row>
    <row r="360" spans="1:12" ht="14.25" customHeight="1">
      <c r="A360" s="48" t="s">
        <v>64</v>
      </c>
      <c r="B360" s="60" t="s">
        <v>72</v>
      </c>
      <c r="C360" s="66">
        <v>0</v>
      </c>
      <c r="D360" s="66">
        <v>0</v>
      </c>
      <c r="E360" s="66">
        <f>F360-0</f>
        <v>0</v>
      </c>
      <c r="F360" s="66">
        <v>0</v>
      </c>
      <c r="G360" s="58">
        <f t="shared" si="71"/>
        <v>0</v>
      </c>
      <c r="H360" s="66">
        <f t="shared" si="73"/>
        <v>0</v>
      </c>
      <c r="I360" s="66">
        <f>J360-0</f>
        <v>0</v>
      </c>
      <c r="J360" s="66">
        <v>0</v>
      </c>
      <c r="K360" s="51">
        <f t="shared" si="72"/>
        <v>0</v>
      </c>
      <c r="L360" s="91">
        <f t="shared" si="74"/>
        <v>0</v>
      </c>
    </row>
    <row r="361" spans="1:12" ht="14.25" customHeight="1">
      <c r="A361" s="48" t="s">
        <v>65</v>
      </c>
      <c r="B361" s="60" t="s">
        <v>73</v>
      </c>
      <c r="C361" s="66">
        <v>0</v>
      </c>
      <c r="D361" s="66">
        <v>0</v>
      </c>
      <c r="E361" s="66">
        <f>F361-0</f>
        <v>0</v>
      </c>
      <c r="F361" s="66">
        <v>0</v>
      </c>
      <c r="G361" s="58">
        <f t="shared" si="71"/>
        <v>0</v>
      </c>
      <c r="H361" s="66">
        <f t="shared" si="73"/>
        <v>0</v>
      </c>
      <c r="I361" s="66">
        <f>J361-0</f>
        <v>0</v>
      </c>
      <c r="J361" s="66">
        <v>0</v>
      </c>
      <c r="K361" s="51">
        <f t="shared" si="72"/>
        <v>0</v>
      </c>
      <c r="L361" s="91">
        <f t="shared" si="74"/>
        <v>0</v>
      </c>
    </row>
    <row r="362" spans="1:12" ht="14.25" customHeight="1">
      <c r="A362" s="45" t="s">
        <v>81</v>
      </c>
      <c r="B362" s="100" t="s">
        <v>80</v>
      </c>
      <c r="C362" s="65">
        <f>SUM(C363:C365)</f>
        <v>2768515</v>
      </c>
      <c r="D362" s="65">
        <f>SUM(D363:D365)</f>
        <v>4520515</v>
      </c>
      <c r="E362" s="65">
        <f>SUM(E363:E365)</f>
        <v>407799.81999999995</v>
      </c>
      <c r="F362" s="65">
        <f>SUM(F363:F365)</f>
        <v>407799.81999999995</v>
      </c>
      <c r="G362" s="97">
        <f t="shared" si="71"/>
        <v>0.0021919720850013423</v>
      </c>
      <c r="H362" s="65">
        <f t="shared" si="73"/>
        <v>4112715.18</v>
      </c>
      <c r="I362" s="65">
        <f>SUM(I363:I365)</f>
        <v>328144.17000000004</v>
      </c>
      <c r="J362" s="65">
        <f>SUM(J363:J365)</f>
        <v>328144.17000000004</v>
      </c>
      <c r="K362" s="47">
        <f t="shared" si="72"/>
        <v>0.0023603959572647167</v>
      </c>
      <c r="L362" s="99">
        <f t="shared" si="74"/>
        <v>4192370.83</v>
      </c>
    </row>
    <row r="363" spans="1:12" ht="14.25" customHeight="1">
      <c r="A363" s="48" t="s">
        <v>28</v>
      </c>
      <c r="B363" s="60" t="s">
        <v>33</v>
      </c>
      <c r="C363" s="111">
        <v>2238515</v>
      </c>
      <c r="D363" s="111">
        <v>3990515</v>
      </c>
      <c r="E363" s="66">
        <f>F363-0</f>
        <v>373180.85</v>
      </c>
      <c r="F363" s="115">
        <v>373180.85</v>
      </c>
      <c r="G363" s="58">
        <f t="shared" si="71"/>
        <v>0.0020058910419751366</v>
      </c>
      <c r="H363" s="66">
        <f t="shared" si="73"/>
        <v>3617334.15</v>
      </c>
      <c r="I363" s="66">
        <f>J363-0</f>
        <v>297584.46</v>
      </c>
      <c r="J363" s="111">
        <v>297584.46</v>
      </c>
      <c r="K363" s="51">
        <f t="shared" si="72"/>
        <v>0.002140574846503608</v>
      </c>
      <c r="L363" s="91">
        <f t="shared" si="74"/>
        <v>3692930.54</v>
      </c>
    </row>
    <row r="364" spans="1:12" ht="14.25" customHeight="1">
      <c r="A364" s="48" t="s">
        <v>82</v>
      </c>
      <c r="B364" s="60" t="s">
        <v>84</v>
      </c>
      <c r="C364" s="111">
        <v>530000</v>
      </c>
      <c r="D364" s="111">
        <v>530000</v>
      </c>
      <c r="E364" s="66">
        <f>F364-0</f>
        <v>34618.97</v>
      </c>
      <c r="F364" s="115">
        <v>34618.97</v>
      </c>
      <c r="G364" s="58">
        <f t="shared" si="71"/>
        <v>0.00018608104302620567</v>
      </c>
      <c r="H364" s="66">
        <f t="shared" si="73"/>
        <v>495381.03</v>
      </c>
      <c r="I364" s="66">
        <f>J364-0</f>
        <v>30559.71</v>
      </c>
      <c r="J364" s="111">
        <v>30559.71</v>
      </c>
      <c r="K364" s="51">
        <f t="shared" si="72"/>
        <v>0.00021982111076110882</v>
      </c>
      <c r="L364" s="91">
        <f t="shared" si="74"/>
        <v>499440.29</v>
      </c>
    </row>
    <row r="365" spans="1:12" ht="14.25" customHeight="1">
      <c r="A365" s="48" t="s">
        <v>83</v>
      </c>
      <c r="B365" s="60" t="s">
        <v>264</v>
      </c>
      <c r="C365" s="66">
        <v>0</v>
      </c>
      <c r="D365" s="66">
        <v>0</v>
      </c>
      <c r="E365" s="66">
        <f>F365-0</f>
        <v>0</v>
      </c>
      <c r="F365" s="66">
        <v>0</v>
      </c>
      <c r="G365" s="58">
        <f t="shared" si="71"/>
        <v>0</v>
      </c>
      <c r="H365" s="66">
        <f t="shared" si="73"/>
        <v>0</v>
      </c>
      <c r="I365" s="66">
        <f>J365-0</f>
        <v>0</v>
      </c>
      <c r="J365" s="66">
        <v>0</v>
      </c>
      <c r="K365" s="51">
        <f t="shared" si="72"/>
        <v>0</v>
      </c>
      <c r="L365" s="91">
        <f t="shared" si="74"/>
        <v>0</v>
      </c>
    </row>
    <row r="366" spans="1:12" ht="14.25" customHeight="1">
      <c r="A366" s="45" t="s">
        <v>87</v>
      </c>
      <c r="B366" s="100" t="s">
        <v>86</v>
      </c>
      <c r="C366" s="65">
        <f>C367</f>
        <v>1116306000</v>
      </c>
      <c r="D366" s="65">
        <f>D367</f>
        <v>1348407355.61</v>
      </c>
      <c r="E366" s="65">
        <f>E367</f>
        <v>1496345.42</v>
      </c>
      <c r="F366" s="65">
        <f>F367</f>
        <v>1496345.42</v>
      </c>
      <c r="G366" s="97">
        <f t="shared" si="71"/>
        <v>0.008043032952196029</v>
      </c>
      <c r="H366" s="65">
        <f t="shared" si="73"/>
        <v>1346911010.1899998</v>
      </c>
      <c r="I366" s="65">
        <f>I367</f>
        <v>1496345.42</v>
      </c>
      <c r="J366" s="65">
        <f>J367</f>
        <v>1496345.42</v>
      </c>
      <c r="K366" s="47">
        <f t="shared" si="72"/>
        <v>0.01076346314499378</v>
      </c>
      <c r="L366" s="99">
        <f t="shared" si="74"/>
        <v>1346911010.1899998</v>
      </c>
    </row>
    <row r="367" spans="1:12" ht="14.25" customHeight="1">
      <c r="A367" s="48" t="s">
        <v>28</v>
      </c>
      <c r="B367" s="60" t="s">
        <v>33</v>
      </c>
      <c r="C367" s="111">
        <v>1116306000</v>
      </c>
      <c r="D367" s="111">
        <v>1348407355.61</v>
      </c>
      <c r="E367" s="66">
        <f>F367-0</f>
        <v>1496345.42</v>
      </c>
      <c r="F367" s="115">
        <v>1496345.42</v>
      </c>
      <c r="G367" s="58">
        <f t="shared" si="71"/>
        <v>0.008043032952196029</v>
      </c>
      <c r="H367" s="66">
        <f t="shared" si="73"/>
        <v>1346911010.1899998</v>
      </c>
      <c r="I367" s="66">
        <f>J367-0</f>
        <v>1496345.42</v>
      </c>
      <c r="J367" s="111">
        <v>1496345.42</v>
      </c>
      <c r="K367" s="51">
        <f t="shared" si="72"/>
        <v>0.01076346314499378</v>
      </c>
      <c r="L367" s="91">
        <f t="shared" si="74"/>
        <v>1346911010.1899998</v>
      </c>
    </row>
    <row r="368" spans="1:12" ht="14.25" customHeight="1">
      <c r="A368" s="45" t="s">
        <v>90</v>
      </c>
      <c r="B368" s="100" t="s">
        <v>91</v>
      </c>
      <c r="C368" s="65">
        <f>SUM(C369:C371)</f>
        <v>2558381013</v>
      </c>
      <c r="D368" s="65">
        <f>SUM(D369:D371)</f>
        <v>2558381013</v>
      </c>
      <c r="E368" s="65">
        <f>SUM(E369:E371)</f>
        <v>544657575.83</v>
      </c>
      <c r="F368" s="65">
        <f>SUM(F369:F371)</f>
        <v>544657575.83</v>
      </c>
      <c r="G368" s="97">
        <f t="shared" si="71"/>
        <v>2.9275986490230967</v>
      </c>
      <c r="H368" s="65">
        <f t="shared" si="73"/>
        <v>2013723437.17</v>
      </c>
      <c r="I368" s="65">
        <f>SUM(I369:I371)</f>
        <v>475469109.82</v>
      </c>
      <c r="J368" s="65">
        <f>SUM(J369:J371)</f>
        <v>475469109.82</v>
      </c>
      <c r="K368" s="47">
        <f t="shared" si="72"/>
        <v>3.420128916577678</v>
      </c>
      <c r="L368" s="99">
        <f t="shared" si="74"/>
        <v>2082911903.18</v>
      </c>
    </row>
    <row r="369" spans="1:12" ht="14.25" customHeight="1">
      <c r="A369" s="48" t="s">
        <v>28</v>
      </c>
      <c r="B369" s="60" t="s">
        <v>33</v>
      </c>
      <c r="C369" s="111">
        <v>90361245</v>
      </c>
      <c r="D369" s="111">
        <v>90361245</v>
      </c>
      <c r="E369" s="66">
        <f>F369-0</f>
        <v>18349908.57</v>
      </c>
      <c r="F369" s="115">
        <v>18349908.57</v>
      </c>
      <c r="G369" s="58">
        <f t="shared" si="71"/>
        <v>0.0986329207986578</v>
      </c>
      <c r="H369" s="66">
        <f t="shared" si="73"/>
        <v>72011336.43</v>
      </c>
      <c r="I369" s="66">
        <f>J369-0</f>
        <v>18349908.56</v>
      </c>
      <c r="J369" s="111">
        <v>18349908.56</v>
      </c>
      <c r="K369" s="51">
        <f t="shared" si="72"/>
        <v>0.13199396466864308</v>
      </c>
      <c r="L369" s="91">
        <f t="shared" si="74"/>
        <v>72011336.44</v>
      </c>
    </row>
    <row r="370" spans="1:12" ht="14.25" customHeight="1">
      <c r="A370" s="48" t="s">
        <v>67</v>
      </c>
      <c r="B370" s="60" t="s">
        <v>75</v>
      </c>
      <c r="C370" s="111">
        <v>2468019768</v>
      </c>
      <c r="D370" s="111">
        <v>2468019768</v>
      </c>
      <c r="E370" s="66">
        <f>F370-0</f>
        <v>526307667.26</v>
      </c>
      <c r="F370" s="115">
        <v>526307667.26</v>
      </c>
      <c r="G370" s="58">
        <f t="shared" si="71"/>
        <v>2.8289657282244387</v>
      </c>
      <c r="H370" s="66">
        <f t="shared" si="73"/>
        <v>1941712100.74</v>
      </c>
      <c r="I370" s="66">
        <f>J370-0</f>
        <v>457119201.26</v>
      </c>
      <c r="J370" s="111">
        <v>457119201.26</v>
      </c>
      <c r="K370" s="51">
        <f t="shared" si="72"/>
        <v>3.2881349519090346</v>
      </c>
      <c r="L370" s="91">
        <f t="shared" si="74"/>
        <v>2010900566.74</v>
      </c>
    </row>
    <row r="371" spans="1:12" ht="14.25" customHeight="1">
      <c r="A371" s="48" t="s">
        <v>94</v>
      </c>
      <c r="B371" s="60" t="s">
        <v>100</v>
      </c>
      <c r="C371" s="66">
        <v>0</v>
      </c>
      <c r="D371" s="66">
        <v>0</v>
      </c>
      <c r="E371" s="66">
        <f>F371-0</f>
        <v>0</v>
      </c>
      <c r="F371" s="66">
        <v>0</v>
      </c>
      <c r="G371" s="58">
        <f t="shared" si="71"/>
        <v>0</v>
      </c>
      <c r="H371" s="66">
        <f t="shared" si="73"/>
        <v>0</v>
      </c>
      <c r="I371" s="66">
        <f>J371-0</f>
        <v>0</v>
      </c>
      <c r="J371" s="66">
        <v>0</v>
      </c>
      <c r="K371" s="51">
        <f t="shared" si="72"/>
        <v>0</v>
      </c>
      <c r="L371" s="91">
        <f t="shared" si="74"/>
        <v>0</v>
      </c>
    </row>
    <row r="372" spans="1:12" ht="14.25" customHeight="1">
      <c r="A372" s="45" t="s">
        <v>104</v>
      </c>
      <c r="B372" s="100" t="s">
        <v>103</v>
      </c>
      <c r="C372" s="65">
        <f>C373+C374</f>
        <v>1201495</v>
      </c>
      <c r="D372" s="65">
        <f>D373+D374</f>
        <v>1201495</v>
      </c>
      <c r="E372" s="65">
        <f>E373+E374</f>
        <v>14936.84</v>
      </c>
      <c r="F372" s="65">
        <f>F373+F374</f>
        <v>14936.84</v>
      </c>
      <c r="G372" s="97">
        <f t="shared" si="71"/>
        <v>8.028727506091458E-05</v>
      </c>
      <c r="H372" s="65">
        <f t="shared" si="73"/>
        <v>1186558.16</v>
      </c>
      <c r="I372" s="65">
        <f>I373+I374</f>
        <v>14936.84</v>
      </c>
      <c r="J372" s="65">
        <f>J373+J374</f>
        <v>14936.84</v>
      </c>
      <c r="K372" s="47">
        <f t="shared" si="72"/>
        <v>0.00010744319105321879</v>
      </c>
      <c r="L372" s="99">
        <f t="shared" si="74"/>
        <v>1186558.16</v>
      </c>
    </row>
    <row r="373" spans="1:12" ht="14.25" customHeight="1">
      <c r="A373" s="48" t="s">
        <v>28</v>
      </c>
      <c r="B373" s="60" t="s">
        <v>33</v>
      </c>
      <c r="C373" s="111">
        <v>1201495</v>
      </c>
      <c r="D373" s="111">
        <v>1201495</v>
      </c>
      <c r="E373" s="66">
        <f>F373-0</f>
        <v>14936.84</v>
      </c>
      <c r="F373" s="115">
        <v>14936.84</v>
      </c>
      <c r="G373" s="58">
        <f t="shared" si="71"/>
        <v>8.028727506091458E-05</v>
      </c>
      <c r="H373" s="66">
        <f t="shared" si="73"/>
        <v>1186558.16</v>
      </c>
      <c r="I373" s="66">
        <f>J373-0</f>
        <v>14936.84</v>
      </c>
      <c r="J373" s="111">
        <v>14936.84</v>
      </c>
      <c r="K373" s="51">
        <f t="shared" si="72"/>
        <v>0.00010744319105321879</v>
      </c>
      <c r="L373" s="91">
        <f t="shared" si="74"/>
        <v>1186558.16</v>
      </c>
    </row>
    <row r="374" spans="1:12" ht="14.25" customHeight="1">
      <c r="A374" s="48" t="s">
        <v>105</v>
      </c>
      <c r="B374" s="60" t="s">
        <v>107</v>
      </c>
      <c r="C374" s="66">
        <v>0</v>
      </c>
      <c r="D374" s="66">
        <v>0</v>
      </c>
      <c r="E374" s="66">
        <f>F374-0</f>
        <v>0</v>
      </c>
      <c r="F374" s="66">
        <v>0</v>
      </c>
      <c r="G374" s="58">
        <f t="shared" si="71"/>
        <v>0</v>
      </c>
      <c r="H374" s="66">
        <f t="shared" si="73"/>
        <v>0</v>
      </c>
      <c r="I374" s="66">
        <f>J374-0</f>
        <v>0</v>
      </c>
      <c r="J374" s="66">
        <v>0</v>
      </c>
      <c r="K374" s="51">
        <f t="shared" si="72"/>
        <v>0</v>
      </c>
      <c r="L374" s="91">
        <f t="shared" si="74"/>
        <v>0</v>
      </c>
    </row>
    <row r="375" spans="1:12" ht="14.25" customHeight="1">
      <c r="A375" s="45" t="s">
        <v>109</v>
      </c>
      <c r="B375" s="100" t="s">
        <v>110</v>
      </c>
      <c r="C375" s="65">
        <f>SUM(C376:C382)</f>
        <v>438248733</v>
      </c>
      <c r="D375" s="65">
        <f>SUM(D376:D382)</f>
        <v>463488733</v>
      </c>
      <c r="E375" s="65">
        <f>SUM(E376:E382)</f>
        <v>173312033.22000003</v>
      </c>
      <c r="F375" s="65">
        <f>SUM(F376:F382)</f>
        <v>173312033.22000003</v>
      </c>
      <c r="G375" s="97">
        <f t="shared" si="71"/>
        <v>0.9315726005299988</v>
      </c>
      <c r="H375" s="65">
        <f t="shared" si="73"/>
        <v>290176699.78</v>
      </c>
      <c r="I375" s="65">
        <f>SUM(I376:I382)</f>
        <v>161831267.74</v>
      </c>
      <c r="J375" s="65">
        <f>SUM(J376:J382)</f>
        <v>161831267.74</v>
      </c>
      <c r="K375" s="47">
        <f t="shared" si="72"/>
        <v>1.1640794048924286</v>
      </c>
      <c r="L375" s="99">
        <f t="shared" si="74"/>
        <v>301657465.26</v>
      </c>
    </row>
    <row r="376" spans="1:12" ht="14.25" customHeight="1">
      <c r="A376" s="48" t="s">
        <v>28</v>
      </c>
      <c r="B376" s="60" t="s">
        <v>33</v>
      </c>
      <c r="C376" s="111">
        <v>414034309</v>
      </c>
      <c r="D376" s="111">
        <v>436274309</v>
      </c>
      <c r="E376" s="66">
        <f>F376-0</f>
        <v>154424472.12</v>
      </c>
      <c r="F376" s="115">
        <v>154424472.12</v>
      </c>
      <c r="G376" s="58">
        <f t="shared" si="71"/>
        <v>0.8300497340290834</v>
      </c>
      <c r="H376" s="66">
        <f t="shared" si="73"/>
        <v>281849836.88</v>
      </c>
      <c r="I376" s="66">
        <f>J376-0</f>
        <v>142943706.64</v>
      </c>
      <c r="J376" s="111">
        <v>142943706.64</v>
      </c>
      <c r="K376" s="51">
        <f t="shared" si="72"/>
        <v>1.0282180154823093</v>
      </c>
      <c r="L376" s="91">
        <f t="shared" si="74"/>
        <v>293330602.36</v>
      </c>
    </row>
    <row r="377" spans="1:12" ht="14.25" customHeight="1">
      <c r="A377" s="48" t="s">
        <v>29</v>
      </c>
      <c r="B377" s="60" t="s">
        <v>34</v>
      </c>
      <c r="C377" s="66">
        <v>0</v>
      </c>
      <c r="D377" s="66">
        <v>0</v>
      </c>
      <c r="E377" s="66">
        <f aca="true" t="shared" si="77" ref="E377:E382">F377-0</f>
        <v>0</v>
      </c>
      <c r="F377" s="66">
        <v>0</v>
      </c>
      <c r="G377" s="58">
        <f t="shared" si="71"/>
        <v>0</v>
      </c>
      <c r="H377" s="66">
        <f t="shared" si="73"/>
        <v>0</v>
      </c>
      <c r="I377" s="66">
        <f aca="true" t="shared" si="78" ref="I377:I382">J377-0</f>
        <v>0</v>
      </c>
      <c r="J377" s="66">
        <v>0</v>
      </c>
      <c r="K377" s="51">
        <f t="shared" si="72"/>
        <v>0</v>
      </c>
      <c r="L377" s="91">
        <f t="shared" si="74"/>
        <v>0</v>
      </c>
    </row>
    <row r="378" spans="1:12" ht="14.25" customHeight="1">
      <c r="A378" s="48" t="s">
        <v>82</v>
      </c>
      <c r="B378" s="60" t="s">
        <v>84</v>
      </c>
      <c r="C378" s="66">
        <v>0</v>
      </c>
      <c r="D378" s="66"/>
      <c r="E378" s="66">
        <f t="shared" si="77"/>
        <v>0</v>
      </c>
      <c r="F378" s="66">
        <v>0</v>
      </c>
      <c r="G378" s="58">
        <f t="shared" si="71"/>
        <v>0</v>
      </c>
      <c r="H378" s="66">
        <f t="shared" si="73"/>
        <v>0</v>
      </c>
      <c r="I378" s="66">
        <f t="shared" si="78"/>
        <v>0</v>
      </c>
      <c r="J378" s="66">
        <v>0</v>
      </c>
      <c r="K378" s="51">
        <f t="shared" si="72"/>
        <v>0</v>
      </c>
      <c r="L378" s="91">
        <f t="shared" si="74"/>
        <v>0</v>
      </c>
    </row>
    <row r="379" spans="1:12" ht="14.25" customHeight="1">
      <c r="A379" s="48" t="s">
        <v>111</v>
      </c>
      <c r="B379" s="60" t="s">
        <v>118</v>
      </c>
      <c r="C379" s="111">
        <v>23954424</v>
      </c>
      <c r="D379" s="111">
        <v>23954424</v>
      </c>
      <c r="E379" s="66">
        <f>F379-0</f>
        <v>16202104.77</v>
      </c>
      <c r="F379" s="115">
        <v>16202104.77</v>
      </c>
      <c r="G379" s="58">
        <f t="shared" si="71"/>
        <v>0.08708822229030679</v>
      </c>
      <c r="H379" s="66">
        <f t="shared" si="73"/>
        <v>7752319.23</v>
      </c>
      <c r="I379" s="66">
        <f>J379-0</f>
        <v>16202104.77</v>
      </c>
      <c r="J379" s="111">
        <v>16202104.77</v>
      </c>
      <c r="K379" s="51">
        <f t="shared" si="72"/>
        <v>0.11654445239203053</v>
      </c>
      <c r="L379" s="91">
        <f t="shared" si="74"/>
        <v>7752319.23</v>
      </c>
    </row>
    <row r="380" spans="1:12" ht="14.25" customHeight="1">
      <c r="A380" s="48" t="s">
        <v>112</v>
      </c>
      <c r="B380" s="60" t="s">
        <v>119</v>
      </c>
      <c r="C380" s="111">
        <v>0</v>
      </c>
      <c r="D380" s="111">
        <v>3000000</v>
      </c>
      <c r="E380" s="66">
        <f>F380-0</f>
        <v>2685456.33</v>
      </c>
      <c r="F380" s="115">
        <v>2685456.33</v>
      </c>
      <c r="G380" s="58">
        <f t="shared" si="71"/>
        <v>0.014434644210608414</v>
      </c>
      <c r="H380" s="66">
        <f t="shared" si="73"/>
        <v>314543.6699999999</v>
      </c>
      <c r="I380" s="66">
        <f>J380-0</f>
        <v>2685456.33</v>
      </c>
      <c r="J380" s="111">
        <v>2685456.33</v>
      </c>
      <c r="K380" s="51">
        <f t="shared" si="72"/>
        <v>0.01931693701808855</v>
      </c>
      <c r="L380" s="91">
        <f t="shared" si="74"/>
        <v>314543.6699999999</v>
      </c>
    </row>
    <row r="381" spans="1:12" ht="14.25" customHeight="1">
      <c r="A381" s="48" t="s">
        <v>114</v>
      </c>
      <c r="B381" s="60" t="s">
        <v>121</v>
      </c>
      <c r="C381" s="111">
        <v>260000</v>
      </c>
      <c r="D381" s="111">
        <v>260000</v>
      </c>
      <c r="E381" s="66">
        <f t="shared" si="77"/>
        <v>0</v>
      </c>
      <c r="F381" s="66"/>
      <c r="G381" s="58">
        <f t="shared" si="71"/>
        <v>0</v>
      </c>
      <c r="H381" s="66">
        <f t="shared" si="73"/>
        <v>260000</v>
      </c>
      <c r="I381" s="66">
        <f t="shared" si="78"/>
        <v>0</v>
      </c>
      <c r="J381" s="66">
        <v>0</v>
      </c>
      <c r="K381" s="51">
        <f t="shared" si="72"/>
        <v>0</v>
      </c>
      <c r="L381" s="91">
        <f t="shared" si="74"/>
        <v>260000</v>
      </c>
    </row>
    <row r="382" spans="1:12" ht="14.25" customHeight="1">
      <c r="A382" s="48" t="s">
        <v>251</v>
      </c>
      <c r="B382" s="60" t="s">
        <v>252</v>
      </c>
      <c r="C382" s="66">
        <v>0</v>
      </c>
      <c r="D382" s="66">
        <v>0</v>
      </c>
      <c r="E382" s="66">
        <f t="shared" si="77"/>
        <v>0</v>
      </c>
      <c r="F382" s="66">
        <v>0</v>
      </c>
      <c r="G382" s="58">
        <f t="shared" si="71"/>
        <v>0</v>
      </c>
      <c r="H382" s="66">
        <f t="shared" si="73"/>
        <v>0</v>
      </c>
      <c r="I382" s="66">
        <f t="shared" si="78"/>
        <v>0</v>
      </c>
      <c r="J382" s="66">
        <v>0</v>
      </c>
      <c r="K382" s="51">
        <f t="shared" si="72"/>
        <v>0</v>
      </c>
      <c r="L382" s="91">
        <f t="shared" si="74"/>
        <v>0</v>
      </c>
    </row>
    <row r="383" spans="1:12" ht="14.25" customHeight="1">
      <c r="A383" s="45" t="s">
        <v>125</v>
      </c>
      <c r="B383" s="100" t="s">
        <v>126</v>
      </c>
      <c r="C383" s="65">
        <f>SUM(C384:C385)</f>
        <v>9252443</v>
      </c>
      <c r="D383" s="65">
        <f>SUM(D384:D385)</f>
        <v>9256919.78</v>
      </c>
      <c r="E383" s="65">
        <f>SUM(E384:E385)</f>
        <v>1429600.48</v>
      </c>
      <c r="F383" s="65">
        <f>SUM(F384:F385)</f>
        <v>1429600.48</v>
      </c>
      <c r="G383" s="97">
        <f t="shared" si="71"/>
        <v>0.0076842710349026636</v>
      </c>
      <c r="H383" s="65">
        <f t="shared" si="73"/>
        <v>7827319.299999999</v>
      </c>
      <c r="I383" s="65">
        <f>SUM(I384:I385)</f>
        <v>1398448.28</v>
      </c>
      <c r="J383" s="65">
        <f>SUM(J384:J385)</f>
        <v>1398448.28</v>
      </c>
      <c r="K383" s="47">
        <f t="shared" si="72"/>
        <v>0.010059272625674855</v>
      </c>
      <c r="L383" s="99">
        <f t="shared" si="74"/>
        <v>7858471.499999999</v>
      </c>
    </row>
    <row r="384" spans="1:12" ht="14.25" customHeight="1">
      <c r="A384" s="48" t="s">
        <v>28</v>
      </c>
      <c r="B384" s="60" t="s">
        <v>33</v>
      </c>
      <c r="C384" s="111">
        <v>9252443</v>
      </c>
      <c r="D384" s="111">
        <v>9256919.78</v>
      </c>
      <c r="E384" s="66">
        <f>F384-0</f>
        <v>1429600.48</v>
      </c>
      <c r="F384" s="115">
        <v>1429600.48</v>
      </c>
      <c r="G384" s="58">
        <f t="shared" si="71"/>
        <v>0.0076842710349026636</v>
      </c>
      <c r="H384" s="66">
        <f t="shared" si="73"/>
        <v>7827319.299999999</v>
      </c>
      <c r="I384" s="66">
        <f>J384-0</f>
        <v>1398448.28</v>
      </c>
      <c r="J384" s="66">
        <v>1398448.28</v>
      </c>
      <c r="K384" s="51">
        <f t="shared" si="72"/>
        <v>0.010059272625674855</v>
      </c>
      <c r="L384" s="91">
        <f t="shared" si="74"/>
        <v>7858471.499999999</v>
      </c>
    </row>
    <row r="385" spans="1:12" ht="14.25" customHeight="1">
      <c r="A385" s="48" t="s">
        <v>117</v>
      </c>
      <c r="B385" s="60" t="s">
        <v>124</v>
      </c>
      <c r="C385" s="66">
        <v>0</v>
      </c>
      <c r="D385" s="66">
        <v>0</v>
      </c>
      <c r="E385" s="66">
        <f>F385-0</f>
        <v>0</v>
      </c>
      <c r="F385" s="66">
        <v>0</v>
      </c>
      <c r="G385" s="58">
        <f t="shared" si="71"/>
        <v>0</v>
      </c>
      <c r="H385" s="66">
        <f t="shared" si="73"/>
        <v>0</v>
      </c>
      <c r="I385" s="66">
        <f>J385-0</f>
        <v>0</v>
      </c>
      <c r="J385" s="66">
        <v>0</v>
      </c>
      <c r="K385" s="51">
        <f t="shared" si="72"/>
        <v>0</v>
      </c>
      <c r="L385" s="91">
        <f t="shared" si="74"/>
        <v>0</v>
      </c>
    </row>
    <row r="386" spans="1:12" ht="14.25" customHeight="1">
      <c r="A386" s="102" t="s">
        <v>129</v>
      </c>
      <c r="B386" s="100" t="s">
        <v>130</v>
      </c>
      <c r="C386" s="65">
        <f>SUM(C387:C389)</f>
        <v>1755313</v>
      </c>
      <c r="D386" s="65">
        <f>SUM(D387:D389)</f>
        <v>1858813</v>
      </c>
      <c r="E386" s="65">
        <f>E387+E389</f>
        <v>226059.52</v>
      </c>
      <c r="F386" s="65">
        <f>SUM(F387:F389)</f>
        <v>226059.52</v>
      </c>
      <c r="G386" s="97">
        <f t="shared" si="71"/>
        <v>0.001215096557396231</v>
      </c>
      <c r="H386" s="65">
        <f t="shared" si="73"/>
        <v>1632753.48</v>
      </c>
      <c r="I386" s="65">
        <f>SUM(I387:I389)</f>
        <v>226057.52</v>
      </c>
      <c r="J386" s="65">
        <f>SUM(J387:J389)</f>
        <v>226057.52</v>
      </c>
      <c r="K386" s="47">
        <f t="shared" si="72"/>
        <v>0.0016260695910498355</v>
      </c>
      <c r="L386" s="99">
        <f t="shared" si="74"/>
        <v>1632755.48</v>
      </c>
    </row>
    <row r="387" spans="1:12" ht="14.25" customHeight="1">
      <c r="A387" s="55" t="s">
        <v>28</v>
      </c>
      <c r="B387" s="60" t="s">
        <v>33</v>
      </c>
      <c r="C387" s="111">
        <v>1755313</v>
      </c>
      <c r="D387" s="111">
        <v>1766813</v>
      </c>
      <c r="E387" s="66">
        <f>F387-0</f>
        <v>226059.52</v>
      </c>
      <c r="F387" s="115">
        <v>226059.52</v>
      </c>
      <c r="G387" s="58">
        <f t="shared" si="71"/>
        <v>0.001215096557396231</v>
      </c>
      <c r="H387" s="66">
        <f t="shared" si="73"/>
        <v>1540753.48</v>
      </c>
      <c r="I387" s="66">
        <f>J387-0</f>
        <v>226057.52</v>
      </c>
      <c r="J387" s="111">
        <v>226057.52</v>
      </c>
      <c r="K387" s="51">
        <f t="shared" si="72"/>
        <v>0.0016260695910498355</v>
      </c>
      <c r="L387" s="91">
        <f t="shared" si="74"/>
        <v>1540755.48</v>
      </c>
    </row>
    <row r="388" spans="1:12" ht="14.25" customHeight="1">
      <c r="A388" s="55" t="s">
        <v>53</v>
      </c>
      <c r="B388" s="49" t="s">
        <v>60</v>
      </c>
      <c r="C388" s="115"/>
      <c r="D388" s="111">
        <v>92000</v>
      </c>
      <c r="E388" s="66"/>
      <c r="F388" s="66">
        <v>0</v>
      </c>
      <c r="G388" s="58"/>
      <c r="H388" s="66">
        <f t="shared" si="73"/>
        <v>92000</v>
      </c>
      <c r="I388" s="66">
        <f>J388-0</f>
        <v>0</v>
      </c>
      <c r="J388" s="66">
        <v>0</v>
      </c>
      <c r="K388" s="51"/>
      <c r="L388" s="91"/>
    </row>
    <row r="389" spans="1:12" ht="14.25" customHeight="1">
      <c r="A389" s="55" t="s">
        <v>49</v>
      </c>
      <c r="B389" s="60" t="s">
        <v>56</v>
      </c>
      <c r="C389" s="66">
        <v>0</v>
      </c>
      <c r="D389" s="66">
        <v>0</v>
      </c>
      <c r="E389" s="66">
        <f>F389-0</f>
        <v>0</v>
      </c>
      <c r="F389" s="66">
        <v>0</v>
      </c>
      <c r="G389" s="58">
        <f t="shared" si="71"/>
        <v>0</v>
      </c>
      <c r="H389" s="66">
        <f t="shared" si="73"/>
        <v>0</v>
      </c>
      <c r="I389" s="66">
        <f>J389-0</f>
        <v>0</v>
      </c>
      <c r="J389" s="66">
        <v>0</v>
      </c>
      <c r="K389" s="51">
        <f t="shared" si="72"/>
        <v>0</v>
      </c>
      <c r="L389" s="91">
        <f t="shared" si="74"/>
        <v>0</v>
      </c>
    </row>
    <row r="390" spans="1:12" ht="14.25" customHeight="1">
      <c r="A390" s="102" t="s">
        <v>133</v>
      </c>
      <c r="B390" s="100" t="s">
        <v>134</v>
      </c>
      <c r="C390" s="65">
        <f>C391+C392</f>
        <v>1089835</v>
      </c>
      <c r="D390" s="65">
        <f>D391+D392</f>
        <v>1089835</v>
      </c>
      <c r="E390" s="65">
        <f>E391+E392</f>
        <v>141259.1</v>
      </c>
      <c r="F390" s="65">
        <f>F391+F392</f>
        <v>141259.1</v>
      </c>
      <c r="G390" s="97">
        <f t="shared" si="71"/>
        <v>0.0007592843075615217</v>
      </c>
      <c r="H390" s="65">
        <f t="shared" si="73"/>
        <v>948575.9</v>
      </c>
      <c r="I390" s="65">
        <f>I391+I392</f>
        <v>131851.37</v>
      </c>
      <c r="J390" s="65">
        <f>J391+J392</f>
        <v>131851.37</v>
      </c>
      <c r="K390" s="47">
        <f t="shared" si="72"/>
        <v>0.0009484289807977215</v>
      </c>
      <c r="L390" s="99">
        <f t="shared" si="74"/>
        <v>957983.63</v>
      </c>
    </row>
    <row r="391" spans="1:12" ht="14.25" customHeight="1">
      <c r="A391" s="62" t="s">
        <v>28</v>
      </c>
      <c r="B391" s="56" t="s">
        <v>33</v>
      </c>
      <c r="C391" s="111">
        <v>1089835</v>
      </c>
      <c r="D391" s="111">
        <v>1089835</v>
      </c>
      <c r="E391" s="66">
        <f>F391-0</f>
        <v>141259.1</v>
      </c>
      <c r="F391" s="115">
        <v>141259.1</v>
      </c>
      <c r="G391" s="58">
        <f t="shared" si="71"/>
        <v>0.0007592843075615217</v>
      </c>
      <c r="H391" s="66">
        <f t="shared" si="73"/>
        <v>948575.9</v>
      </c>
      <c r="I391" s="66">
        <f>J391-0</f>
        <v>131851.37</v>
      </c>
      <c r="J391" s="66">
        <v>131851.37</v>
      </c>
      <c r="K391" s="51">
        <f t="shared" si="72"/>
        <v>0.0009484289807977215</v>
      </c>
      <c r="L391" s="91">
        <f t="shared" si="74"/>
        <v>957983.63</v>
      </c>
    </row>
    <row r="392" spans="1:12" ht="14.25" customHeight="1">
      <c r="A392" s="62" t="s">
        <v>135</v>
      </c>
      <c r="B392" s="56" t="s">
        <v>136</v>
      </c>
      <c r="C392" s="66">
        <v>0</v>
      </c>
      <c r="D392" s="66">
        <v>0</v>
      </c>
      <c r="E392" s="66">
        <f>F392-0</f>
        <v>0</v>
      </c>
      <c r="F392" s="66">
        <v>0</v>
      </c>
      <c r="G392" s="58">
        <f t="shared" si="71"/>
        <v>0</v>
      </c>
      <c r="H392" s="66">
        <f t="shared" si="73"/>
        <v>0</v>
      </c>
      <c r="I392" s="66">
        <f>J392-0</f>
        <v>0</v>
      </c>
      <c r="J392" s="66">
        <v>0</v>
      </c>
      <c r="K392" s="51">
        <f t="shared" si="72"/>
        <v>0</v>
      </c>
      <c r="L392" s="91">
        <f t="shared" si="74"/>
        <v>0</v>
      </c>
    </row>
    <row r="393" spans="1:12" ht="14.25" customHeight="1">
      <c r="A393" s="103" t="s">
        <v>138</v>
      </c>
      <c r="B393" s="104" t="s">
        <v>137</v>
      </c>
      <c r="C393" s="65">
        <f>C394</f>
        <v>419822</v>
      </c>
      <c r="D393" s="65">
        <f>D394</f>
        <v>419822</v>
      </c>
      <c r="E393" s="65">
        <f>E394</f>
        <v>42859.06</v>
      </c>
      <c r="F393" s="65">
        <f>F394</f>
        <v>42859.06</v>
      </c>
      <c r="G393" s="97">
        <f t="shared" si="71"/>
        <v>0.0002303724977352801</v>
      </c>
      <c r="H393" s="65">
        <f t="shared" si="73"/>
        <v>376962.94</v>
      </c>
      <c r="I393" s="65">
        <f>I394</f>
        <v>28241.98</v>
      </c>
      <c r="J393" s="65">
        <f>J394</f>
        <v>28241.98</v>
      </c>
      <c r="K393" s="47">
        <f t="shared" si="72"/>
        <v>0.00020314929080455997</v>
      </c>
      <c r="L393" s="99">
        <f t="shared" si="74"/>
        <v>391580.02</v>
      </c>
    </row>
    <row r="394" spans="1:12" ht="14.25" customHeight="1">
      <c r="A394" s="62" t="s">
        <v>28</v>
      </c>
      <c r="B394" s="56" t="s">
        <v>33</v>
      </c>
      <c r="C394" s="111">
        <v>419822</v>
      </c>
      <c r="D394" s="111">
        <v>419822</v>
      </c>
      <c r="E394" s="66">
        <f>F394-0</f>
        <v>42859.06</v>
      </c>
      <c r="F394" s="115">
        <v>42859.06</v>
      </c>
      <c r="G394" s="58">
        <f t="shared" si="71"/>
        <v>0.0002303724977352801</v>
      </c>
      <c r="H394" s="66">
        <f t="shared" si="73"/>
        <v>376962.94</v>
      </c>
      <c r="I394" s="66">
        <f>J394-0</f>
        <v>28241.98</v>
      </c>
      <c r="J394" s="66">
        <v>28241.98</v>
      </c>
      <c r="K394" s="51">
        <f t="shared" si="72"/>
        <v>0.00020314929080455997</v>
      </c>
      <c r="L394" s="91">
        <f t="shared" si="74"/>
        <v>391580.02</v>
      </c>
    </row>
    <row r="395" spans="1:12" ht="14.25" customHeight="1">
      <c r="A395" s="45" t="s">
        <v>141</v>
      </c>
      <c r="B395" s="83" t="s">
        <v>142</v>
      </c>
      <c r="C395" s="65">
        <f>C396</f>
        <v>200000</v>
      </c>
      <c r="D395" s="65">
        <f>D396</f>
        <v>200000</v>
      </c>
      <c r="E395" s="65">
        <f>E396</f>
        <v>0</v>
      </c>
      <c r="F395" s="65">
        <f>F396</f>
        <v>0</v>
      </c>
      <c r="G395" s="97">
        <f t="shared" si="71"/>
        <v>0</v>
      </c>
      <c r="H395" s="65">
        <f t="shared" si="73"/>
        <v>200000</v>
      </c>
      <c r="I395" s="65">
        <f>I396</f>
        <v>0</v>
      </c>
      <c r="J395" s="65">
        <f>J396</f>
        <v>0</v>
      </c>
      <c r="K395" s="47">
        <f t="shared" si="72"/>
        <v>0</v>
      </c>
      <c r="L395" s="99">
        <f t="shared" si="74"/>
        <v>200000</v>
      </c>
    </row>
    <row r="396" spans="1:12" ht="14.25" customHeight="1">
      <c r="A396" s="62" t="s">
        <v>143</v>
      </c>
      <c r="B396" s="56" t="s">
        <v>144</v>
      </c>
      <c r="C396" s="111">
        <v>200000</v>
      </c>
      <c r="D396" s="111">
        <v>200000</v>
      </c>
      <c r="E396" s="66">
        <f>F396-0</f>
        <v>0</v>
      </c>
      <c r="F396" s="66">
        <v>0</v>
      </c>
      <c r="G396" s="58">
        <f t="shared" si="71"/>
        <v>0</v>
      </c>
      <c r="H396" s="66">
        <f t="shared" si="73"/>
        <v>200000</v>
      </c>
      <c r="I396" s="66">
        <f>J396-0</f>
        <v>0</v>
      </c>
      <c r="J396" s="66">
        <v>0</v>
      </c>
      <c r="K396" s="51">
        <f t="shared" si="72"/>
        <v>0</v>
      </c>
      <c r="L396" s="91">
        <f t="shared" si="74"/>
        <v>200000</v>
      </c>
    </row>
    <row r="397" spans="1:12" ht="14.25" customHeight="1">
      <c r="A397" s="103" t="s">
        <v>149</v>
      </c>
      <c r="B397" s="104" t="s">
        <v>150</v>
      </c>
      <c r="C397" s="65">
        <f>C398</f>
        <v>17230000</v>
      </c>
      <c r="D397" s="65">
        <f>D398</f>
        <v>17230000</v>
      </c>
      <c r="E397" s="65">
        <f>E398</f>
        <v>1936264.74</v>
      </c>
      <c r="F397" s="65">
        <f>F398</f>
        <v>1936264.74</v>
      </c>
      <c r="G397" s="97">
        <f t="shared" si="71"/>
        <v>0.01040765113445215</v>
      </c>
      <c r="H397" s="65">
        <f t="shared" si="73"/>
        <v>15293735.26</v>
      </c>
      <c r="I397" s="65">
        <f>I398</f>
        <v>1880959.98</v>
      </c>
      <c r="J397" s="65">
        <f>J398</f>
        <v>1880959.98</v>
      </c>
      <c r="K397" s="47">
        <f t="shared" si="72"/>
        <v>0.013530060072585538</v>
      </c>
      <c r="L397" s="99">
        <f t="shared" si="74"/>
        <v>15349040.02</v>
      </c>
    </row>
    <row r="398" spans="1:12" ht="14.25" customHeight="1">
      <c r="A398" s="62" t="s">
        <v>28</v>
      </c>
      <c r="B398" s="56" t="s">
        <v>33</v>
      </c>
      <c r="C398" s="111">
        <v>17230000</v>
      </c>
      <c r="D398" s="111">
        <v>17230000</v>
      </c>
      <c r="E398" s="66">
        <f>F398-0</f>
        <v>1936264.74</v>
      </c>
      <c r="F398" s="115">
        <v>1936264.74</v>
      </c>
      <c r="G398" s="58">
        <f aca="true" t="shared" si="79" ref="G398:G429">(F398/$F$317)*100</f>
        <v>0.01040765113445215</v>
      </c>
      <c r="H398" s="66">
        <f t="shared" si="73"/>
        <v>15293735.26</v>
      </c>
      <c r="I398" s="66">
        <f>J398-0</f>
        <v>1880959.98</v>
      </c>
      <c r="J398" s="111">
        <v>1880959.98</v>
      </c>
      <c r="K398" s="51">
        <f aca="true" t="shared" si="80" ref="K398:K429">(J398/$J$317)*100</f>
        <v>0.013530060072585538</v>
      </c>
      <c r="L398" s="91">
        <f t="shared" si="74"/>
        <v>15349040.02</v>
      </c>
    </row>
    <row r="399" spans="1:12" ht="14.25" customHeight="1">
      <c r="A399" s="103" t="s">
        <v>158</v>
      </c>
      <c r="B399" s="104" t="s">
        <v>159</v>
      </c>
      <c r="C399" s="65">
        <f>SUM(C400:C403)</f>
        <v>8150037</v>
      </c>
      <c r="D399" s="65">
        <f>SUM(D400:D403)</f>
        <v>8933370.33</v>
      </c>
      <c r="E399" s="65">
        <f>SUM(E400:E403)</f>
        <v>1262888.88</v>
      </c>
      <c r="F399" s="65">
        <f>SUM(F400:F403)</f>
        <v>1262888.88</v>
      </c>
      <c r="G399" s="97">
        <f t="shared" si="79"/>
        <v>0.0067881765406826566</v>
      </c>
      <c r="H399" s="65">
        <f aca="true" t="shared" si="81" ref="H399:H430">D399-F399</f>
        <v>7670481.45</v>
      </c>
      <c r="I399" s="65">
        <f>SUM(I400:I402)</f>
        <v>1138445.96</v>
      </c>
      <c r="J399" s="65">
        <f>SUM(J400:J402)</f>
        <v>1138445.96</v>
      </c>
      <c r="K399" s="47">
        <f t="shared" si="80"/>
        <v>0.008189032404715125</v>
      </c>
      <c r="L399" s="99">
        <f aca="true" t="shared" si="82" ref="L399:L430">D399-J399</f>
        <v>7794924.37</v>
      </c>
    </row>
    <row r="400" spans="1:12" ht="14.25" customHeight="1">
      <c r="A400" s="62" t="s">
        <v>28</v>
      </c>
      <c r="B400" s="56" t="s">
        <v>33</v>
      </c>
      <c r="C400" s="111">
        <v>8150037</v>
      </c>
      <c r="D400" s="111">
        <v>8150037</v>
      </c>
      <c r="E400" s="66">
        <f>F400-0</f>
        <v>1245034.43</v>
      </c>
      <c r="F400" s="115">
        <v>1245034.43</v>
      </c>
      <c r="G400" s="58">
        <f t="shared" si="79"/>
        <v>0.006692206768079392</v>
      </c>
      <c r="H400" s="66">
        <f t="shared" si="81"/>
        <v>6905002.57</v>
      </c>
      <c r="I400" s="66">
        <f>J400-0</f>
        <v>1138445.96</v>
      </c>
      <c r="J400" s="111">
        <v>1138445.96</v>
      </c>
      <c r="K400" s="51">
        <f t="shared" si="80"/>
        <v>0.008189032404715125</v>
      </c>
      <c r="L400" s="91">
        <f t="shared" si="82"/>
        <v>7011591.04</v>
      </c>
    </row>
    <row r="401" spans="1:12" ht="14.25" customHeight="1">
      <c r="A401" s="62" t="s">
        <v>50</v>
      </c>
      <c r="B401" s="56" t="s">
        <v>57</v>
      </c>
      <c r="C401" s="66">
        <v>0</v>
      </c>
      <c r="D401" s="66">
        <v>583333.33</v>
      </c>
      <c r="E401" s="66">
        <f>F401-0</f>
        <v>17854.45</v>
      </c>
      <c r="F401" s="111">
        <v>17854.45</v>
      </c>
      <c r="G401" s="97">
        <f t="shared" si="79"/>
        <v>9.596977260326456E-05</v>
      </c>
      <c r="H401" s="66">
        <f t="shared" si="81"/>
        <v>565478.88</v>
      </c>
      <c r="I401" s="66">
        <f>J401-0</f>
        <v>0</v>
      </c>
      <c r="J401" s="66">
        <v>0</v>
      </c>
      <c r="K401" s="51">
        <f t="shared" si="80"/>
        <v>0</v>
      </c>
      <c r="L401" s="91">
        <f t="shared" si="82"/>
        <v>583333.33</v>
      </c>
    </row>
    <row r="402" spans="1:12" ht="14.25" customHeight="1">
      <c r="A402" s="62" t="s">
        <v>96</v>
      </c>
      <c r="B402" s="56" t="s">
        <v>102</v>
      </c>
      <c r="C402" s="66">
        <v>0</v>
      </c>
      <c r="D402" s="66">
        <v>200000</v>
      </c>
      <c r="E402" s="66">
        <f>F402-0</f>
        <v>0</v>
      </c>
      <c r="F402" s="66">
        <v>0</v>
      </c>
      <c r="G402" s="97">
        <f t="shared" si="79"/>
        <v>0</v>
      </c>
      <c r="H402" s="66">
        <f t="shared" si="81"/>
        <v>200000</v>
      </c>
      <c r="I402" s="66">
        <f>J402-0</f>
        <v>0</v>
      </c>
      <c r="J402" s="66">
        <v>0</v>
      </c>
      <c r="K402" s="51">
        <f t="shared" si="80"/>
        <v>0</v>
      </c>
      <c r="L402" s="91">
        <f t="shared" si="82"/>
        <v>200000</v>
      </c>
    </row>
    <row r="403" spans="1:12" ht="14.25" customHeight="1">
      <c r="A403" s="62" t="s">
        <v>97</v>
      </c>
      <c r="B403" s="56" t="s">
        <v>237</v>
      </c>
      <c r="C403" s="66">
        <v>0</v>
      </c>
      <c r="D403" s="66">
        <v>0</v>
      </c>
      <c r="E403" s="66">
        <f>F403-0</f>
        <v>0</v>
      </c>
      <c r="F403" s="66">
        <v>0</v>
      </c>
      <c r="G403" s="97">
        <f t="shared" si="79"/>
        <v>0</v>
      </c>
      <c r="H403" s="66">
        <f t="shared" si="81"/>
        <v>0</v>
      </c>
      <c r="I403" s="66">
        <f>J403-0</f>
        <v>0</v>
      </c>
      <c r="J403" s="66">
        <v>0</v>
      </c>
      <c r="K403" s="51">
        <f t="shared" si="80"/>
        <v>0</v>
      </c>
      <c r="L403" s="91">
        <f t="shared" si="82"/>
        <v>0</v>
      </c>
    </row>
    <row r="404" spans="1:12" ht="14.25" customHeight="1">
      <c r="A404" s="103" t="s">
        <v>162</v>
      </c>
      <c r="B404" s="104" t="s">
        <v>163</v>
      </c>
      <c r="C404" s="65">
        <f>SUM(C405:C408)</f>
        <v>7552038</v>
      </c>
      <c r="D404" s="65">
        <f>SUM(D405:D408)</f>
        <v>7567038</v>
      </c>
      <c r="E404" s="65">
        <f>SUM(E405:E408)</f>
        <v>977351.84</v>
      </c>
      <c r="F404" s="65">
        <f>SUM(F405:F408)</f>
        <v>977351.84</v>
      </c>
      <c r="G404" s="97">
        <f t="shared" si="79"/>
        <v>0.005253381304838973</v>
      </c>
      <c r="H404" s="65">
        <f t="shared" si="81"/>
        <v>6589686.16</v>
      </c>
      <c r="I404" s="65">
        <f>SUM(I405:I408)</f>
        <v>877574.6</v>
      </c>
      <c r="J404" s="65">
        <f>SUM(J405:J408)</f>
        <v>877574.6</v>
      </c>
      <c r="K404" s="47">
        <f t="shared" si="80"/>
        <v>0.006312541033528647</v>
      </c>
      <c r="L404" s="99">
        <f t="shared" si="82"/>
        <v>6689463.4</v>
      </c>
    </row>
    <row r="405" spans="1:12" ht="14.25" customHeight="1">
      <c r="A405" s="55" t="s">
        <v>28</v>
      </c>
      <c r="B405" s="49" t="s">
        <v>33</v>
      </c>
      <c r="C405" s="111">
        <v>7552038</v>
      </c>
      <c r="D405" s="111">
        <v>7552038</v>
      </c>
      <c r="E405" s="66">
        <f>F405-0</f>
        <v>977351.84</v>
      </c>
      <c r="F405" s="115">
        <v>977351.84</v>
      </c>
      <c r="G405" s="58">
        <f t="shared" si="79"/>
        <v>0.005253381304838973</v>
      </c>
      <c r="H405" s="66">
        <f t="shared" si="81"/>
        <v>6574686.16</v>
      </c>
      <c r="I405" s="66">
        <f>J405-0</f>
        <v>877574.6</v>
      </c>
      <c r="J405" s="111">
        <v>877574.6</v>
      </c>
      <c r="K405" s="51">
        <f t="shared" si="80"/>
        <v>0.006312541033528647</v>
      </c>
      <c r="L405" s="91">
        <f t="shared" si="82"/>
        <v>6674463.4</v>
      </c>
    </row>
    <row r="406" spans="1:12" ht="14.25" customHeight="1">
      <c r="A406" s="55" t="s">
        <v>96</v>
      </c>
      <c r="B406" s="49" t="s">
        <v>102</v>
      </c>
      <c r="C406" s="66">
        <v>0</v>
      </c>
      <c r="D406" s="66">
        <v>0</v>
      </c>
      <c r="E406" s="66">
        <f>F406-0</f>
        <v>0</v>
      </c>
      <c r="F406" s="66">
        <v>0</v>
      </c>
      <c r="G406" s="58">
        <f t="shared" si="79"/>
        <v>0</v>
      </c>
      <c r="H406" s="66">
        <f t="shared" si="81"/>
        <v>0</v>
      </c>
      <c r="I406" s="66">
        <f>J406-0</f>
        <v>0</v>
      </c>
      <c r="J406" s="66">
        <v>0</v>
      </c>
      <c r="K406" s="51">
        <f t="shared" si="80"/>
        <v>0</v>
      </c>
      <c r="L406" s="91">
        <f t="shared" si="82"/>
        <v>0</v>
      </c>
    </row>
    <row r="407" spans="1:12" ht="14.25" customHeight="1">
      <c r="A407" s="55" t="s">
        <v>270</v>
      </c>
      <c r="B407" s="49" t="s">
        <v>272</v>
      </c>
      <c r="C407" s="66">
        <v>0</v>
      </c>
      <c r="D407" s="66">
        <v>0</v>
      </c>
      <c r="E407" s="66">
        <f>F407-0</f>
        <v>0</v>
      </c>
      <c r="F407" s="66">
        <v>0</v>
      </c>
      <c r="G407" s="58">
        <f t="shared" si="79"/>
        <v>0</v>
      </c>
      <c r="H407" s="66">
        <f t="shared" si="81"/>
        <v>0</v>
      </c>
      <c r="I407" s="66">
        <f>J407-0</f>
        <v>0</v>
      </c>
      <c r="J407" s="66">
        <v>0</v>
      </c>
      <c r="K407" s="51">
        <f t="shared" si="80"/>
        <v>0</v>
      </c>
      <c r="L407" s="91">
        <f t="shared" si="82"/>
        <v>0</v>
      </c>
    </row>
    <row r="408" spans="1:12" ht="14.25" customHeight="1">
      <c r="A408" s="55" t="s">
        <v>271</v>
      </c>
      <c r="B408" s="49" t="s">
        <v>273</v>
      </c>
      <c r="C408" s="66">
        <v>0</v>
      </c>
      <c r="D408" s="111">
        <v>15000</v>
      </c>
      <c r="E408" s="66">
        <f>F408-0</f>
        <v>0</v>
      </c>
      <c r="F408" s="66">
        <v>0</v>
      </c>
      <c r="G408" s="58">
        <f t="shared" si="79"/>
        <v>0</v>
      </c>
      <c r="H408" s="66">
        <f t="shared" si="81"/>
        <v>15000</v>
      </c>
      <c r="I408" s="66">
        <f>J408-0</f>
        <v>0</v>
      </c>
      <c r="J408" s="66">
        <v>0</v>
      </c>
      <c r="K408" s="51">
        <f t="shared" si="80"/>
        <v>0</v>
      </c>
      <c r="L408" s="91">
        <f t="shared" si="82"/>
        <v>15000</v>
      </c>
    </row>
    <row r="409" spans="1:12" ht="14.25" customHeight="1">
      <c r="A409" s="103" t="s">
        <v>175</v>
      </c>
      <c r="B409" s="104" t="s">
        <v>174</v>
      </c>
      <c r="C409" s="65">
        <f>C410</f>
        <v>1398258</v>
      </c>
      <c r="D409" s="65">
        <f>D410</f>
        <v>1498258</v>
      </c>
      <c r="E409" s="65">
        <f>E410</f>
        <v>350096.24</v>
      </c>
      <c r="F409" s="65">
        <f>F410</f>
        <v>350096.24</v>
      </c>
      <c r="G409" s="97">
        <f t="shared" si="79"/>
        <v>0.0018818085430835413</v>
      </c>
      <c r="H409" s="65">
        <f t="shared" si="81"/>
        <v>1148161.76</v>
      </c>
      <c r="I409" s="65">
        <f>I410</f>
        <v>259096.24</v>
      </c>
      <c r="J409" s="65">
        <f>J410</f>
        <v>259096.24</v>
      </c>
      <c r="K409" s="47">
        <f t="shared" si="80"/>
        <v>0.0018637226358112309</v>
      </c>
      <c r="L409" s="99">
        <f t="shared" si="82"/>
        <v>1239161.76</v>
      </c>
    </row>
    <row r="410" spans="1:12" ht="14.25" customHeight="1">
      <c r="A410" s="62" t="s">
        <v>28</v>
      </c>
      <c r="B410" s="56" t="s">
        <v>33</v>
      </c>
      <c r="C410" s="111">
        <v>1398258</v>
      </c>
      <c r="D410" s="111">
        <v>1498258</v>
      </c>
      <c r="E410" s="66">
        <f>F410-0</f>
        <v>350096.24</v>
      </c>
      <c r="F410" s="115">
        <v>350096.24</v>
      </c>
      <c r="G410" s="58">
        <f t="shared" si="79"/>
        <v>0.0018818085430835413</v>
      </c>
      <c r="H410" s="66">
        <f t="shared" si="81"/>
        <v>1148161.76</v>
      </c>
      <c r="I410" s="66">
        <f>J410-0</f>
        <v>259096.24</v>
      </c>
      <c r="J410" s="111">
        <v>259096.24</v>
      </c>
      <c r="K410" s="51">
        <f t="shared" si="80"/>
        <v>0.0018637226358112309</v>
      </c>
      <c r="L410" s="91">
        <f t="shared" si="82"/>
        <v>1239161.76</v>
      </c>
    </row>
    <row r="411" spans="1:12" ht="14.25" customHeight="1">
      <c r="A411" s="103" t="s">
        <v>178</v>
      </c>
      <c r="B411" s="104" t="s">
        <v>179</v>
      </c>
      <c r="C411" s="65">
        <f>C412+C413</f>
        <v>4701465</v>
      </c>
      <c r="D411" s="65">
        <f>D412+D413</f>
        <v>4701465</v>
      </c>
      <c r="E411" s="65">
        <f>E412+E413</f>
        <v>732436.06</v>
      </c>
      <c r="F411" s="65">
        <f>F412+F413</f>
        <v>732436.06</v>
      </c>
      <c r="G411" s="97">
        <f t="shared" si="79"/>
        <v>0.003936930128042647</v>
      </c>
      <c r="H411" s="65">
        <f t="shared" si="81"/>
        <v>3969028.94</v>
      </c>
      <c r="I411" s="65">
        <f>I412+I413</f>
        <v>726766.91</v>
      </c>
      <c r="J411" s="65">
        <f>J412+J413</f>
        <v>726766.91</v>
      </c>
      <c r="K411" s="47">
        <f t="shared" si="80"/>
        <v>0.005227756069040537</v>
      </c>
      <c r="L411" s="99">
        <f t="shared" si="82"/>
        <v>3974698.09</v>
      </c>
    </row>
    <row r="412" spans="1:12" ht="14.25" customHeight="1">
      <c r="A412" s="62" t="s">
        <v>28</v>
      </c>
      <c r="B412" s="56" t="s">
        <v>33</v>
      </c>
      <c r="C412" s="111">
        <v>4701465</v>
      </c>
      <c r="D412" s="111">
        <v>4701465</v>
      </c>
      <c r="E412" s="66">
        <f>F412-0</f>
        <v>732436.06</v>
      </c>
      <c r="F412" s="115">
        <v>732436.06</v>
      </c>
      <c r="G412" s="58">
        <f t="shared" si="79"/>
        <v>0.003936930128042647</v>
      </c>
      <c r="H412" s="66">
        <f t="shared" si="81"/>
        <v>3969028.94</v>
      </c>
      <c r="I412" s="66">
        <f>J412-0</f>
        <v>726766.91</v>
      </c>
      <c r="J412" s="111">
        <v>726766.91</v>
      </c>
      <c r="K412" s="51">
        <f t="shared" si="80"/>
        <v>0.005227756069040537</v>
      </c>
      <c r="L412" s="91">
        <f t="shared" si="82"/>
        <v>3974698.09</v>
      </c>
    </row>
    <row r="413" spans="1:12" ht="14.25" customHeight="1">
      <c r="A413" s="62" t="s">
        <v>50</v>
      </c>
      <c r="B413" s="56" t="s">
        <v>57</v>
      </c>
      <c r="C413" s="66">
        <v>0</v>
      </c>
      <c r="D413" s="66"/>
      <c r="E413" s="66">
        <f>F413-0</f>
        <v>0</v>
      </c>
      <c r="F413" s="66">
        <v>0</v>
      </c>
      <c r="G413" s="58">
        <f t="shared" si="79"/>
        <v>0</v>
      </c>
      <c r="H413" s="66">
        <f t="shared" si="81"/>
        <v>0</v>
      </c>
      <c r="I413" s="66">
        <f>J413-0</f>
        <v>0</v>
      </c>
      <c r="J413" s="66">
        <v>0</v>
      </c>
      <c r="K413" s="51">
        <f t="shared" si="80"/>
        <v>0</v>
      </c>
      <c r="L413" s="91">
        <f t="shared" si="82"/>
        <v>0</v>
      </c>
    </row>
    <row r="414" spans="1:12" ht="14.25" customHeight="1">
      <c r="A414" s="103" t="s">
        <v>189</v>
      </c>
      <c r="B414" s="104" t="s">
        <v>190</v>
      </c>
      <c r="C414" s="65">
        <f>SUM(C415:C416)</f>
        <v>6883130</v>
      </c>
      <c r="D414" s="65">
        <f>SUM(D415:D416)</f>
        <v>7379130</v>
      </c>
      <c r="E414" s="65">
        <f>SUM(E415:E416)</f>
        <v>890334.15</v>
      </c>
      <c r="F414" s="65">
        <f>SUM(F415:F416)</f>
        <v>890334.15</v>
      </c>
      <c r="G414" s="97">
        <f t="shared" si="79"/>
        <v>0.004785650967485464</v>
      </c>
      <c r="H414" s="65">
        <f t="shared" si="81"/>
        <v>6488795.85</v>
      </c>
      <c r="I414" s="65">
        <f>SUM(I415:I416)</f>
        <v>699146.26</v>
      </c>
      <c r="J414" s="65">
        <f>SUM(J415:J416)</f>
        <v>699146.26</v>
      </c>
      <c r="K414" s="47">
        <f t="shared" si="80"/>
        <v>0.005029076108957676</v>
      </c>
      <c r="L414" s="99">
        <f t="shared" si="82"/>
        <v>6679983.74</v>
      </c>
    </row>
    <row r="415" spans="1:12" ht="14.25" customHeight="1">
      <c r="A415" s="62" t="s">
        <v>28</v>
      </c>
      <c r="B415" s="56" t="s">
        <v>33</v>
      </c>
      <c r="C415" s="111">
        <v>6883130</v>
      </c>
      <c r="D415" s="111">
        <v>7379130</v>
      </c>
      <c r="E415" s="66">
        <f>F415-0</f>
        <v>890334.15</v>
      </c>
      <c r="F415" s="115">
        <v>890334.15</v>
      </c>
      <c r="G415" s="58">
        <f t="shared" si="79"/>
        <v>0.004785650967485464</v>
      </c>
      <c r="H415" s="66">
        <f t="shared" si="81"/>
        <v>6488795.85</v>
      </c>
      <c r="I415" s="66">
        <f>J415-0</f>
        <v>699146.26</v>
      </c>
      <c r="J415" s="111">
        <v>699146.26</v>
      </c>
      <c r="K415" s="51">
        <f t="shared" si="80"/>
        <v>0.005029076108957676</v>
      </c>
      <c r="L415" s="91">
        <f t="shared" si="82"/>
        <v>6679983.74</v>
      </c>
    </row>
    <row r="416" spans="1:12" ht="14.25" customHeight="1">
      <c r="A416" s="62" t="s">
        <v>185</v>
      </c>
      <c r="B416" s="56" t="s">
        <v>186</v>
      </c>
      <c r="C416" s="66">
        <v>0</v>
      </c>
      <c r="D416" s="66">
        <v>0</v>
      </c>
      <c r="E416" s="66">
        <f>F416-0</f>
        <v>0</v>
      </c>
      <c r="F416" s="66">
        <v>0</v>
      </c>
      <c r="G416" s="58">
        <f t="shared" si="79"/>
        <v>0</v>
      </c>
      <c r="H416" s="66">
        <f t="shared" si="81"/>
        <v>0</v>
      </c>
      <c r="I416" s="66">
        <f>J416-0</f>
        <v>0</v>
      </c>
      <c r="J416" s="66">
        <v>0</v>
      </c>
      <c r="K416" s="51">
        <f t="shared" si="80"/>
        <v>0</v>
      </c>
      <c r="L416" s="91">
        <f t="shared" si="82"/>
        <v>0</v>
      </c>
    </row>
    <row r="417" spans="1:12" ht="14.25" customHeight="1">
      <c r="A417" s="103" t="s">
        <v>278</v>
      </c>
      <c r="B417" s="105" t="s">
        <v>279</v>
      </c>
      <c r="C417" s="65">
        <f>SUM(C418:C419)</f>
        <v>454064</v>
      </c>
      <c r="D417" s="65">
        <f>SUM(D418:D419)</f>
        <v>454064</v>
      </c>
      <c r="E417" s="65">
        <f>SUM(E418:E419)</f>
        <v>0</v>
      </c>
      <c r="F417" s="65">
        <f>SUM(F418:F419)</f>
        <v>0</v>
      </c>
      <c r="G417" s="58">
        <f t="shared" si="79"/>
        <v>0</v>
      </c>
      <c r="H417" s="65">
        <f t="shared" si="81"/>
        <v>454064</v>
      </c>
      <c r="I417" s="65">
        <f>E417-G417</f>
        <v>0</v>
      </c>
      <c r="J417" s="65">
        <f>SUM(J418:J419)</f>
        <v>0</v>
      </c>
      <c r="K417" s="51">
        <f>(J417/$J$317)*100</f>
        <v>0</v>
      </c>
      <c r="L417" s="99">
        <f t="shared" si="82"/>
        <v>454064</v>
      </c>
    </row>
    <row r="418" spans="1:12" ht="14.25" customHeight="1">
      <c r="A418" s="62" t="s">
        <v>28</v>
      </c>
      <c r="B418" s="56" t="s">
        <v>33</v>
      </c>
      <c r="C418" s="111">
        <v>154064</v>
      </c>
      <c r="D418" s="111">
        <v>154064</v>
      </c>
      <c r="E418" s="66">
        <f>F418-0</f>
        <v>0</v>
      </c>
      <c r="F418" s="66">
        <v>0</v>
      </c>
      <c r="G418" s="58">
        <f t="shared" si="79"/>
        <v>0</v>
      </c>
      <c r="H418" s="66">
        <f t="shared" si="81"/>
        <v>154064</v>
      </c>
      <c r="I418" s="66">
        <f>J418-0</f>
        <v>0</v>
      </c>
      <c r="J418" s="66">
        <v>0</v>
      </c>
      <c r="K418" s="51">
        <f>(J418/$J$317)*100</f>
        <v>0</v>
      </c>
      <c r="L418" s="91">
        <f t="shared" si="82"/>
        <v>154064</v>
      </c>
    </row>
    <row r="419" spans="1:12" ht="14.25" customHeight="1">
      <c r="A419" s="62" t="s">
        <v>50</v>
      </c>
      <c r="B419" s="56" t="s">
        <v>57</v>
      </c>
      <c r="C419" s="111">
        <v>300000</v>
      </c>
      <c r="D419" s="111">
        <v>300000</v>
      </c>
      <c r="E419" s="66">
        <f>F419-0</f>
        <v>0</v>
      </c>
      <c r="F419" s="66">
        <v>0</v>
      </c>
      <c r="G419" s="58">
        <f t="shared" si="79"/>
        <v>0</v>
      </c>
      <c r="H419" s="66">
        <f t="shared" si="81"/>
        <v>300000</v>
      </c>
      <c r="I419" s="66">
        <f>J419-0</f>
        <v>0</v>
      </c>
      <c r="J419" s="66">
        <v>0</v>
      </c>
      <c r="K419" s="51">
        <f>(J419/$J$317)*100</f>
        <v>0</v>
      </c>
      <c r="L419" s="91">
        <f t="shared" si="82"/>
        <v>300000</v>
      </c>
    </row>
    <row r="420" spans="1:12" ht="14.25" customHeight="1">
      <c r="A420" s="103" t="s">
        <v>195</v>
      </c>
      <c r="B420" s="104" t="s">
        <v>196</v>
      </c>
      <c r="C420" s="65">
        <f>SUM(C421:C423)</f>
        <v>13847824</v>
      </c>
      <c r="D420" s="65">
        <f>SUM(D421:D423)</f>
        <v>13974824</v>
      </c>
      <c r="E420" s="65">
        <f>SUM(E421:E423)</f>
        <v>1489959.31</v>
      </c>
      <c r="F420" s="65">
        <f>SUM(F421:F423)</f>
        <v>1489959.31</v>
      </c>
      <c r="G420" s="97">
        <f t="shared" si="79"/>
        <v>0.008008706858448005</v>
      </c>
      <c r="H420" s="65">
        <f t="shared" si="81"/>
        <v>12484864.69</v>
      </c>
      <c r="I420" s="65">
        <f>SUM(I421:I423)</f>
        <v>1269972.9</v>
      </c>
      <c r="J420" s="65">
        <f>SUM(J421:J423)</f>
        <v>1269972.9</v>
      </c>
      <c r="K420" s="47">
        <f t="shared" si="80"/>
        <v>0.009135127706202268</v>
      </c>
      <c r="L420" s="99">
        <f t="shared" si="82"/>
        <v>12704851.1</v>
      </c>
    </row>
    <row r="421" spans="1:12" ht="14.25" customHeight="1">
      <c r="A421" s="62" t="s">
        <v>28</v>
      </c>
      <c r="B421" s="56" t="s">
        <v>33</v>
      </c>
      <c r="C421" s="111">
        <v>13847824</v>
      </c>
      <c r="D421" s="111">
        <v>13974824</v>
      </c>
      <c r="E421" s="66">
        <f>F421-0</f>
        <v>1489959.31</v>
      </c>
      <c r="F421" s="115">
        <v>1489959.31</v>
      </c>
      <c r="G421" s="58">
        <f t="shared" si="79"/>
        <v>0.008008706858448005</v>
      </c>
      <c r="H421" s="66">
        <f t="shared" si="81"/>
        <v>12484864.69</v>
      </c>
      <c r="I421" s="66">
        <f>J421-0</f>
        <v>1269972.9</v>
      </c>
      <c r="J421" s="111">
        <v>1269972.9</v>
      </c>
      <c r="K421" s="51">
        <f t="shared" si="80"/>
        <v>0.009135127706202268</v>
      </c>
      <c r="L421" s="91">
        <f t="shared" si="82"/>
        <v>12704851.1</v>
      </c>
    </row>
    <row r="422" spans="1:12" ht="14.25" customHeight="1">
      <c r="A422" s="62" t="s">
        <v>83</v>
      </c>
      <c r="B422" s="56" t="s">
        <v>85</v>
      </c>
      <c r="C422" s="66">
        <v>0</v>
      </c>
      <c r="D422" s="66">
        <v>0</v>
      </c>
      <c r="E422" s="66">
        <f>F422-0</f>
        <v>0</v>
      </c>
      <c r="F422" s="66">
        <v>0</v>
      </c>
      <c r="G422" s="97">
        <f t="shared" si="79"/>
        <v>0</v>
      </c>
      <c r="H422" s="66">
        <f t="shared" si="81"/>
        <v>0</v>
      </c>
      <c r="I422" s="66">
        <f>J422-0</f>
        <v>0</v>
      </c>
      <c r="J422" s="66">
        <v>0</v>
      </c>
      <c r="K422" s="51">
        <f t="shared" si="80"/>
        <v>0</v>
      </c>
      <c r="L422" s="91">
        <f t="shared" si="82"/>
        <v>0</v>
      </c>
    </row>
    <row r="423" spans="1:12" ht="14.25" customHeight="1">
      <c r="A423" s="62" t="s">
        <v>151</v>
      </c>
      <c r="B423" s="49" t="s">
        <v>152</v>
      </c>
      <c r="C423" s="66">
        <v>0</v>
      </c>
      <c r="D423" s="66">
        <v>0</v>
      </c>
      <c r="E423" s="66">
        <f>F423-0</f>
        <v>0</v>
      </c>
      <c r="F423" s="66">
        <v>0</v>
      </c>
      <c r="G423" s="97">
        <f t="shared" si="79"/>
        <v>0</v>
      </c>
      <c r="H423" s="66">
        <f t="shared" si="81"/>
        <v>0</v>
      </c>
      <c r="I423" s="66">
        <f>J423-0</f>
        <v>0</v>
      </c>
      <c r="J423" s="66">
        <v>0</v>
      </c>
      <c r="K423" s="51">
        <f t="shared" si="80"/>
        <v>0</v>
      </c>
      <c r="L423" s="91">
        <f t="shared" si="82"/>
        <v>0</v>
      </c>
    </row>
    <row r="424" spans="1:12" ht="14.25" customHeight="1">
      <c r="A424" s="103" t="s">
        <v>203</v>
      </c>
      <c r="B424" s="104" t="s">
        <v>204</v>
      </c>
      <c r="C424" s="65">
        <f>SUM(C425:C426)</f>
        <v>3974366</v>
      </c>
      <c r="D424" s="65">
        <f>SUM(D425:D426)</f>
        <v>3974366</v>
      </c>
      <c r="E424" s="65">
        <f>SUM(E425:E426)</f>
        <v>216750.62</v>
      </c>
      <c r="F424" s="65">
        <f>SUM(F425:F426)</f>
        <v>216750.62</v>
      </c>
      <c r="G424" s="97">
        <f t="shared" si="79"/>
        <v>0.0011650601229954778</v>
      </c>
      <c r="H424" s="65">
        <f t="shared" si="81"/>
        <v>3757615.38</v>
      </c>
      <c r="I424" s="65">
        <f>SUM(I425:I426)</f>
        <v>135635.47</v>
      </c>
      <c r="J424" s="65">
        <f>SUM(J425:J426)</f>
        <v>135635.47</v>
      </c>
      <c r="K424" s="47">
        <f t="shared" si="80"/>
        <v>0.000975648645684303</v>
      </c>
      <c r="L424" s="99">
        <f t="shared" si="82"/>
        <v>3838730.53</v>
      </c>
    </row>
    <row r="425" spans="1:12" ht="14.25" customHeight="1">
      <c r="A425" s="62" t="s">
        <v>28</v>
      </c>
      <c r="B425" s="56" t="s">
        <v>33</v>
      </c>
      <c r="C425" s="111">
        <v>1474366</v>
      </c>
      <c r="D425" s="111">
        <v>1474366</v>
      </c>
      <c r="E425" s="66">
        <f>F425-0</f>
        <v>116750.62</v>
      </c>
      <c r="F425" s="115">
        <v>116750.62</v>
      </c>
      <c r="G425" s="58">
        <f t="shared" si="79"/>
        <v>0.0006275483396402662</v>
      </c>
      <c r="H425" s="66">
        <f t="shared" si="81"/>
        <v>1357615.38</v>
      </c>
      <c r="I425" s="66">
        <f>J425-0</f>
        <v>116750.62</v>
      </c>
      <c r="J425" s="111">
        <v>116750.62</v>
      </c>
      <c r="K425" s="51">
        <f t="shared" si="80"/>
        <v>0.0008398067576704138</v>
      </c>
      <c r="L425" s="91">
        <f t="shared" si="82"/>
        <v>1357615.38</v>
      </c>
    </row>
    <row r="426" spans="1:12" ht="14.25" customHeight="1">
      <c r="A426" s="62" t="s">
        <v>207</v>
      </c>
      <c r="B426" s="56" t="s">
        <v>208</v>
      </c>
      <c r="C426" s="111">
        <v>2500000</v>
      </c>
      <c r="D426" s="111">
        <v>2500000</v>
      </c>
      <c r="E426" s="66">
        <f>F426-0</f>
        <v>100000</v>
      </c>
      <c r="F426" s="115">
        <v>100000</v>
      </c>
      <c r="G426" s="58">
        <f t="shared" si="79"/>
        <v>0.0005375117833552115</v>
      </c>
      <c r="H426" s="66">
        <f t="shared" si="81"/>
        <v>2400000</v>
      </c>
      <c r="I426" s="66">
        <f>J426-0</f>
        <v>18884.85</v>
      </c>
      <c r="J426" s="111">
        <v>18884.85</v>
      </c>
      <c r="K426" s="51">
        <f t="shared" si="80"/>
        <v>0.00013584188801388906</v>
      </c>
      <c r="L426" s="91">
        <f t="shared" si="82"/>
        <v>2481115.15</v>
      </c>
    </row>
    <row r="427" spans="1:12" ht="14.25" customHeight="1">
      <c r="A427" s="103" t="s">
        <v>211</v>
      </c>
      <c r="B427" s="104" t="s">
        <v>212</v>
      </c>
      <c r="C427" s="65">
        <f>SUM(C428:C429)</f>
        <v>510000000</v>
      </c>
      <c r="D427" s="65">
        <f>SUM(D428:D429)</f>
        <v>510000000</v>
      </c>
      <c r="E427" s="65">
        <f>SUM(E428:E429)</f>
        <v>60505430.82</v>
      </c>
      <c r="F427" s="65">
        <f>SUM(F428:F429)</f>
        <v>60505430.82</v>
      </c>
      <c r="G427" s="97">
        <f t="shared" si="79"/>
        <v>0.3252238202273358</v>
      </c>
      <c r="H427" s="65">
        <f t="shared" si="81"/>
        <v>449494569.18</v>
      </c>
      <c r="I427" s="65">
        <f>SUM(I428:I429)</f>
        <v>60505430.82</v>
      </c>
      <c r="J427" s="65">
        <f>SUM(J428:J429)</f>
        <v>60505430.82</v>
      </c>
      <c r="K427" s="47">
        <f t="shared" si="80"/>
        <v>0.435225694547881</v>
      </c>
      <c r="L427" s="99">
        <f t="shared" si="82"/>
        <v>449494569.18</v>
      </c>
    </row>
    <row r="428" spans="1:12" ht="14.25" customHeight="1">
      <c r="A428" s="62" t="s">
        <v>39</v>
      </c>
      <c r="B428" s="56" t="s">
        <v>41</v>
      </c>
      <c r="C428" s="111">
        <v>510000000</v>
      </c>
      <c r="D428" s="111">
        <v>510000000</v>
      </c>
      <c r="E428" s="66">
        <f>F428-0</f>
        <v>60505430.82</v>
      </c>
      <c r="F428" s="115">
        <v>60505430.82</v>
      </c>
      <c r="G428" s="58">
        <f t="shared" si="79"/>
        <v>0.3252238202273358</v>
      </c>
      <c r="H428" s="66">
        <f t="shared" si="81"/>
        <v>449494569.18</v>
      </c>
      <c r="I428" s="66">
        <f>J428-0</f>
        <v>60505430.82</v>
      </c>
      <c r="J428" s="111">
        <v>60505430.82</v>
      </c>
      <c r="K428" s="51">
        <f t="shared" si="80"/>
        <v>0.435225694547881</v>
      </c>
      <c r="L428" s="91">
        <f t="shared" si="82"/>
        <v>449494569.18</v>
      </c>
    </row>
    <row r="429" spans="1:12" ht="14.25" customHeight="1">
      <c r="A429" s="55" t="s">
        <v>219</v>
      </c>
      <c r="B429" s="49" t="s">
        <v>220</v>
      </c>
      <c r="C429" s="66">
        <v>0</v>
      </c>
      <c r="D429" s="66">
        <v>0</v>
      </c>
      <c r="E429" s="66">
        <f>F429-0</f>
        <v>0</v>
      </c>
      <c r="F429" s="66">
        <v>0</v>
      </c>
      <c r="G429" s="58">
        <f t="shared" si="79"/>
        <v>0</v>
      </c>
      <c r="H429" s="66">
        <f t="shared" si="81"/>
        <v>0</v>
      </c>
      <c r="I429" s="66">
        <f>J429-0</f>
        <v>0</v>
      </c>
      <c r="J429" s="66">
        <v>0</v>
      </c>
      <c r="K429" s="51">
        <f t="shared" si="80"/>
        <v>0</v>
      </c>
      <c r="L429" s="91">
        <f t="shared" si="82"/>
        <v>0</v>
      </c>
    </row>
    <row r="430" spans="1:12" ht="14.25" customHeight="1">
      <c r="A430" s="106" t="s">
        <v>221</v>
      </c>
      <c r="B430" s="107" t="s">
        <v>222</v>
      </c>
      <c r="C430" s="108">
        <v>0</v>
      </c>
      <c r="D430" s="108">
        <v>0</v>
      </c>
      <c r="E430" s="109"/>
      <c r="F430" s="109"/>
      <c r="G430" s="109"/>
      <c r="H430" s="108">
        <f t="shared" si="81"/>
        <v>0</v>
      </c>
      <c r="I430" s="109"/>
      <c r="J430" s="109"/>
      <c r="K430" s="109"/>
      <c r="L430" s="110">
        <f t="shared" si="82"/>
        <v>0</v>
      </c>
    </row>
    <row r="431" spans="1:12" ht="15.75">
      <c r="A431" s="43" t="s">
        <v>259</v>
      </c>
      <c r="B431" s="25"/>
      <c r="C431" s="25"/>
      <c r="D431" s="25"/>
      <c r="E431" s="25"/>
      <c r="F431" s="44"/>
      <c r="G431" s="37"/>
      <c r="H431" s="25"/>
      <c r="I431" s="25"/>
      <c r="J431" s="25"/>
      <c r="K431" s="25"/>
      <c r="L431" s="64" t="s">
        <v>227</v>
      </c>
    </row>
    <row r="432" spans="1:12" ht="15.75">
      <c r="A432" s="43" t="s">
        <v>260</v>
      </c>
      <c r="B432" s="25"/>
      <c r="C432" s="25"/>
      <c r="D432" s="25"/>
      <c r="E432" s="25"/>
      <c r="F432" s="25"/>
      <c r="G432" s="25"/>
      <c r="H432" s="25"/>
      <c r="I432" s="44"/>
      <c r="J432" s="25"/>
      <c r="K432" s="25"/>
      <c r="L432" s="25"/>
    </row>
    <row r="433" spans="1:12" ht="15.75">
      <c r="A433" s="43" t="s">
        <v>289</v>
      </c>
      <c r="B433" s="25"/>
      <c r="C433" s="25"/>
      <c r="D433" s="25"/>
      <c r="E433" s="25"/>
      <c r="F433" s="25"/>
      <c r="G433" s="25"/>
      <c r="H433" s="25"/>
      <c r="I433" s="25"/>
      <c r="J433" s="44"/>
      <c r="K433" s="25"/>
      <c r="L433" s="25"/>
    </row>
    <row r="434" spans="1:12" ht="15.75">
      <c r="A434" s="43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5.75">
      <c r="A435" s="43"/>
      <c r="B435" s="25"/>
      <c r="C435" s="81"/>
      <c r="D435" s="81"/>
      <c r="E435" s="81"/>
      <c r="F435" s="81"/>
      <c r="G435" s="81"/>
      <c r="H435" s="81"/>
      <c r="I435" s="81"/>
      <c r="J435" s="81"/>
      <c r="K435" s="81"/>
      <c r="L435" s="81"/>
    </row>
    <row r="436" spans="1:12" ht="15.75">
      <c r="A436" s="43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5.75">
      <c r="A437" s="43"/>
      <c r="B437" s="25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1:12" ht="15.75">
      <c r="A438" s="43"/>
      <c r="B438" s="25"/>
      <c r="C438" s="81"/>
      <c r="D438" s="81"/>
      <c r="E438" s="81"/>
      <c r="F438" s="81"/>
      <c r="G438" s="81"/>
      <c r="H438" s="81"/>
      <c r="I438" s="81"/>
      <c r="J438" s="81"/>
      <c r="K438" s="81"/>
      <c r="L438" s="81"/>
    </row>
    <row r="439" spans="1:12" ht="15.75">
      <c r="A439" s="43"/>
      <c r="B439" s="25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1:12" ht="15.75">
      <c r="A440" s="43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3" ht="15.75">
      <c r="A441" s="85"/>
      <c r="B441" s="25"/>
      <c r="C441" s="25"/>
      <c r="D441" s="25"/>
      <c r="E441" s="44"/>
      <c r="F441" s="25"/>
      <c r="G441" s="25"/>
      <c r="H441" s="25"/>
      <c r="I441" s="44"/>
      <c r="J441" s="25"/>
      <c r="K441" s="25"/>
      <c r="L441" s="25"/>
      <c r="M441" s="113"/>
    </row>
    <row r="442" spans="1:13" ht="12.75">
      <c r="A442" s="38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113"/>
    </row>
    <row r="443" spans="1:13" ht="12.75">
      <c r="A443" s="38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113"/>
    </row>
    <row r="444" spans="1:13" ht="15.75">
      <c r="A444" s="116" t="s">
        <v>255</v>
      </c>
      <c r="B444" s="116"/>
      <c r="C444" s="117" t="s">
        <v>257</v>
      </c>
      <c r="D444" s="117"/>
      <c r="E444" s="117"/>
      <c r="F444" s="117"/>
      <c r="G444" s="117"/>
      <c r="H444" s="117"/>
      <c r="I444" s="117" t="s">
        <v>280</v>
      </c>
      <c r="J444" s="117"/>
      <c r="K444" s="117"/>
      <c r="L444" s="117"/>
      <c r="M444" s="113"/>
    </row>
    <row r="445" spans="1:13" ht="15.75">
      <c r="A445" s="116" t="s">
        <v>256</v>
      </c>
      <c r="B445" s="116"/>
      <c r="C445" s="117" t="s">
        <v>258</v>
      </c>
      <c r="D445" s="117"/>
      <c r="E445" s="117"/>
      <c r="F445" s="117"/>
      <c r="G445" s="117"/>
      <c r="H445" s="117"/>
      <c r="I445" s="118" t="s">
        <v>281</v>
      </c>
      <c r="J445" s="118"/>
      <c r="K445" s="118"/>
      <c r="L445" s="118"/>
      <c r="M445" s="113"/>
    </row>
    <row r="446" spans="1:13" ht="15.75">
      <c r="A446" s="116" t="s">
        <v>248</v>
      </c>
      <c r="B446" s="116"/>
      <c r="C446" s="117" t="s">
        <v>249</v>
      </c>
      <c r="D446" s="117"/>
      <c r="E446" s="117"/>
      <c r="F446" s="117"/>
      <c r="G446" s="117"/>
      <c r="H446" s="117"/>
      <c r="I446" s="117" t="s">
        <v>282</v>
      </c>
      <c r="J446" s="117"/>
      <c r="K446" s="117"/>
      <c r="L446" s="117"/>
      <c r="M446" s="113"/>
    </row>
    <row r="447" spans="1:13" ht="12.75">
      <c r="A447" s="38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113"/>
    </row>
    <row r="448" spans="1:13" ht="12.75">
      <c r="A448" s="38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113"/>
    </row>
    <row r="449" spans="1:12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</row>
    <row r="450" spans="1:12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</row>
    <row r="451" spans="1:12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</row>
    <row r="452" spans="1:12" ht="15">
      <c r="A452" s="42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1:12" ht="12.75">
      <c r="A453" s="38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</row>
    <row r="454" spans="1:12" ht="12.7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1:12" ht="12.7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1:12" ht="12.75">
      <c r="A456" s="38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1:12" ht="12.75">
      <c r="A457" s="38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1:12" ht="12.75">
      <c r="A458" s="38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1:12" ht="12.75">
      <c r="A459" s="38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1:12" ht="12.75">
      <c r="A460" s="38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1:12" ht="12.75">
      <c r="A461" s="38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1:12" ht="12.75">
      <c r="A462" s="38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1:12" ht="12.75">
      <c r="A463" s="38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1:12" ht="12.7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1:12" ht="12.7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1:12" ht="12.75">
      <c r="A466" s="38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1:12" ht="12.75">
      <c r="A467" s="38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1:12" ht="12.75">
      <c r="A468" s="38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1:12" ht="12.75">
      <c r="A469" s="38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1:12" ht="12.75">
      <c r="A470" s="38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1:12" ht="12.75">
      <c r="A471" s="38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1:12" ht="12.75">
      <c r="A472" s="38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1:12" ht="12.75">
      <c r="A473" s="38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1:12" ht="12.7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1:12" ht="12.7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1:12" ht="12.75">
      <c r="A476" s="38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1:12" ht="12.75">
      <c r="A477" s="38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1:12" ht="12.75">
      <c r="A478" s="38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</row>
    <row r="479" spans="1:12" ht="12.75">
      <c r="A479" s="38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</row>
    <row r="480" spans="1:12" ht="12.75">
      <c r="A480" s="38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</row>
    <row r="481" spans="1:12" ht="12.75">
      <c r="A481" s="38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1:12" ht="12.75">
      <c r="A482" s="38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1:12" ht="12.75">
      <c r="A483" s="38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</row>
    <row r="484" spans="1:12" ht="12.7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</row>
    <row r="485" spans="1:12" ht="12.7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1:12" ht="12.75">
      <c r="A486" s="38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</row>
    <row r="487" spans="1:12" ht="12.75">
      <c r="A487" s="38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</row>
    <row r="488" spans="1:12" ht="12.75">
      <c r="A488" s="38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</row>
    <row r="489" spans="1:12" ht="12.75">
      <c r="A489" s="38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1:12" ht="12.75">
      <c r="A490" s="38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1:12" ht="12.75">
      <c r="A491" s="38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1:12" ht="12.75">
      <c r="A492" s="38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1:12" ht="12.75">
      <c r="A493" s="38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1:12" ht="12.7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</sheetData>
  <sheetProtection/>
  <mergeCells count="33">
    <mergeCell ref="N351:O351"/>
    <mergeCell ref="M190:O190"/>
    <mergeCell ref="A3:L3"/>
    <mergeCell ref="A4:L4"/>
    <mergeCell ref="A5:L5"/>
    <mergeCell ref="A6:L6"/>
    <mergeCell ref="A7:L7"/>
    <mergeCell ref="E10:G10"/>
    <mergeCell ref="I10:K10"/>
    <mergeCell ref="A327:L327"/>
    <mergeCell ref="A163:L163"/>
    <mergeCell ref="A164:L164"/>
    <mergeCell ref="A165:L165"/>
    <mergeCell ref="A166:L166"/>
    <mergeCell ref="A167:L167"/>
    <mergeCell ref="E170:G170"/>
    <mergeCell ref="I170:K170"/>
    <mergeCell ref="A446:B446"/>
    <mergeCell ref="C446:H446"/>
    <mergeCell ref="I446:L446"/>
    <mergeCell ref="A317:B317"/>
    <mergeCell ref="E330:G330"/>
    <mergeCell ref="I330:K330"/>
    <mergeCell ref="A323:L323"/>
    <mergeCell ref="A324:L324"/>
    <mergeCell ref="A325:L325"/>
    <mergeCell ref="A326:L326"/>
    <mergeCell ref="A444:B444"/>
    <mergeCell ref="C444:H444"/>
    <mergeCell ref="I444:L444"/>
    <mergeCell ref="A445:B445"/>
    <mergeCell ref="C445:H445"/>
    <mergeCell ref="I445:L445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2" r:id="rId2"/>
  <rowBreaks count="2" manualBreakCount="2">
    <brk id="158" max="11" man="1"/>
    <brk id="318" max="11" man="1"/>
  </rowBreaks>
  <ignoredErrors>
    <ignoredError sqref="J278 I334:J334 J343 I335 C427:D427 J427 F427 J198" formulaRange="1"/>
    <ignoredError sqref="E25 E317 E29:F29 E35:F35 E108:F108 E153:F153 E248:F248 E287:F287 E362:F362 E366:F366 E368:F368 F397 J397 I368:J368 I366:J366 I362:J362 I356:J356 H317:J317 I248:J248 I101 I105 I108:J108 I153:J153 I112 I246 I120 E205 I87 E406 E402:E404 E399 I205 I287:J287 I232:I234 I274:I275 I278 I290 E278:E282 I399 I401:I404 I406 I409:J409 E409:F409 F51 E120 E216 I394:I397 E183:F183 I183:J183 E229:F229 I229 E393:F393 I393:J393 E390:F390 E386 E389 I392 E392 I389:I390 E394:E397 E224 F195 E200:F200 I192:J192 E190:F192 I224 I62:I63 I306:J306 I300:J300 E306:F306 E300:F300 E294:F294 E302 E295 I295 I57 E194:E195 I194:I195 I200 E274:E275 E305 I305 E343:E344 E342:F342 E356:F356 E339:F339 F343 E354 I350:I351 J35 I51:I53 I29:J29 I24:I25 I35:I36 E236:F237 I302 E44:F44 I47 E78:E80 E85:E87 E96:E97 E226 I354 E263:F267 I267:J267 I269:I270 I272 E269:E270 E272:F272 I256:I258 E257:F258 E47 E350:E351 E51:E53 E62:E63 E89:E91 I44 E411 E57:E58 E101 I216 E252:F252 I252 E337:E338 E348 I348 I411 E414 I414 I190:I191 I294:J294 I236:I237 I261 E73 E129:E130 E125:K126 K130 E152:K152 F129:K129 E123:K123 I203 E198 E420 I420 I416:I417 E416:E417 E422:E424 I422:I424 G130:I130 E132:K135 I427 E60 E75 E93 F122:H122 E128:K128 F127:K127 F131:H131 E137:K137 F136:H136 E139:K139 F138:H138 E147:K147 F140:H140 F141:H141 F142:H142 F143:H143 F144:H144 F145:K145 F146:H146 F150:H150 F151:H151 J122:K122 J131:K131 J136:K136 J138:K138 J140:K140 J141:K141 J142:K142 J143:K143 J144:K144 J146:K146 J150:K150 J151:K151 I263:I266 E372 E375 E383 I386 I383 I375 I372 E333 I282 I342" formula="1"/>
    <ignoredError sqref="A14:A20 A21:B21 A33:B33 A97:B97 A129:B129 A139:B139 A194:B194 A207:B207 A208:A214 A215:B215 A231:B231 A274:B274 A275:A280 A294:B294 A364:B364 M364:IV364 A153:A157 A223:A230 A281:B282 A205:A206 A232:A273 A287:A293 A295:A316 A430 A420:A428 A353:A363 A334:A351 A22:A32 A56:A96 A125:A128 A130:A138 A175:A193 A34:A54 A149:A152 A98:A124 A173 A195:A198 A200:A203 A220 A216:A218 A389:A416 A140:A148 A365:A387 A417:A419" numberStoredAsText="1"/>
    <ignoredError sqref="G317 K317 J205 J399 J339 I338 I339 I343 I344 I337 E427" evalError="1" formula="1"/>
    <ignoredError sqref="G333 K333 K13" evalError="1"/>
    <ignoredError sqref="J205 J399 J339 I338 I339 I343 I344 I337 E42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Ian Dias Veloso De Almeida</cp:lastModifiedBy>
  <cp:lastPrinted>2024-03-22T18:57:47Z</cp:lastPrinted>
  <dcterms:created xsi:type="dcterms:W3CDTF">2005-03-08T15:13:02Z</dcterms:created>
  <dcterms:modified xsi:type="dcterms:W3CDTF">2024-03-27T20:08:38Z</dcterms:modified>
  <cp:category/>
  <cp:version/>
  <cp:contentType/>
  <cp:contentStatus/>
</cp:coreProperties>
</file>