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8" yWindow="48" windowWidth="4452" windowHeight="8028" activeTab="0"/>
  </bookViews>
  <sheets>
    <sheet name="Anexo V - RP" sheetId="1" r:id="rId1"/>
  </sheets>
  <definedNames>
    <definedName name="_xlnm.Print_Area" localSheetId="0">'Anexo V - RP'!$A$1:$K$148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<sst xmlns="http://schemas.openxmlformats.org/spreadsheetml/2006/main" count="173" uniqueCount="146">
  <si>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</si>
  <si>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</si>
  <si>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</si>
  <si>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</si>
  <si>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</si>
  <si>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</si>
  <si>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</si>
  <si>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</si>
  <si>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</si>
  <si>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</si>
  <si>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</si>
  <si>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</si>
  <si>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</si>
  <si>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</si>
  <si>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</si>
  <si>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</si>
  <si>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</si>
  <si>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</si>
  <si>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</si>
  <si>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</si>
  <si>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</si>
  <si>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</si>
  <si>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</si>
  <si>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GOVERNO DO ESTADO DO RIO DE JANEIRO - PODER EXECUTIVO</t>
  </si>
  <si>
    <t>DEMONSTRATIVO DA DISPONIBILIDADE DE CAIXA E DOS RESTOS A PAGAR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</si>
  <si>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</si>
  <si>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</si>
  <si>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</si>
  <si>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</si>
  <si>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</si>
  <si>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</si>
  <si>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</si>
  <si>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</si>
  <si>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</si>
  <si>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</si>
  <si>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</si>
  <si>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</si>
  <si>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</si>
  <si>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</si>
  <si>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</si>
  <si>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</si>
  <si>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</si>
  <si>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</si>
  <si>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</si>
  <si>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</si>
  <si>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</si>
  <si>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</si>
  <si>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</si>
  <si>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</si>
  <si>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</si>
  <si>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</si>
  <si>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</si>
  <si>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</si>
  <si>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</si>
  <si>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</si>
  <si>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</si>
  <si>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</si>
  <si>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</si>
  <si>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</si>
  <si>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</si>
  <si>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</si>
  <si>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</si>
  <si>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</si>
  <si>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</si>
  <si>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</si>
  <si>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</si>
  <si>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</si>
  <si>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>DISPONIBILIDADE DE CAIXA LÍQUIDA (APÓS A INSCRIÇÃO EM RESTOS A PAGAR NÃO PROCESSADOS DO EXERCÍCIO)</t>
  </si>
  <si>
    <t>(i) = (g - h)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</si>
  <si>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</si>
  <si>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</si>
  <si>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</si>
  <si>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</si>
  <si>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</si>
  <si>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</si>
  <si>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</si>
  <si>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</si>
  <si>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</si>
  <si>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Cláudio Castro</t>
  </si>
  <si>
    <t>196 - Auxílio Fin. da União para Mitigação dos Efeitos Financeiros da Covid-19</t>
  </si>
  <si>
    <t>198 - Auxílio Financeiro da União para Ações de Saúde - Covid-19</t>
  </si>
  <si>
    <t>227 - Auxílio Financeiro da União para Ações Emergenciais ao Setor Cultural</t>
  </si>
  <si>
    <t>237 - Sistema de Proteção Social dos Militares</t>
  </si>
  <si>
    <t>089 - GRE SEFAZ</t>
  </si>
  <si>
    <t>211 - Operações de Crédito</t>
  </si>
  <si>
    <t>140 - Recursos Oriundos de Leis ou Acordos Anticorrupção</t>
  </si>
  <si>
    <t>145 - Recursos da Concessão de Serviço Público de Abastecimento de Água e Esgotamento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</si>
  <si>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</si>
  <si>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</si>
  <si>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</si>
  <si>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245 - Recursos da Concessão de Serviço Público de Abastecimento de Água e Esgoto Sanitário - Outras Fontes</t>
  </si>
  <si>
    <t>251 - Fundo Especial de Controle Ambiental - FECAM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</si>
  <si>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</si>
  <si>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</si>
  <si>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</si>
  <si>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t>Leonardo Lobo Pires</t>
  </si>
  <si>
    <t>Demetrio Abdennur Farah Neto</t>
  </si>
  <si>
    <t>152 - Fundo Soberano - Excedente de Arrecadação de Royalties do Petróleo e Gás Natural</t>
  </si>
  <si>
    <t>JANEIRO A DEZEMBRO DE 2023</t>
  </si>
  <si>
    <t>Recursos Vinculados à Educação</t>
  </si>
  <si>
    <t>Recursos Vinculados à Saúde</t>
  </si>
  <si>
    <t>Recursos Vinculados  à Assistência Social</t>
  </si>
  <si>
    <t>Demais Vinculações Decorrentes de Transferências</t>
  </si>
  <si>
    <t>Demais Vinculações Legais</t>
  </si>
  <si>
    <t xml:space="preserve">     Recursos Não Vinculados de Impostos</t>
  </si>
  <si>
    <t>TOTAL DOS RECURSOS VINCULADOS (EXCETO AO RPPS) (II)</t>
  </si>
  <si>
    <t>TOTAL DOS RECURSOS VINCULADOS AO RPPS (III)</t>
  </si>
  <si>
    <t xml:space="preserve">     Recursos Vinculados ao RPPS - Taxa de Administração</t>
  </si>
  <si>
    <t>TOTAL (IV) = (I + II + III)</t>
  </si>
  <si>
    <r>
      <t xml:space="preserve">     Outros Recursos não Vinculados</t>
    </r>
    <r>
      <rPr>
        <vertAlign val="superscript"/>
        <sz val="8"/>
        <rFont val="Times New Roman"/>
        <family val="1"/>
      </rPr>
      <t>3</t>
    </r>
  </si>
  <si>
    <r>
      <t xml:space="preserve">     Transferências do FUNDEB</t>
    </r>
    <r>
      <rPr>
        <vertAlign val="superscript"/>
        <sz val="8"/>
        <rFont val="Times New Roman"/>
        <family val="1"/>
      </rPr>
      <t>4</t>
    </r>
  </si>
  <si>
    <r>
      <t xml:space="preserve">     Outros Recursos Vinculados à Educação</t>
    </r>
    <r>
      <rPr>
        <vertAlign val="superscript"/>
        <sz val="8"/>
        <rFont val="Times New Roman"/>
        <family val="1"/>
      </rPr>
      <t>5</t>
    </r>
  </si>
  <si>
    <r>
      <t xml:space="preserve">     Transferências Fundo a Fundo de Recursos do SUS</t>
    </r>
    <r>
      <rPr>
        <vertAlign val="superscript"/>
        <sz val="8"/>
        <rFont val="Times New Roman"/>
        <family val="1"/>
      </rPr>
      <t>6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</si>
  <si>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Transferências Fundo a Fundo de Recursos do SUS: Foram considerados os valores contabilizados na Fonte de Recursos 225 - Sistema Único de Saúde - SUS.</t>
    </r>
  </si>
  <si>
    <r>
      <t xml:space="preserve">     Outros Recursos Vinculados à Saúde</t>
    </r>
    <r>
      <rPr>
        <vertAlign val="superscript"/>
        <sz val="8"/>
        <rFont val="Times New Roman"/>
        <family val="1"/>
      </rPr>
      <t>7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</si>
  <si>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Outros Recursos Vinculados à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e 129 - Recursos não Vinculados de Compensação de Impostos, nas Unidades Gestoras Executantes 180100 - SEEDUC, 210700 - DEGASE, 404310 – Adm. Central (UERJ), 404400 - FAETEC, 404500 - UENF, 404600 – CECIERJ e 404700 - UEZO. Os valores contabilizados na Fonte de Recursos 105 - Salário Educação também foram considerados nessa linha.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</si>
  <si>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Vinculados à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e 129 - Recursos não Vinculados de Compensação de Impostos, nas Unidades Gestoras Executantes 290100 - SES, 29310 - IASERJ, 296100 - FES, 297100 - IVB, 404340 - Hospital Universitário Pedro Ernesto e 294200 - Fundação Saúde do Estado do Rio de Janeiro. Os valores contabilizados nas Fontes de Recursos 196 - Auxílio Financeiro da União para Mitigação dos Efeitos Financeiros da Covid-19, 198 - Auxílio Financeiro da União para Ações de Saúde - Covid-19 e 223 - Contratos Intraorçamentários Gestão de Saúde também foram considerados nessa linha.</t>
    </r>
  </si>
  <si>
    <r>
      <t>Recursos Vinculados à Previdência Social (Exceto ao RPPS)</t>
    </r>
    <r>
      <rPr>
        <b/>
        <vertAlign val="superscript"/>
        <sz val="8"/>
        <rFont val="Times New Roman"/>
        <family val="1"/>
      </rPr>
      <t>8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</si>
  <si>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Recursos Vinculados à Previdência Social (Exceto ao RPPS): Foram considerados os valores contabilizados na Fonte de Recursos 237 - Sistema de Proteção Social dos Militares.</t>
    </r>
  </si>
  <si>
    <r>
      <t xml:space="preserve">     Transferências de Convênios e Instrumentos Congêneres (exceto Educação, Saúde e Assistência)</t>
    </r>
    <r>
      <rPr>
        <vertAlign val="superscript"/>
        <sz val="8"/>
        <rFont val="Times New Roman"/>
        <family val="1"/>
      </rPr>
      <t>9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</si>
  <si>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Transferências de Convênios e Instrumentos Congêneres (exceto Educação, Saúde e Assistência): Foram considerados os valores contabilizados na Fonte de Recursos 212 - Transferências Voluntárias.</t>
    </r>
  </si>
  <si>
    <r>
      <t xml:space="preserve">     Outras Vinculações Decorrentes de Transferências</t>
    </r>
    <r>
      <rPr>
        <vertAlign val="superscript"/>
        <sz val="8"/>
        <rFont val="Times New Roman"/>
        <family val="1"/>
      </rPr>
      <t>10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</si>
  <si>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Outras Vinculações Decorrentes de Transferências: Foram considerados os valores contabilizados na Fonte de Recursos 214 - Transferências do PAC.</t>
    </r>
  </si>
  <si>
    <r>
      <t xml:space="preserve">     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</si>
  <si>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 xml:space="preserve">     Recursos de Alienação de Bens/Ativos</t>
    </r>
    <r>
      <rPr>
        <vertAlign val="superscript"/>
        <sz val="8"/>
        <rFont val="Times New Roman"/>
        <family val="1"/>
      </rPr>
      <t>12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</si>
  <si>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nas Fontes de Recursos 133 - Alienação de Bens e 233 - Alienação de Bens - Diretamente Arrecadadas.</t>
    </r>
  </si>
  <si>
    <r>
      <t xml:space="preserve">     Recursos Vinculados a Fundos (exceto Educação, Saúde, Assistência e Previdência)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</si>
  <si>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 xml:space="preserve">Recursos Vinculados a Fundos (exceto Educação, Saúde, Assistência e Previdência): Foram considerados os valores contabilizados nas Fontes de Recursos 103 - Fundo Estadual de Investim e Ações de Segurança Pública e Desenv Social - FISED, 150 - Fundo Estadual de Habitação de Interesse Social - FEHIS, 151 - Fundo Especial de Controle Ambiental - FECAM e 251 - Fundo Especial de Controle Ambiental - FECAM. </t>
    </r>
  </si>
  <si>
    <r>
      <t xml:space="preserve">     Outras Vinculações Legais</t>
    </r>
    <r>
      <rPr>
        <vertAlign val="superscript"/>
        <sz val="8"/>
        <rFont val="Times New Roman"/>
        <family val="1"/>
      </rPr>
      <t>14</t>
    </r>
  </si>
  <si>
    <r>
      <t xml:space="preserve">          </t>
    </r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Outras Vinculações Legais: Foram considerados os valores vinculados ao índice constitucional da FAPERJ (Fonte de Recursos 100 - Ordinários Provenientes de Impostos vinculada à Unidade Gestora Executante 404100 - FAPERJ).</t>
    </r>
  </si>
  <si>
    <r>
      <t>Recursos Extraorçamentários</t>
    </r>
    <r>
      <rPr>
        <b/>
        <vertAlign val="superscript"/>
        <sz val="8"/>
        <rFont val="Times New Roman"/>
        <family val="1"/>
      </rPr>
      <t>15</t>
    </r>
  </si>
  <si>
    <r>
      <t xml:space="preserve">          </t>
    </r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>Recursos Extraorçamentários: Foram considerados os valores contabilizados nas Fontes de Recursos 081 - Recursos Não Orçamentários - Depósitos de Diversas Origens e 180 - Recursos Não Orçamentários.</t>
    </r>
  </si>
  <si>
    <t xml:space="preserve">          Imprensa Oficial, CEDAE e AGERIO não constam nos Orçamentos Fiscal e da Seguridade Social no exercício de 2023.</t>
  </si>
  <si>
    <r>
      <t>Outras Vinculações</t>
    </r>
    <r>
      <rPr>
        <b/>
        <vertAlign val="superscript"/>
        <sz val="8"/>
        <rFont val="Times New Roman"/>
        <family val="1"/>
      </rPr>
      <t>16</t>
    </r>
  </si>
  <si>
    <r>
      <t xml:space="preserve">          </t>
    </r>
    <r>
      <rPr>
        <vertAlign val="superscript"/>
        <sz val="8"/>
        <rFont val="Times New Roman"/>
        <family val="1"/>
      </rPr>
      <t>16</t>
    </r>
    <r>
      <rPr>
        <sz val="8"/>
        <rFont val="Times New Roman"/>
        <family val="1"/>
      </rPr>
      <t>Outras Vinculações: Foram considerados os valores contabilizados na Fonte de Recursos 152 - Fundo Soberano - Excedente de Arrecadação de Royalties do Petróleo e Gás Natural.</t>
    </r>
  </si>
  <si>
    <r>
      <t xml:space="preserve">     Recursos Vinculados ao RPPS - Fundo em Capitalização (Plano Previdenciário)</t>
    </r>
    <r>
      <rPr>
        <vertAlign val="superscript"/>
        <sz val="8"/>
        <rFont val="Times New Roman"/>
        <family val="1"/>
      </rPr>
      <t>2 e 17</t>
    </r>
  </si>
  <si>
    <r>
      <t xml:space="preserve">          </t>
    </r>
    <r>
      <rPr>
        <vertAlign val="superscript"/>
        <sz val="8"/>
        <rFont val="Times New Roman"/>
        <family val="1"/>
      </rPr>
      <t>17</t>
    </r>
    <r>
      <rPr>
        <sz val="8"/>
        <rFont val="Times New Roman"/>
        <family val="1"/>
      </rPr>
      <t>Recursos Vinculados ao RPPS - Fundo em Capitalização (Plano Previdenciário): Foram considerados os valores contabilizados na Fonte de Recursos 234 - Receita própria do Rioprevidência - Plano Previdenciário do RPPS.</t>
    </r>
  </si>
  <si>
    <r>
      <t xml:space="preserve">     Recursos Vinculados  ao RPPS - Fundo em Repartição (Plano Financeiro)</t>
    </r>
    <r>
      <rPr>
        <vertAlign val="superscript"/>
        <sz val="8"/>
        <rFont val="Times New Roman"/>
        <family val="1"/>
      </rPr>
      <t>18</t>
    </r>
  </si>
  <si>
    <r>
      <t xml:space="preserve">          </t>
    </r>
    <r>
      <rPr>
        <vertAlign val="superscript"/>
        <sz val="8"/>
        <rFont val="Times New Roman"/>
        <family val="1"/>
      </rPr>
      <t>18</t>
    </r>
    <r>
      <rPr>
        <sz val="8"/>
        <rFont val="Times New Roman"/>
        <family val="1"/>
      </rPr>
      <t>Recursos Vinculados  ao RPPS - Fundo em Repartição (Plano Financeiro): Foram considerados os valores contabilizados na Fonte de Recursos 231 - Recursos Próprios do Rioprevidência.</t>
    </r>
  </si>
  <si>
    <t>106 - Outros Rec.não Vinculados - Ordinários - Rev.Superávit Financ refer à EC 95/2023 ERJ</t>
  </si>
  <si>
    <t>129 - Recursos não Vinculados de Compensação de Impostos</t>
  </si>
  <si>
    <t>180 - Recursos Não Orçamentários</t>
  </si>
  <si>
    <t>901 - Ordinários Não Provenientes de Impostos - Condicionados</t>
  </si>
  <si>
    <t>217 - Assistência Financeira ao Transporte Coletivo</t>
  </si>
  <si>
    <t>Emissão: 24/01/2024</t>
  </si>
  <si>
    <t>228 - Transferências da Política Nacional Aldir Blanc de Fomento à Cultura - Lei 14399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</si>
</sst>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8"/>
      <color indexed="63"/>
      <name val="Tahoma"/>
      <family val="2"/>
    </font>
    <font>
      <sz val="8"/>
      <color indexed="8"/>
      <name val="Unknow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sz val="8"/>
      <color rgb="FF333333"/>
      <name val="Tahoma"/>
      <family val="2"/>
    </font>
    <font>
      <sz val="8"/>
      <color rgb="FF000000"/>
      <name val="Unknow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4" fontId="3" fillId="0" borderId="0" xfId="63" applyFont="1" applyFill="1" applyAlignment="1">
      <alignment/>
    </xf>
    <xf numFmtId="0" fontId="3" fillId="34" borderId="16" xfId="0" applyNumberFormat="1" applyFont="1" applyFill="1" applyBorder="1" applyAlignment="1">
      <alignment horizontal="left" wrapText="1"/>
    </xf>
    <xf numFmtId="165" fontId="3" fillId="0" borderId="0" xfId="63" applyNumberFormat="1" applyFont="1" applyFill="1" applyAlignment="1">
      <alignment/>
    </xf>
    <xf numFmtId="0" fontId="3" fillId="35" borderId="16" xfId="0" applyNumberFormat="1" applyFont="1" applyFill="1" applyBorder="1" applyAlignment="1">
      <alignment horizontal="left" wrapText="1"/>
    </xf>
    <xf numFmtId="164" fontId="3" fillId="0" borderId="0" xfId="49" applyNumberFormat="1" applyFont="1" applyFill="1" applyAlignment="1">
      <alignment/>
      <protection/>
    </xf>
    <xf numFmtId="165" fontId="47" fillId="0" borderId="0" xfId="63" applyNumberFormat="1" applyFont="1" applyFill="1" applyAlignment="1">
      <alignment/>
    </xf>
    <xf numFmtId="0" fontId="4" fillId="0" borderId="17" xfId="49" applyFont="1" applyBorder="1" applyAlignment="1">
      <alignment horizontal="left"/>
      <protection/>
    </xf>
    <xf numFmtId="0" fontId="3" fillId="34" borderId="16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18" xfId="49" applyFont="1" applyFill="1" applyBorder="1" applyAlignment="1">
      <alignment vertical="top" wrapText="1"/>
      <protection/>
    </xf>
    <xf numFmtId="165" fontId="3" fillId="35" borderId="18" xfId="49" applyNumberFormat="1" applyFont="1" applyFill="1" applyBorder="1" applyAlignment="1">
      <alignment vertical="top" wrapText="1"/>
      <protection/>
    </xf>
    <xf numFmtId="0" fontId="3" fillId="35" borderId="18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4" fillId="0" borderId="17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4" fillId="0" borderId="19" xfId="63" applyFont="1" applyFill="1" applyBorder="1" applyAlignment="1">
      <alignment horizontal="right" wrapText="1"/>
    </xf>
    <xf numFmtId="164" fontId="4" fillId="0" borderId="19" xfId="63" applyFont="1" applyFill="1" applyBorder="1" applyAlignment="1">
      <alignment horizontal="right" vertical="top" wrapText="1"/>
    </xf>
    <xf numFmtId="164" fontId="4" fillId="0" borderId="20" xfId="63" applyFont="1" applyFill="1" applyBorder="1" applyAlignment="1">
      <alignment horizontal="right" wrapText="1"/>
    </xf>
    <xf numFmtId="164" fontId="3" fillId="35" borderId="21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0" xfId="63" applyFont="1" applyFill="1" applyBorder="1" applyAlignment="1">
      <alignment horizontal="right" vertical="top" wrapText="1"/>
    </xf>
    <xf numFmtId="164" fontId="4" fillId="0" borderId="17" xfId="63" applyFont="1" applyBorder="1" applyAlignment="1">
      <alignment horizontal="left"/>
    </xf>
    <xf numFmtId="164" fontId="4" fillId="0" borderId="19" xfId="63" applyFont="1" applyFill="1" applyBorder="1" applyAlignment="1">
      <alignment horizontal="center" wrapText="1"/>
    </xf>
    <xf numFmtId="164" fontId="4" fillId="0" borderId="20" xfId="63" applyFont="1" applyFill="1" applyBorder="1" applyAlignment="1">
      <alignment horizontal="center" wrapText="1"/>
    </xf>
    <xf numFmtId="164" fontId="4" fillId="0" borderId="18" xfId="63" applyFont="1" applyFill="1" applyBorder="1" applyAlignment="1">
      <alignment horizontal="center" wrapText="1"/>
    </xf>
    <xf numFmtId="164" fontId="3" fillId="35" borderId="22" xfId="63" applyFont="1" applyFill="1" applyBorder="1" applyAlignment="1">
      <alignment horizontal="center" wrapText="1"/>
    </xf>
    <xf numFmtId="164" fontId="3" fillId="35" borderId="21" xfId="63" applyFont="1" applyFill="1" applyBorder="1" applyAlignment="1">
      <alignment horizontal="center" wrapText="1"/>
    </xf>
    <xf numFmtId="164" fontId="4" fillId="35" borderId="23" xfId="63" applyFont="1" applyFill="1" applyBorder="1" applyAlignment="1">
      <alignment horizontal="right"/>
    </xf>
    <xf numFmtId="164" fontId="4" fillId="35" borderId="19" xfId="63" applyFont="1" applyFill="1" applyBorder="1" applyAlignment="1">
      <alignment horizontal="right" vertical="top" wrapText="1"/>
    </xf>
    <xf numFmtId="164" fontId="4" fillId="35" borderId="23" xfId="63" applyFont="1" applyFill="1" applyBorder="1" applyAlignment="1">
      <alignment horizontal="right" vertical="top" wrapText="1"/>
    </xf>
    <xf numFmtId="164" fontId="4" fillId="35" borderId="19" xfId="63" applyFont="1" applyFill="1" applyBorder="1" applyAlignment="1">
      <alignment horizontal="right" wrapText="1"/>
    </xf>
    <xf numFmtId="164" fontId="4" fillId="35" borderId="21" xfId="63" applyFont="1" applyFill="1" applyBorder="1" applyAlignment="1">
      <alignment horizontal="right" wrapText="1"/>
    </xf>
    <xf numFmtId="164" fontId="3" fillId="35" borderId="11" xfId="63" applyFont="1" applyFill="1" applyBorder="1" applyAlignment="1">
      <alignment horizontal="right" vertical="top" wrapText="1"/>
    </xf>
    <xf numFmtId="164" fontId="3" fillId="35" borderId="11" xfId="63" applyFont="1" applyFill="1" applyBorder="1" applyAlignment="1">
      <alignment horizontal="right" wrapText="1"/>
    </xf>
    <xf numFmtId="164" fontId="3" fillId="35" borderId="24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vertical="top" wrapText="1"/>
    </xf>
    <xf numFmtId="164" fontId="3" fillId="35" borderId="22" xfId="63" applyFont="1" applyFill="1" applyBorder="1" applyAlignment="1">
      <alignment horizontal="right"/>
    </xf>
    <xf numFmtId="164" fontId="3" fillId="35" borderId="13" xfId="63" applyFont="1" applyFill="1" applyBorder="1" applyAlignment="1">
      <alignment horizontal="right" wrapText="1"/>
    </xf>
    <xf numFmtId="164" fontId="4" fillId="35" borderId="17" xfId="63" applyFont="1" applyFill="1" applyBorder="1" applyAlignment="1">
      <alignment horizontal="right"/>
    </xf>
    <xf numFmtId="164" fontId="4" fillId="35" borderId="20" xfId="63" applyFont="1" applyFill="1" applyBorder="1" applyAlignment="1">
      <alignment horizontal="right" wrapText="1"/>
    </xf>
    <xf numFmtId="164" fontId="4" fillId="35" borderId="18" xfId="63" applyFont="1" applyFill="1" applyBorder="1" applyAlignment="1">
      <alignment horizontal="right" wrapText="1"/>
    </xf>
    <xf numFmtId="0" fontId="3" fillId="35" borderId="0" xfId="0" applyNumberFormat="1" applyFont="1" applyFill="1" applyBorder="1" applyAlignment="1">
      <alignment horizontal="left" wrapText="1"/>
    </xf>
    <xf numFmtId="0" fontId="4" fillId="35" borderId="17" xfId="49" applyFont="1" applyFill="1" applyBorder="1" applyAlignment="1">
      <alignment horizontal="left"/>
      <protection/>
    </xf>
    <xf numFmtId="43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 horizontal="center"/>
      <protection/>
    </xf>
    <xf numFmtId="0" fontId="4" fillId="35" borderId="16" xfId="0" applyNumberFormat="1" applyFont="1" applyFill="1" applyBorder="1" applyAlignment="1">
      <alignment horizontal="left" wrapText="1"/>
    </xf>
    <xf numFmtId="0" fontId="4" fillId="35" borderId="0" xfId="0" applyNumberFormat="1" applyFont="1" applyFill="1" applyBorder="1" applyAlignment="1">
      <alignment horizontal="left" wrapText="1"/>
    </xf>
    <xf numFmtId="0" fontId="4" fillId="35" borderId="16" xfId="0" applyNumberFormat="1" applyFont="1" applyFill="1" applyBorder="1" applyAlignment="1">
      <alignment horizontal="left" vertical="top" wrapText="1"/>
    </xf>
    <xf numFmtId="0" fontId="3" fillId="35" borderId="0" xfId="49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3" fillId="0" borderId="0" xfId="49" applyFont="1" applyBorder="1" applyAlignment="1">
      <alignment horizontal="left"/>
      <protection/>
    </xf>
    <xf numFmtId="0" fontId="3" fillId="0" borderId="0" xfId="49" applyFont="1" applyBorder="1" applyAlignment="1">
      <alignment horizontal="left" wrapText="1"/>
      <protection/>
    </xf>
    <xf numFmtId="164" fontId="3" fillId="0" borderId="22" xfId="63" applyFont="1" applyFill="1" applyBorder="1" applyAlignment="1">
      <alignment horizontal="center" wrapText="1"/>
    </xf>
    <xf numFmtId="164" fontId="3" fillId="0" borderId="21" xfId="63" applyFont="1" applyFill="1" applyBorder="1" applyAlignment="1">
      <alignment horizontal="center" wrapText="1"/>
    </xf>
    <xf numFmtId="164" fontId="4" fillId="35" borderId="22" xfId="63" applyFont="1" applyFill="1" applyBorder="1" applyAlignment="1">
      <alignment horizontal="center" wrapText="1"/>
    </xf>
    <xf numFmtId="164" fontId="4" fillId="35" borderId="21" xfId="63" applyFont="1" applyFill="1" applyBorder="1" applyAlignment="1">
      <alignment horizontal="center" wrapText="1"/>
    </xf>
    <xf numFmtId="164" fontId="4" fillId="35" borderId="24" xfId="63" applyFont="1" applyFill="1" applyBorder="1" applyAlignment="1">
      <alignment horizontal="center" wrapText="1"/>
    </xf>
    <xf numFmtId="164" fontId="49" fillId="36" borderId="22" xfId="63" applyFont="1" applyFill="1" applyBorder="1" applyAlignment="1">
      <alignment horizontal="right" vertical="center" wrapText="1"/>
    </xf>
    <xf numFmtId="164" fontId="49" fillId="36" borderId="0" xfId="63" applyFont="1" applyFill="1" applyBorder="1" applyAlignment="1">
      <alignment horizontal="right" vertical="center" wrapText="1"/>
    </xf>
    <xf numFmtId="164" fontId="49" fillId="0" borderId="22" xfId="63" applyFont="1" applyBorder="1" applyAlignment="1">
      <alignment/>
    </xf>
    <xf numFmtId="164" fontId="49" fillId="0" borderId="0" xfId="63" applyFont="1" applyBorder="1" applyAlignment="1">
      <alignment/>
    </xf>
    <xf numFmtId="164" fontId="4" fillId="35" borderId="0" xfId="63" applyFont="1" applyFill="1" applyBorder="1" applyAlignment="1">
      <alignment horizontal="center" wrapText="1"/>
    </xf>
    <xf numFmtId="164" fontId="3" fillId="35" borderId="25" xfId="63" applyFont="1" applyFill="1" applyBorder="1" applyAlignment="1">
      <alignment horizontal="center" wrapText="1"/>
    </xf>
    <xf numFmtId="164" fontId="4" fillId="35" borderId="25" xfId="63" applyFont="1" applyFill="1" applyBorder="1" applyAlignment="1">
      <alignment horizontal="center" wrapText="1"/>
    </xf>
    <xf numFmtId="164" fontId="4" fillId="0" borderId="21" xfId="63" applyFont="1" applyFill="1" applyBorder="1" applyAlignment="1">
      <alignment horizontal="center" wrapText="1"/>
    </xf>
    <xf numFmtId="164" fontId="3" fillId="0" borderId="11" xfId="63" applyFont="1" applyBorder="1" applyAlignment="1">
      <alignment horizontal="left"/>
    </xf>
    <xf numFmtId="164" fontId="3" fillId="0" borderId="11" xfId="63" applyFont="1" applyFill="1" applyBorder="1" applyAlignment="1">
      <alignment horizontal="center" wrapText="1"/>
    </xf>
    <xf numFmtId="164" fontId="3" fillId="0" borderId="22" xfId="63" applyFont="1" applyBorder="1" applyAlignment="1">
      <alignment horizontal="left"/>
    </xf>
    <xf numFmtId="164" fontId="3" fillId="35" borderId="13" xfId="63" applyFont="1" applyFill="1" applyBorder="1" applyAlignment="1">
      <alignment horizontal="center" wrapText="1"/>
    </xf>
    <xf numFmtId="164" fontId="4" fillId="35" borderId="19" xfId="63" applyFont="1" applyFill="1" applyBorder="1" applyAlignment="1">
      <alignment horizontal="center" wrapText="1"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22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top" wrapText="1"/>
      <protection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4" fillId="0" borderId="0" xfId="49" applyFont="1" applyAlignment="1">
      <alignment horizontal="center" vertical="top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/>
      <protection/>
    </xf>
    <xf numFmtId="0" fontId="3" fillId="0" borderId="0" xfId="49" applyNumberFormat="1" applyFont="1" applyFill="1" applyAlignment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2</xdr:row>
      <xdr:rowOff>28575</xdr:rowOff>
    </xdr:from>
    <xdr:to>
      <xdr:col>4</xdr:col>
      <xdr:colOff>504825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143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69</xdr:row>
      <xdr:rowOff>28575</xdr:rowOff>
    </xdr:from>
    <xdr:to>
      <xdr:col>4</xdr:col>
      <xdr:colOff>276225</xdr:colOff>
      <xdr:row>72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18235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55"/>
  <sheetViews>
    <sheetView showGridLines="0" tabSelected="1" zoomScale="115" zoomScaleNormal="115" workbookViewId="0" topLeftCell="A1">
      <selection activeCell="C6" sqref="C6"/>
    </sheetView>
  </sheetViews>
  <sheetFormatPr defaultColWidth="9.140625" defaultRowHeight="11.25" customHeight="1"/>
  <cols>
    <col min="1" max="1" width="57.140625" style="1" customWidth="1"/>
    <col min="2" max="2" width="16.57421875" style="1" customWidth="1"/>
    <col min="3" max="3" width="16.421875" style="1" customWidth="1"/>
    <col min="4" max="4" width="16.140625" style="1" customWidth="1"/>
    <col min="5" max="5" width="14.421875" style="1" customWidth="1"/>
    <col min="6" max="6" width="16.00390625" style="1" customWidth="1"/>
    <col min="7" max="7" width="11.42187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09" t="s">
        <v>23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1.25" customHeight="1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4" customFormat="1" ht="11.25" customHeight="1">
      <c r="A9" s="112" t="s">
        <v>24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s="4" customFormat="1" ht="11.25" customHeight="1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4" customFormat="1" ht="11.25" customHeight="1">
      <c r="A11" s="109" t="s">
        <v>98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9" t="s">
        <v>144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114" t="s">
        <v>7</v>
      </c>
      <c r="B15" s="99" t="s">
        <v>8</v>
      </c>
      <c r="C15" s="101" t="s">
        <v>10</v>
      </c>
      <c r="D15" s="102"/>
      <c r="E15" s="102"/>
      <c r="F15" s="103"/>
      <c r="G15" s="107" t="s">
        <v>20</v>
      </c>
      <c r="H15" s="99" t="s">
        <v>69</v>
      </c>
      <c r="I15" s="99" t="s">
        <v>18</v>
      </c>
      <c r="J15" s="105" t="s">
        <v>3</v>
      </c>
      <c r="K15" s="105" t="s">
        <v>67</v>
      </c>
    </row>
    <row r="16" spans="1:11" ht="11.25" customHeight="1">
      <c r="A16" s="116"/>
      <c r="B16" s="100"/>
      <c r="C16" s="105" t="s">
        <v>11</v>
      </c>
      <c r="D16" s="114"/>
      <c r="E16" s="99" t="s">
        <v>14</v>
      </c>
      <c r="F16" s="99" t="s">
        <v>16</v>
      </c>
      <c r="G16" s="108"/>
      <c r="H16" s="100"/>
      <c r="I16" s="100"/>
      <c r="J16" s="106"/>
      <c r="K16" s="106"/>
    </row>
    <row r="17" spans="1:11" ht="11.25" customHeight="1">
      <c r="A17" s="116"/>
      <c r="B17" s="100"/>
      <c r="C17" s="113"/>
      <c r="D17" s="115"/>
      <c r="E17" s="100"/>
      <c r="F17" s="100"/>
      <c r="G17" s="108"/>
      <c r="H17" s="100"/>
      <c r="I17" s="100"/>
      <c r="J17" s="106"/>
      <c r="K17" s="106"/>
    </row>
    <row r="18" spans="1:11" ht="34.5" customHeight="1">
      <c r="A18" s="116"/>
      <c r="B18" s="100"/>
      <c r="C18" s="15" t="s">
        <v>2</v>
      </c>
      <c r="D18" s="15" t="s">
        <v>1</v>
      </c>
      <c r="E18" s="100"/>
      <c r="F18" s="100"/>
      <c r="G18" s="108"/>
      <c r="H18" s="100"/>
      <c r="I18" s="100"/>
      <c r="J18" s="106"/>
      <c r="K18" s="106"/>
    </row>
    <row r="19" spans="1:11" ht="19.5" customHeight="1">
      <c r="A19" s="115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72</v>
      </c>
      <c r="J19" s="113"/>
      <c r="K19" s="18" t="s">
        <v>68</v>
      </c>
    </row>
    <row r="20" spans="1:12" ht="11.25" customHeight="1">
      <c r="A20" s="19" t="s">
        <v>65</v>
      </c>
      <c r="B20" s="51">
        <f aca="true" t="shared" si="0" ref="B20:J20">B21+B22</f>
        <v>16588605551.999998</v>
      </c>
      <c r="C20" s="51">
        <f t="shared" si="0"/>
        <v>587446337.3399998</v>
      </c>
      <c r="D20" s="51">
        <f t="shared" si="0"/>
        <v>749476619.66</v>
      </c>
      <c r="E20" s="51">
        <f t="shared" si="0"/>
        <v>432278.04999999993</v>
      </c>
      <c r="F20" s="51">
        <f t="shared" si="0"/>
        <v>1291464739.0599995</v>
      </c>
      <c r="G20" s="51">
        <f t="shared" si="0"/>
        <v>0</v>
      </c>
      <c r="H20" s="51">
        <f t="shared" si="0"/>
        <v>13959785577.89</v>
      </c>
      <c r="I20" s="52">
        <f t="shared" si="0"/>
        <v>986252828.2800001</v>
      </c>
      <c r="J20" s="52">
        <f t="shared" si="0"/>
        <v>1058756.16</v>
      </c>
      <c r="K20" s="52">
        <f>K21+K22</f>
        <v>12973532749.609999</v>
      </c>
      <c r="L20" s="20"/>
    </row>
    <row r="21" spans="1:13" ht="11.25" customHeight="1">
      <c r="A21" s="23" t="s">
        <v>104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2">
        <v>0</v>
      </c>
      <c r="H21" s="81">
        <f>B21-(C21+D21+E21+F21)-G21</f>
        <v>0</v>
      </c>
      <c r="I21" s="82">
        <v>0</v>
      </c>
      <c r="J21" s="82">
        <v>0</v>
      </c>
      <c r="K21" s="82">
        <f>H21-I21</f>
        <v>0</v>
      </c>
      <c r="L21" s="22"/>
      <c r="M21" s="22"/>
    </row>
    <row r="22" spans="1:13" ht="11.25" customHeight="1">
      <c r="A22" s="23" t="s">
        <v>109</v>
      </c>
      <c r="B22" s="54">
        <v>16588605551.999998</v>
      </c>
      <c r="C22" s="54">
        <v>587446337.3399998</v>
      </c>
      <c r="D22" s="54">
        <v>749476619.66</v>
      </c>
      <c r="E22" s="54">
        <v>432278.04999999993</v>
      </c>
      <c r="F22" s="54">
        <v>1291464739.0599995</v>
      </c>
      <c r="G22" s="55">
        <v>0</v>
      </c>
      <c r="H22" s="54">
        <v>13959785577.89</v>
      </c>
      <c r="I22" s="55">
        <v>986252828.2800001</v>
      </c>
      <c r="J22" s="55">
        <v>1058756.16</v>
      </c>
      <c r="K22" s="55">
        <v>12973532749.609999</v>
      </c>
      <c r="L22" s="24"/>
      <c r="M22" s="25"/>
    </row>
    <row r="23" spans="1:11" ht="11.25" customHeight="1">
      <c r="A23" s="71" t="s">
        <v>105</v>
      </c>
      <c r="B23" s="50">
        <f>B24+B27+B30+B31+B32+B35+B40+B41</f>
        <v>10251178038</v>
      </c>
      <c r="C23" s="51">
        <f aca="true" t="shared" si="1" ref="C23:J23">C24+C27+C30+C31+C32+C35+C40+C41</f>
        <v>251311933.88</v>
      </c>
      <c r="D23" s="52">
        <f t="shared" si="1"/>
        <v>583390716.8800001</v>
      </c>
      <c r="E23" s="51">
        <f t="shared" si="1"/>
        <v>845569.68</v>
      </c>
      <c r="F23" s="52">
        <f t="shared" si="1"/>
        <v>2534877314.2200003</v>
      </c>
      <c r="G23" s="52">
        <f t="shared" si="1"/>
        <v>0</v>
      </c>
      <c r="H23" s="51">
        <f t="shared" si="1"/>
        <v>6880752503.34</v>
      </c>
      <c r="I23" s="51">
        <f t="shared" si="1"/>
        <v>202886739.88</v>
      </c>
      <c r="J23" s="53">
        <f t="shared" si="1"/>
        <v>2431.4</v>
      </c>
      <c r="K23" s="52">
        <f>K24+K27+K30+K31+K32+K35+K40+K41</f>
        <v>6677865763.46</v>
      </c>
    </row>
    <row r="24" spans="1:14" ht="11.25" customHeight="1">
      <c r="A24" s="74" t="s">
        <v>99</v>
      </c>
      <c r="B24" s="83">
        <f aca="true" t="shared" si="2" ref="B24:G24">B25+B26</f>
        <v>534792714.63</v>
      </c>
      <c r="C24" s="83">
        <f t="shared" si="2"/>
        <v>115660719.7</v>
      </c>
      <c r="D24" s="83">
        <f t="shared" si="2"/>
        <v>169843886.87</v>
      </c>
      <c r="E24" s="83">
        <f t="shared" si="2"/>
        <v>0</v>
      </c>
      <c r="F24" s="83">
        <f t="shared" si="2"/>
        <v>177298633.74</v>
      </c>
      <c r="G24" s="84">
        <f t="shared" si="2"/>
        <v>0</v>
      </c>
      <c r="H24" s="83">
        <f>B24-(C24+D24+E24+F24)-G24</f>
        <v>71989474.32</v>
      </c>
      <c r="I24" s="84">
        <f>I25+I26</f>
        <v>79251071.7</v>
      </c>
      <c r="J24" s="85">
        <f>J25+J26</f>
        <v>1812.4</v>
      </c>
      <c r="K24" s="85">
        <f aca="true" t="shared" si="3" ref="K24:K45">H24-I24</f>
        <v>-7261597.38000001</v>
      </c>
      <c r="L24" s="78"/>
      <c r="M24" s="22"/>
      <c r="N24" s="22"/>
    </row>
    <row r="25" spans="1:14" ht="11.25" customHeight="1">
      <c r="A25" s="70" t="s">
        <v>110</v>
      </c>
      <c r="B25" s="86">
        <v>131897123.61</v>
      </c>
      <c r="C25" s="87">
        <v>105820.51</v>
      </c>
      <c r="D25" s="88">
        <v>17053449.56</v>
      </c>
      <c r="E25" s="87">
        <v>0</v>
      </c>
      <c r="F25" s="88">
        <v>35217682.44</v>
      </c>
      <c r="G25" s="55">
        <v>0</v>
      </c>
      <c r="H25" s="54">
        <f aca="true" t="shared" si="4" ref="H25:H45">B25-(C25+D25+E25+F25)-G25</f>
        <v>79520171.1</v>
      </c>
      <c r="I25" s="55">
        <v>10000000</v>
      </c>
      <c r="J25" s="55">
        <v>0</v>
      </c>
      <c r="K25" s="55">
        <f t="shared" si="3"/>
        <v>69520171.1</v>
      </c>
      <c r="L25" s="78"/>
      <c r="M25" s="22"/>
      <c r="N25" s="22"/>
    </row>
    <row r="26" spans="1:14" ht="11.25" customHeight="1">
      <c r="A26" s="70" t="s">
        <v>111</v>
      </c>
      <c r="B26" s="88">
        <v>402895591.02</v>
      </c>
      <c r="C26" s="89">
        <v>115554899.19</v>
      </c>
      <c r="D26" s="86">
        <v>152790437.31</v>
      </c>
      <c r="E26" s="89">
        <v>0</v>
      </c>
      <c r="F26" s="88">
        <v>142080951.3</v>
      </c>
      <c r="G26" s="55">
        <v>0</v>
      </c>
      <c r="H26" s="55">
        <f t="shared" si="4"/>
        <v>-7530696.780000031</v>
      </c>
      <c r="I26" s="86">
        <v>69251071.7</v>
      </c>
      <c r="J26" s="55">
        <v>1812.4</v>
      </c>
      <c r="K26" s="55">
        <f t="shared" si="3"/>
        <v>-76781768.48000003</v>
      </c>
      <c r="L26" s="78"/>
      <c r="M26" s="22"/>
      <c r="N26" s="22"/>
    </row>
    <row r="27" spans="1:14" ht="11.25" customHeight="1">
      <c r="A27" s="75" t="s">
        <v>100</v>
      </c>
      <c r="B27" s="83">
        <f aca="true" t="shared" si="5" ref="B27:G27">B28+B29</f>
        <v>693393306.63</v>
      </c>
      <c r="C27" s="90">
        <f t="shared" si="5"/>
        <v>124326852.16999999</v>
      </c>
      <c r="D27" s="83">
        <f t="shared" si="5"/>
        <v>278971731.54</v>
      </c>
      <c r="E27" s="90">
        <f t="shared" si="5"/>
        <v>0</v>
      </c>
      <c r="F27" s="83">
        <f t="shared" si="5"/>
        <v>148639722.97000003</v>
      </c>
      <c r="G27" s="84">
        <f t="shared" si="5"/>
        <v>0</v>
      </c>
      <c r="H27" s="83">
        <f t="shared" si="4"/>
        <v>141454999.94999993</v>
      </c>
      <c r="I27" s="84">
        <f>I28+I29</f>
        <v>48043245.370000005</v>
      </c>
      <c r="J27" s="84">
        <f>J28+J29</f>
        <v>619</v>
      </c>
      <c r="K27" s="84">
        <f t="shared" si="3"/>
        <v>93411754.57999992</v>
      </c>
      <c r="L27" s="78"/>
      <c r="M27" s="22"/>
      <c r="N27" s="22"/>
    </row>
    <row r="28" spans="1:14" ht="11.25" customHeight="1">
      <c r="A28" s="70" t="s">
        <v>112</v>
      </c>
      <c r="B28" s="54">
        <v>84247317.76</v>
      </c>
      <c r="C28" s="91">
        <v>10908214.79</v>
      </c>
      <c r="D28" s="54">
        <v>35091573.29</v>
      </c>
      <c r="E28" s="54">
        <v>0</v>
      </c>
      <c r="F28" s="54">
        <v>11504952.86</v>
      </c>
      <c r="G28" s="55">
        <v>0</v>
      </c>
      <c r="H28" s="54">
        <f t="shared" si="4"/>
        <v>26742576.820000008</v>
      </c>
      <c r="I28" s="55">
        <v>3880227.52</v>
      </c>
      <c r="J28" s="55">
        <v>0</v>
      </c>
      <c r="K28" s="55">
        <f t="shared" si="3"/>
        <v>22862349.30000001</v>
      </c>
      <c r="L28" s="78"/>
      <c r="M28" s="22"/>
      <c r="N28" s="22"/>
    </row>
    <row r="29" spans="1:14" ht="11.25" customHeight="1">
      <c r="A29" s="70" t="s">
        <v>114</v>
      </c>
      <c r="B29" s="54">
        <v>609145988.87</v>
      </c>
      <c r="C29" s="91">
        <v>113418637.38</v>
      </c>
      <c r="D29" s="54">
        <v>243880158.25</v>
      </c>
      <c r="E29" s="54">
        <v>0</v>
      </c>
      <c r="F29" s="54">
        <v>137134770.11</v>
      </c>
      <c r="G29" s="55">
        <v>0</v>
      </c>
      <c r="H29" s="54">
        <f t="shared" si="4"/>
        <v>114712423.13</v>
      </c>
      <c r="I29" s="55">
        <v>44163017.85</v>
      </c>
      <c r="J29" s="55">
        <f>619</f>
        <v>619</v>
      </c>
      <c r="K29" s="55">
        <f t="shared" si="3"/>
        <v>70549405.28</v>
      </c>
      <c r="L29" s="78"/>
      <c r="M29" s="22"/>
      <c r="N29" s="22"/>
    </row>
    <row r="30" spans="1:14" ht="11.25" customHeight="1">
      <c r="A30" s="75" t="s">
        <v>101</v>
      </c>
      <c r="B30" s="83">
        <v>0</v>
      </c>
      <c r="C30" s="92">
        <v>0</v>
      </c>
      <c r="D30" s="83">
        <v>0</v>
      </c>
      <c r="E30" s="83">
        <v>0</v>
      </c>
      <c r="F30" s="83">
        <v>0</v>
      </c>
      <c r="G30" s="84">
        <v>0</v>
      </c>
      <c r="H30" s="83">
        <f t="shared" si="4"/>
        <v>0</v>
      </c>
      <c r="I30" s="84">
        <v>0</v>
      </c>
      <c r="J30" s="84">
        <v>0</v>
      </c>
      <c r="K30" s="84">
        <f t="shared" si="3"/>
        <v>0</v>
      </c>
      <c r="L30" s="78"/>
      <c r="M30" s="22"/>
      <c r="N30" s="22"/>
    </row>
    <row r="31" spans="1:14" ht="11.25" customHeight="1">
      <c r="A31" s="75" t="s">
        <v>117</v>
      </c>
      <c r="B31" s="83">
        <v>281520832.89</v>
      </c>
      <c r="C31" s="92">
        <v>1378411.07</v>
      </c>
      <c r="D31" s="83">
        <v>1109194.41</v>
      </c>
      <c r="E31" s="83">
        <v>0</v>
      </c>
      <c r="F31" s="83">
        <v>99875913.02</v>
      </c>
      <c r="G31" s="84">
        <v>0</v>
      </c>
      <c r="H31" s="83">
        <f t="shared" si="4"/>
        <v>179157314.39</v>
      </c>
      <c r="I31" s="84">
        <v>0</v>
      </c>
      <c r="J31" s="84">
        <v>0</v>
      </c>
      <c r="K31" s="84">
        <f t="shared" si="3"/>
        <v>179157314.39</v>
      </c>
      <c r="L31" s="78"/>
      <c r="M31" s="22"/>
      <c r="N31" s="22"/>
    </row>
    <row r="32" spans="1:14" ht="11.25" customHeight="1">
      <c r="A32" s="75" t="s">
        <v>102</v>
      </c>
      <c r="B32" s="83">
        <f aca="true" t="shared" si="6" ref="B32:G32">B33+B34</f>
        <v>249259768.70000002</v>
      </c>
      <c r="C32" s="92">
        <f t="shared" si="6"/>
        <v>1326599.5499999998</v>
      </c>
      <c r="D32" s="83">
        <f t="shared" si="6"/>
        <v>4902694.48</v>
      </c>
      <c r="E32" s="83">
        <f t="shared" si="6"/>
        <v>88.5</v>
      </c>
      <c r="F32" s="83">
        <f t="shared" si="6"/>
        <v>2021992.31</v>
      </c>
      <c r="G32" s="84">
        <f t="shared" si="6"/>
        <v>0</v>
      </c>
      <c r="H32" s="83">
        <f t="shared" si="4"/>
        <v>241008393.86</v>
      </c>
      <c r="I32" s="84">
        <f>I33+I34</f>
        <v>2865155.29</v>
      </c>
      <c r="J32" s="84">
        <f>J33+J34</f>
        <v>0</v>
      </c>
      <c r="K32" s="84">
        <f t="shared" si="3"/>
        <v>238143238.57000002</v>
      </c>
      <c r="L32" s="78"/>
      <c r="M32" s="22"/>
      <c r="N32" s="22"/>
    </row>
    <row r="33" spans="1:14" ht="11.25" customHeight="1">
      <c r="A33" s="70" t="s">
        <v>119</v>
      </c>
      <c r="B33" s="54">
        <v>158741136.27</v>
      </c>
      <c r="C33" s="91">
        <v>921857.69</v>
      </c>
      <c r="D33" s="54">
        <v>4780118.66</v>
      </c>
      <c r="E33" s="54">
        <v>88.5</v>
      </c>
      <c r="F33" s="54">
        <v>1790960.43</v>
      </c>
      <c r="G33" s="55">
        <v>0</v>
      </c>
      <c r="H33" s="54">
        <f t="shared" si="4"/>
        <v>151248110.99</v>
      </c>
      <c r="I33" s="55">
        <v>2455432.82</v>
      </c>
      <c r="J33" s="55">
        <v>0</v>
      </c>
      <c r="K33" s="55">
        <f t="shared" si="3"/>
        <v>148792678.17000002</v>
      </c>
      <c r="L33" s="78"/>
      <c r="M33" s="22"/>
      <c r="N33" s="22"/>
    </row>
    <row r="34" spans="1:14" ht="11.25" customHeight="1">
      <c r="A34" s="70" t="s">
        <v>121</v>
      </c>
      <c r="B34" s="54">
        <v>90518632.43</v>
      </c>
      <c r="C34" s="91">
        <v>404741.86</v>
      </c>
      <c r="D34" s="54">
        <v>122575.82</v>
      </c>
      <c r="E34" s="54">
        <v>0</v>
      </c>
      <c r="F34" s="54">
        <v>231031.88</v>
      </c>
      <c r="G34" s="55">
        <v>0</v>
      </c>
      <c r="H34" s="54">
        <f t="shared" si="4"/>
        <v>89760282.87</v>
      </c>
      <c r="I34" s="55">
        <v>409722.47</v>
      </c>
      <c r="J34" s="55">
        <v>0</v>
      </c>
      <c r="K34" s="55">
        <f t="shared" si="3"/>
        <v>89350560.4</v>
      </c>
      <c r="L34" s="78"/>
      <c r="M34" s="22"/>
      <c r="N34" s="22"/>
    </row>
    <row r="35" spans="1:14" ht="11.25" customHeight="1">
      <c r="A35" s="75" t="s">
        <v>103</v>
      </c>
      <c r="B35" s="83">
        <f aca="true" t="shared" si="7" ref="B35:G35">B36+B37+B38+B39</f>
        <v>2309661999.35</v>
      </c>
      <c r="C35" s="92">
        <f t="shared" si="7"/>
        <v>8619351.39</v>
      </c>
      <c r="D35" s="83">
        <f t="shared" si="7"/>
        <v>128563209.58</v>
      </c>
      <c r="E35" s="83">
        <f t="shared" si="7"/>
        <v>845481.18</v>
      </c>
      <c r="F35" s="83">
        <f t="shared" si="7"/>
        <v>32902012.01</v>
      </c>
      <c r="G35" s="84">
        <f t="shared" si="7"/>
        <v>0</v>
      </c>
      <c r="H35" s="83">
        <f t="shared" si="4"/>
        <v>2138731945.1899998</v>
      </c>
      <c r="I35" s="84">
        <f>I36+I37+I38+I39</f>
        <v>72727267.52</v>
      </c>
      <c r="J35" s="84">
        <f>J36+J37+J38+J39</f>
        <v>0</v>
      </c>
      <c r="K35" s="84">
        <f t="shared" si="3"/>
        <v>2066004677.6699998</v>
      </c>
      <c r="L35" s="78"/>
      <c r="M35" s="22"/>
      <c r="N35" s="22"/>
    </row>
    <row r="36" spans="1:14" ht="11.25" customHeight="1">
      <c r="A36" s="70" t="s">
        <v>123</v>
      </c>
      <c r="B36" s="54">
        <v>1599028356.52</v>
      </c>
      <c r="C36" s="91">
        <v>0</v>
      </c>
      <c r="D36" s="54">
        <v>0</v>
      </c>
      <c r="E36" s="54">
        <v>0</v>
      </c>
      <c r="F36" s="54">
        <v>3214287.76</v>
      </c>
      <c r="G36" s="55">
        <v>0</v>
      </c>
      <c r="H36" s="54">
        <f t="shared" si="4"/>
        <v>1595814068.76</v>
      </c>
      <c r="I36" s="55">
        <v>0</v>
      </c>
      <c r="J36" s="55">
        <v>0</v>
      </c>
      <c r="K36" s="82">
        <f t="shared" si="3"/>
        <v>1595814068.76</v>
      </c>
      <c r="L36" s="78"/>
      <c r="M36" s="22"/>
      <c r="N36" s="22"/>
    </row>
    <row r="37" spans="1:14" ht="12">
      <c r="A37" s="70" t="s">
        <v>124</v>
      </c>
      <c r="B37" s="54">
        <v>33503247.48</v>
      </c>
      <c r="C37" s="91">
        <v>0</v>
      </c>
      <c r="D37" s="54">
        <v>0</v>
      </c>
      <c r="E37" s="54">
        <v>0</v>
      </c>
      <c r="F37" s="54">
        <v>1117597.24</v>
      </c>
      <c r="G37" s="55">
        <v>0</v>
      </c>
      <c r="H37" s="54">
        <f t="shared" si="4"/>
        <v>32385650.240000002</v>
      </c>
      <c r="I37" s="55">
        <v>11657.56</v>
      </c>
      <c r="J37" s="55">
        <v>0</v>
      </c>
      <c r="K37" s="82">
        <f t="shared" si="3"/>
        <v>32373992.680000003</v>
      </c>
      <c r="L37" s="78"/>
      <c r="M37" s="22"/>
      <c r="N37" s="22"/>
    </row>
    <row r="38" spans="1:14" ht="11.25" customHeight="1">
      <c r="A38" s="23" t="s">
        <v>126</v>
      </c>
      <c r="B38" s="54">
        <v>674140163.06</v>
      </c>
      <c r="C38" s="54">
        <v>8480501.39</v>
      </c>
      <c r="D38" s="54">
        <v>92901505.25</v>
      </c>
      <c r="E38" s="54">
        <v>845481.18</v>
      </c>
      <c r="F38" s="54">
        <v>28491552.35</v>
      </c>
      <c r="G38" s="55">
        <v>0</v>
      </c>
      <c r="H38" s="54">
        <f t="shared" si="4"/>
        <v>543421122.8899999</v>
      </c>
      <c r="I38" s="55">
        <v>72715609.96</v>
      </c>
      <c r="J38" s="55">
        <v>0</v>
      </c>
      <c r="K38" s="82">
        <f t="shared" si="3"/>
        <v>470705512.9299999</v>
      </c>
      <c r="L38" s="78"/>
      <c r="M38" s="22"/>
      <c r="N38" s="22"/>
    </row>
    <row r="39" spans="1:14" ht="11.25" customHeight="1">
      <c r="A39" s="23" t="s">
        <v>128</v>
      </c>
      <c r="B39" s="54">
        <v>2990232.29</v>
      </c>
      <c r="C39" s="54">
        <v>138850</v>
      </c>
      <c r="D39" s="54">
        <v>35661704.33</v>
      </c>
      <c r="E39" s="54">
        <v>0</v>
      </c>
      <c r="F39" s="54">
        <v>78574.66</v>
      </c>
      <c r="G39" s="55">
        <v>0</v>
      </c>
      <c r="H39" s="54">
        <f t="shared" si="4"/>
        <v>-32888896.699999996</v>
      </c>
      <c r="I39" s="55">
        <v>0</v>
      </c>
      <c r="J39" s="55">
        <v>0</v>
      </c>
      <c r="K39" s="82">
        <f t="shared" si="3"/>
        <v>-32888896.699999996</v>
      </c>
      <c r="L39" s="78"/>
      <c r="M39" s="22"/>
      <c r="N39" s="22"/>
    </row>
    <row r="40" spans="1:14" ht="11.25" customHeight="1">
      <c r="A40" s="74" t="s">
        <v>130</v>
      </c>
      <c r="B40" s="83">
        <v>2757759119.75</v>
      </c>
      <c r="C40" s="83">
        <v>0</v>
      </c>
      <c r="D40" s="83">
        <v>0</v>
      </c>
      <c r="E40" s="83">
        <v>0</v>
      </c>
      <c r="F40" s="83">
        <v>2074139040.17</v>
      </c>
      <c r="G40" s="84">
        <v>0</v>
      </c>
      <c r="H40" s="83">
        <f t="shared" si="4"/>
        <v>683620079.5799999</v>
      </c>
      <c r="I40" s="84">
        <v>0</v>
      </c>
      <c r="J40" s="84">
        <v>0</v>
      </c>
      <c r="K40" s="93">
        <f t="shared" si="3"/>
        <v>683620079.5799999</v>
      </c>
      <c r="L40" s="78"/>
      <c r="M40" s="25"/>
      <c r="N40" s="22"/>
    </row>
    <row r="41" spans="1:14" ht="12">
      <c r="A41" s="76" t="s">
        <v>133</v>
      </c>
      <c r="B41" s="83">
        <v>3424790296.05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83">
        <f t="shared" si="4"/>
        <v>3424790296.05</v>
      </c>
      <c r="I41" s="84">
        <v>0</v>
      </c>
      <c r="J41" s="84">
        <v>0</v>
      </c>
      <c r="K41" s="93">
        <f t="shared" si="3"/>
        <v>3424790296.05</v>
      </c>
      <c r="L41" s="78"/>
      <c r="M41" s="22"/>
      <c r="N41" s="22"/>
    </row>
    <row r="42" spans="1:20" ht="9.75">
      <c r="A42" s="71" t="s">
        <v>106</v>
      </c>
      <c r="B42" s="50">
        <f>B43+B44+B45</f>
        <v>1137462760.4</v>
      </c>
      <c r="C42" s="51">
        <f aca="true" t="shared" si="8" ref="C42:J42">C43+C44+C45</f>
        <v>12286077.36</v>
      </c>
      <c r="D42" s="52">
        <f t="shared" si="8"/>
        <v>31728698.82</v>
      </c>
      <c r="E42" s="51">
        <f t="shared" si="8"/>
        <v>0</v>
      </c>
      <c r="F42" s="52">
        <f t="shared" si="8"/>
        <v>383826127.05</v>
      </c>
      <c r="G42" s="52">
        <f t="shared" si="8"/>
        <v>0</v>
      </c>
      <c r="H42" s="51">
        <f t="shared" si="8"/>
        <v>709621857.17</v>
      </c>
      <c r="I42" s="51">
        <f t="shared" si="8"/>
        <v>35978115.03</v>
      </c>
      <c r="J42" s="53">
        <f t="shared" si="8"/>
        <v>14439.92</v>
      </c>
      <c r="K42" s="52">
        <f>K43+K44+K45</f>
        <v>673643742.1400001</v>
      </c>
      <c r="M42" s="22"/>
      <c r="N42" s="22"/>
      <c r="T42" s="73"/>
    </row>
    <row r="43" spans="1:20" ht="12">
      <c r="A43" s="77" t="s">
        <v>135</v>
      </c>
      <c r="B43" s="94">
        <v>54265770.96</v>
      </c>
      <c r="C43" s="81">
        <v>267066.85</v>
      </c>
      <c r="D43" s="82">
        <v>161561.19</v>
      </c>
      <c r="E43" s="81">
        <v>0</v>
      </c>
      <c r="F43" s="82">
        <v>241376.01</v>
      </c>
      <c r="G43" s="82">
        <v>0</v>
      </c>
      <c r="H43" s="81">
        <f t="shared" si="4"/>
        <v>53595766.910000004</v>
      </c>
      <c r="I43" s="95">
        <v>2385029.22</v>
      </c>
      <c r="J43" s="95">
        <v>0</v>
      </c>
      <c r="K43" s="82">
        <f t="shared" si="3"/>
        <v>51210737.690000005</v>
      </c>
      <c r="L43" s="78"/>
      <c r="M43" s="22"/>
      <c r="N43" s="22"/>
      <c r="T43" s="73"/>
    </row>
    <row r="44" spans="1:20" ht="12">
      <c r="A44" s="77" t="s">
        <v>137</v>
      </c>
      <c r="B44" s="96">
        <v>1083196989.44</v>
      </c>
      <c r="C44" s="81">
        <v>12019010.51</v>
      </c>
      <c r="D44" s="82">
        <v>31567137.63</v>
      </c>
      <c r="E44" s="81">
        <v>0</v>
      </c>
      <c r="F44" s="82">
        <v>383584751.04</v>
      </c>
      <c r="G44" s="82">
        <v>0</v>
      </c>
      <c r="H44" s="81">
        <f t="shared" si="4"/>
        <v>656026090.26</v>
      </c>
      <c r="I44" s="81">
        <v>33593085.81</v>
      </c>
      <c r="J44" s="81">
        <v>14439.92</v>
      </c>
      <c r="K44" s="82">
        <f t="shared" si="3"/>
        <v>622433004.45</v>
      </c>
      <c r="L44" s="78"/>
      <c r="M44" s="22"/>
      <c r="N44" s="22"/>
      <c r="T44" s="73"/>
    </row>
    <row r="45" spans="1:14" s="28" customFormat="1" ht="11.25" customHeight="1">
      <c r="A45" s="70" t="s">
        <v>107</v>
      </c>
      <c r="B45" s="97">
        <v>0</v>
      </c>
      <c r="C45" s="54">
        <v>0</v>
      </c>
      <c r="D45" s="54">
        <v>0</v>
      </c>
      <c r="E45" s="54">
        <v>0</v>
      </c>
      <c r="F45" s="54">
        <v>0</v>
      </c>
      <c r="G45" s="55">
        <v>0</v>
      </c>
      <c r="H45" s="54">
        <f t="shared" si="4"/>
        <v>0</v>
      </c>
      <c r="I45" s="97">
        <v>0</v>
      </c>
      <c r="J45" s="97">
        <v>0</v>
      </c>
      <c r="K45" s="55">
        <f t="shared" si="3"/>
        <v>0</v>
      </c>
      <c r="L45" s="78"/>
      <c r="M45" s="22"/>
      <c r="N45" s="22"/>
    </row>
    <row r="46" spans="1:12" ht="11.25" customHeight="1">
      <c r="A46" s="19" t="s">
        <v>108</v>
      </c>
      <c r="B46" s="51">
        <f>B20+B23+B42</f>
        <v>27977246350.4</v>
      </c>
      <c r="C46" s="51">
        <f aca="true" t="shared" si="9" ref="C46:K46">C20+C23+C42</f>
        <v>851044348.5799998</v>
      </c>
      <c r="D46" s="51">
        <f t="shared" si="9"/>
        <v>1364596035.36</v>
      </c>
      <c r="E46" s="98">
        <f t="shared" si="9"/>
        <v>1277847.73</v>
      </c>
      <c r="F46" s="51">
        <f t="shared" si="9"/>
        <v>4210168180.33</v>
      </c>
      <c r="G46" s="52">
        <f t="shared" si="9"/>
        <v>0</v>
      </c>
      <c r="H46" s="51">
        <f t="shared" si="9"/>
        <v>21550159938.399998</v>
      </c>
      <c r="I46" s="52">
        <f t="shared" si="9"/>
        <v>1225117683.19</v>
      </c>
      <c r="J46" s="52">
        <f t="shared" si="9"/>
        <v>1075627.4799999997</v>
      </c>
      <c r="K46" s="52">
        <f t="shared" si="9"/>
        <v>20325042255.21</v>
      </c>
      <c r="L46" s="24"/>
    </row>
    <row r="47" spans="1:11" ht="11.25" customHeight="1">
      <c r="A47" s="29" t="s">
        <v>25</v>
      </c>
      <c r="B47" s="30"/>
      <c r="C47" s="30"/>
      <c r="D47" s="30"/>
      <c r="E47" s="29"/>
      <c r="F47" s="30"/>
      <c r="G47" s="29"/>
      <c r="H47" s="29"/>
      <c r="I47" s="29"/>
      <c r="J47" s="31"/>
      <c r="K47" s="31" t="s">
        <v>61</v>
      </c>
    </row>
    <row r="48" spans="1:11" ht="11.25" customHeight="1">
      <c r="A48" s="1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5" ht="12" customHeight="1">
      <c r="A49" s="1" t="s">
        <v>132</v>
      </c>
      <c r="L49"/>
      <c r="M49"/>
      <c r="N49"/>
      <c r="O49"/>
    </row>
    <row r="50" spans="1:15" ht="12" customHeight="1">
      <c r="A50" s="118" t="s">
        <v>27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/>
      <c r="M50"/>
      <c r="N50"/>
      <c r="O50"/>
    </row>
    <row r="51" spans="11:15" ht="6" customHeight="1">
      <c r="K51" s="32"/>
      <c r="L51"/>
      <c r="M51"/>
      <c r="N51"/>
      <c r="O51"/>
    </row>
    <row r="52" spans="1:15" ht="12.75" customHeight="1">
      <c r="A52" s="1" t="s">
        <v>70</v>
      </c>
      <c r="K52" s="32"/>
      <c r="L52"/>
      <c r="M52"/>
      <c r="N52"/>
      <c r="O52"/>
    </row>
    <row r="53" spans="1:15" ht="12.75" customHeight="1">
      <c r="A53" s="1" t="s">
        <v>92</v>
      </c>
      <c r="K53" s="32"/>
      <c r="L53"/>
      <c r="M53"/>
      <c r="N53"/>
      <c r="O53"/>
    </row>
    <row r="54" spans="1:15" ht="12.75" customHeight="1">
      <c r="A54" s="1" t="s">
        <v>93</v>
      </c>
      <c r="K54" s="32"/>
      <c r="L54"/>
      <c r="M54"/>
      <c r="N54"/>
      <c r="O54"/>
    </row>
    <row r="55" spans="1:15" ht="12.75" customHeight="1">
      <c r="A55" s="1" t="s">
        <v>71</v>
      </c>
      <c r="K55" s="32"/>
      <c r="L55"/>
      <c r="M55"/>
      <c r="N55"/>
      <c r="O55"/>
    </row>
    <row r="56" spans="1:15" ht="24.75" customHeight="1">
      <c r="A56" s="111" t="s">
        <v>115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/>
      <c r="M56"/>
      <c r="N56"/>
      <c r="O56"/>
    </row>
    <row r="57" spans="1:15" ht="12.75" customHeight="1">
      <c r="A57" s="1" t="s">
        <v>113</v>
      </c>
      <c r="K57" s="33"/>
      <c r="L57"/>
      <c r="M57"/>
      <c r="N57"/>
      <c r="O57"/>
    </row>
    <row r="58" spans="1:15" ht="35.25" customHeight="1">
      <c r="A58" s="111" t="s">
        <v>116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/>
      <c r="M58"/>
      <c r="N58"/>
      <c r="O58"/>
    </row>
    <row r="59" spans="1:15" ht="12.75" customHeight="1">
      <c r="A59" s="1" t="s">
        <v>118</v>
      </c>
      <c r="K59" s="33"/>
      <c r="L59"/>
      <c r="M59"/>
      <c r="N59"/>
      <c r="O59"/>
    </row>
    <row r="60" spans="1:15" ht="12.75" customHeight="1">
      <c r="A60" s="1" t="s">
        <v>120</v>
      </c>
      <c r="K60" s="33"/>
      <c r="L60"/>
      <c r="M60"/>
      <c r="N60"/>
      <c r="O60"/>
    </row>
    <row r="61" spans="1:15" ht="12.75" customHeight="1">
      <c r="A61" s="1" t="s">
        <v>122</v>
      </c>
      <c r="K61" s="33"/>
      <c r="L61"/>
      <c r="M61"/>
      <c r="N61"/>
      <c r="O61"/>
    </row>
    <row r="62" spans="1:15" ht="12.75" customHeight="1">
      <c r="A62" s="1" t="s">
        <v>94</v>
      </c>
      <c r="K62" s="33"/>
      <c r="L62"/>
      <c r="M62"/>
      <c r="N62"/>
      <c r="O62"/>
    </row>
    <row r="63" spans="1:15" ht="12.75" customHeight="1">
      <c r="A63" s="1" t="s">
        <v>125</v>
      </c>
      <c r="K63" s="33"/>
      <c r="L63"/>
      <c r="M63"/>
      <c r="N63"/>
      <c r="O63"/>
    </row>
    <row r="64" spans="1:15" ht="24" customHeight="1">
      <c r="A64" s="111" t="s">
        <v>127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/>
      <c r="M64"/>
      <c r="N64"/>
      <c r="O64"/>
    </row>
    <row r="65" spans="1:15" ht="12.75" customHeight="1">
      <c r="A65" s="1" t="s">
        <v>129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/>
      <c r="M65"/>
      <c r="N65"/>
      <c r="O65"/>
    </row>
    <row r="66" spans="1:15" ht="12.75" customHeight="1">
      <c r="A66" s="1" t="s">
        <v>131</v>
      </c>
      <c r="K66" s="33"/>
      <c r="L66"/>
      <c r="M66"/>
      <c r="N66"/>
      <c r="O66"/>
    </row>
    <row r="67" spans="1:15" ht="12.75" customHeight="1">
      <c r="A67" s="111" t="s">
        <v>134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/>
      <c r="M67"/>
      <c r="N67"/>
      <c r="O67"/>
    </row>
    <row r="68" spans="1:15" ht="12.75" customHeight="1">
      <c r="A68" s="111" t="s">
        <v>136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/>
      <c r="M68"/>
      <c r="N68"/>
      <c r="O68"/>
    </row>
    <row r="69" spans="1:15" ht="12.75" customHeight="1">
      <c r="A69" s="111" t="s">
        <v>138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/>
      <c r="M69"/>
      <c r="N69"/>
      <c r="O69"/>
    </row>
    <row r="70" ht="10.5" customHeight="1"/>
    <row r="71" ht="10.5" customHeight="1"/>
    <row r="72" spans="10:11" ht="10.5" customHeight="1">
      <c r="J72" s="34"/>
      <c r="K72" s="34" t="s">
        <v>62</v>
      </c>
    </row>
    <row r="73" spans="1:11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1.25" customHeight="1">
      <c r="A74" s="109" t="s">
        <v>23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1.25" customHeight="1">
      <c r="A75" s="109" t="s">
        <v>5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1.25" customHeight="1">
      <c r="A76" s="112" t="s">
        <v>24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ht="11.25" customHeight="1">
      <c r="A77" s="109" t="s">
        <v>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11.25" customHeight="1">
      <c r="A78" s="109" t="str">
        <f>A11</f>
        <v>JANEIRO A DEZEMBRO DE 2023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2" ht="11.25" customHeight="1">
      <c r="A79" s="3"/>
      <c r="B79" s="3"/>
      <c r="C79" s="3"/>
      <c r="D79" s="3"/>
      <c r="E79" s="3"/>
      <c r="F79" s="3"/>
      <c r="G79" s="3"/>
      <c r="J79" s="3"/>
      <c r="K79" s="35" t="str">
        <f>K13</f>
        <v>Emissão: 24/01/2024</v>
      </c>
      <c r="L79" s="35"/>
    </row>
    <row r="80" spans="1:12" ht="11.25" customHeight="1">
      <c r="A80" s="33"/>
      <c r="B80" s="33"/>
      <c r="C80" s="33"/>
      <c r="D80" s="33"/>
      <c r="E80" s="33"/>
      <c r="F80" s="33"/>
      <c r="G80" s="33"/>
      <c r="K80" s="36">
        <v>1</v>
      </c>
      <c r="L80" s="36"/>
    </row>
    <row r="81" spans="1:11" ht="12.75" customHeight="1">
      <c r="A81" s="117" t="s">
        <v>64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 ht="11.25" customHeight="1">
      <c r="A82" s="114" t="s">
        <v>7</v>
      </c>
      <c r="B82" s="99" t="s">
        <v>8</v>
      </c>
      <c r="C82" s="101" t="s">
        <v>10</v>
      </c>
      <c r="D82" s="102"/>
      <c r="E82" s="102"/>
      <c r="F82" s="103"/>
      <c r="G82" s="107" t="s">
        <v>20</v>
      </c>
      <c r="H82" s="99" t="s">
        <v>69</v>
      </c>
      <c r="I82" s="99" t="s">
        <v>18</v>
      </c>
      <c r="J82" s="105" t="s">
        <v>3</v>
      </c>
      <c r="K82" s="105" t="s">
        <v>67</v>
      </c>
    </row>
    <row r="83" spans="1:11" ht="11.25" customHeight="1">
      <c r="A83" s="116"/>
      <c r="B83" s="100"/>
      <c r="C83" s="105" t="s">
        <v>11</v>
      </c>
      <c r="D83" s="114"/>
      <c r="E83" s="99" t="s">
        <v>14</v>
      </c>
      <c r="F83" s="99" t="s">
        <v>16</v>
      </c>
      <c r="G83" s="108"/>
      <c r="H83" s="100"/>
      <c r="I83" s="100"/>
      <c r="J83" s="106"/>
      <c r="K83" s="106"/>
    </row>
    <row r="84" spans="1:11" ht="11.25" customHeight="1">
      <c r="A84" s="116"/>
      <c r="B84" s="100"/>
      <c r="C84" s="113"/>
      <c r="D84" s="115"/>
      <c r="E84" s="100"/>
      <c r="F84" s="100"/>
      <c r="G84" s="108"/>
      <c r="H84" s="100"/>
      <c r="I84" s="100"/>
      <c r="J84" s="106"/>
      <c r="K84" s="106"/>
    </row>
    <row r="85" spans="1:11" ht="32.25" customHeight="1">
      <c r="A85" s="116"/>
      <c r="B85" s="100"/>
      <c r="C85" s="15" t="s">
        <v>2</v>
      </c>
      <c r="D85" s="15" t="s">
        <v>1</v>
      </c>
      <c r="E85" s="100"/>
      <c r="F85" s="100"/>
      <c r="G85" s="108"/>
      <c r="H85" s="100"/>
      <c r="I85" s="100"/>
      <c r="J85" s="106"/>
      <c r="K85" s="106"/>
    </row>
    <row r="86" spans="1:11" ht="19.5" customHeight="1">
      <c r="A86" s="115"/>
      <c r="B86" s="16" t="s">
        <v>9</v>
      </c>
      <c r="C86" s="17" t="s">
        <v>12</v>
      </c>
      <c r="D86" s="17" t="s">
        <v>13</v>
      </c>
      <c r="E86" s="17" t="s">
        <v>15</v>
      </c>
      <c r="F86" s="17" t="s">
        <v>17</v>
      </c>
      <c r="G86" s="17" t="s">
        <v>21</v>
      </c>
      <c r="H86" s="17" t="s">
        <v>22</v>
      </c>
      <c r="I86" s="17" t="s">
        <v>72</v>
      </c>
      <c r="J86" s="113"/>
      <c r="K86" s="18" t="s">
        <v>68</v>
      </c>
    </row>
    <row r="87" spans="1:11" ht="11.25" customHeight="1">
      <c r="A87" s="26" t="s">
        <v>65</v>
      </c>
      <c r="B87" s="56">
        <f aca="true" t="shared" si="10" ref="B87:G87">SUM(B88:B106)</f>
        <v>4779305861.18</v>
      </c>
      <c r="C87" s="57">
        <f t="shared" si="10"/>
        <v>689882722.7799999</v>
      </c>
      <c r="D87" s="57">
        <f t="shared" si="10"/>
        <v>882456860.49</v>
      </c>
      <c r="E87" s="58">
        <f t="shared" si="10"/>
        <v>432278.05</v>
      </c>
      <c r="F87" s="57">
        <f t="shared" si="10"/>
        <v>863872915.4700001</v>
      </c>
      <c r="G87" s="59">
        <f t="shared" si="10"/>
        <v>0</v>
      </c>
      <c r="H87" s="57">
        <f aca="true" t="shared" si="11" ref="H87:H107">(B87-(C87+D87+E87+F87)-G87)</f>
        <v>2342661084.3900003</v>
      </c>
      <c r="I87" s="57">
        <f>SUM(I88:I106)</f>
        <v>328170486.50000006</v>
      </c>
      <c r="J87" s="60">
        <f>SUM(J88:J106)</f>
        <v>1061145.56</v>
      </c>
      <c r="K87" s="60">
        <f>SUM(K88:K106)</f>
        <v>2014490597.89</v>
      </c>
    </row>
    <row r="88" spans="1:11" ht="11.25" customHeight="1">
      <c r="A88" s="79" t="s">
        <v>83</v>
      </c>
      <c r="B88" s="61">
        <v>7576.83</v>
      </c>
      <c r="C88" s="61">
        <v>0</v>
      </c>
      <c r="D88" s="61">
        <v>0</v>
      </c>
      <c r="E88" s="61">
        <v>0</v>
      </c>
      <c r="F88" s="61">
        <v>0</v>
      </c>
      <c r="G88" s="62">
        <v>0</v>
      </c>
      <c r="H88" s="61">
        <f t="shared" si="11"/>
        <v>7576.83</v>
      </c>
      <c r="I88" s="62">
        <v>0</v>
      </c>
      <c r="J88" s="62">
        <v>0</v>
      </c>
      <c r="K88" s="63">
        <f aca="true" t="shared" si="12" ref="K88:K106">H88-I88</f>
        <v>7576.83</v>
      </c>
    </row>
    <row r="89" spans="1:11" ht="11.25" customHeight="1">
      <c r="A89" s="79" t="s">
        <v>51</v>
      </c>
      <c r="B89" s="64">
        <v>-2826647183.27</v>
      </c>
      <c r="C89" s="64">
        <v>642375342.91</v>
      </c>
      <c r="D89" s="64">
        <v>469737815.13</v>
      </c>
      <c r="E89" s="64">
        <v>0</v>
      </c>
      <c r="F89" s="64">
        <v>585043402.69</v>
      </c>
      <c r="G89" s="47">
        <v>0</v>
      </c>
      <c r="H89" s="64">
        <f t="shared" si="11"/>
        <v>-4523803744</v>
      </c>
      <c r="I89" s="47">
        <v>9826503.11</v>
      </c>
      <c r="J89" s="47">
        <v>631176.4</v>
      </c>
      <c r="K89" s="46">
        <f t="shared" si="12"/>
        <v>-4533630247.11</v>
      </c>
    </row>
    <row r="90" spans="1:11" ht="11.25" customHeight="1">
      <c r="A90" s="79" t="s">
        <v>52</v>
      </c>
      <c r="B90" s="64">
        <v>905967028.56</v>
      </c>
      <c r="C90" s="64">
        <v>4503245.84</v>
      </c>
      <c r="D90" s="64">
        <v>19317120.2</v>
      </c>
      <c r="E90" s="64">
        <v>0</v>
      </c>
      <c r="F90" s="64">
        <v>32147172.09</v>
      </c>
      <c r="G90" s="47">
        <v>0</v>
      </c>
      <c r="H90" s="64">
        <f t="shared" si="11"/>
        <v>849999490.43</v>
      </c>
      <c r="I90" s="47">
        <v>343660.54</v>
      </c>
      <c r="J90" s="47">
        <v>310659.47</v>
      </c>
      <c r="K90" s="46">
        <f t="shared" si="12"/>
        <v>849655829.89</v>
      </c>
    </row>
    <row r="91" spans="1:11" ht="11.25" customHeight="1">
      <c r="A91" s="79" t="s">
        <v>53</v>
      </c>
      <c r="B91" s="64">
        <v>192569115.77</v>
      </c>
      <c r="C91" s="47">
        <v>8918.03</v>
      </c>
      <c r="D91" s="64">
        <v>50733761.71</v>
      </c>
      <c r="E91" s="47">
        <v>0</v>
      </c>
      <c r="F91" s="64">
        <v>20395397.16</v>
      </c>
      <c r="G91" s="47">
        <v>0</v>
      </c>
      <c r="H91" s="64">
        <f t="shared" si="11"/>
        <v>121431038.87</v>
      </c>
      <c r="I91" s="47">
        <v>0</v>
      </c>
      <c r="J91" s="47">
        <v>0</v>
      </c>
      <c r="K91" s="46">
        <f t="shared" si="12"/>
        <v>121431038.87</v>
      </c>
    </row>
    <row r="92" spans="1:11" ht="11.25" customHeight="1">
      <c r="A92" s="80" t="s">
        <v>139</v>
      </c>
      <c r="B92" s="64">
        <v>1172934617.66</v>
      </c>
      <c r="C92" s="47">
        <v>0</v>
      </c>
      <c r="D92" s="64">
        <v>37338904.57</v>
      </c>
      <c r="E92" s="47">
        <v>0</v>
      </c>
      <c r="F92" s="64">
        <v>1930864.45</v>
      </c>
      <c r="G92" s="47">
        <v>0</v>
      </c>
      <c r="H92" s="64">
        <f t="shared" si="11"/>
        <v>1133664848.64</v>
      </c>
      <c r="I92" s="47">
        <v>0</v>
      </c>
      <c r="J92" s="47">
        <v>0</v>
      </c>
      <c r="K92" s="46">
        <f t="shared" si="12"/>
        <v>1133664848.64</v>
      </c>
    </row>
    <row r="93" spans="1:11" ht="11.25" customHeight="1">
      <c r="A93" s="79" t="s">
        <v>54</v>
      </c>
      <c r="B93" s="64">
        <v>670078729.08</v>
      </c>
      <c r="C93" s="64">
        <v>1684947.36</v>
      </c>
      <c r="D93" s="64">
        <v>17684217.16</v>
      </c>
      <c r="E93" s="47">
        <v>0</v>
      </c>
      <c r="F93" s="64">
        <v>8357980.11</v>
      </c>
      <c r="G93" s="47">
        <v>0</v>
      </c>
      <c r="H93" s="64">
        <f t="shared" si="11"/>
        <v>642351584.45</v>
      </c>
      <c r="I93" s="47">
        <v>0</v>
      </c>
      <c r="J93" s="47">
        <v>0</v>
      </c>
      <c r="K93" s="46">
        <f t="shared" si="12"/>
        <v>642351584.45</v>
      </c>
    </row>
    <row r="94" spans="1:11" ht="11.25" customHeight="1">
      <c r="A94" s="79" t="s">
        <v>74</v>
      </c>
      <c r="B94" s="64">
        <v>356214736.56</v>
      </c>
      <c r="C94" s="64">
        <v>15536599.18</v>
      </c>
      <c r="D94" s="64">
        <v>47013.64</v>
      </c>
      <c r="E94" s="47">
        <v>0</v>
      </c>
      <c r="F94" s="64">
        <v>586558.92</v>
      </c>
      <c r="G94" s="47">
        <v>0</v>
      </c>
      <c r="H94" s="64">
        <f t="shared" si="11"/>
        <v>340044564.82</v>
      </c>
      <c r="I94" s="47">
        <v>0</v>
      </c>
      <c r="J94" s="47">
        <v>0</v>
      </c>
      <c r="K94" s="46">
        <f t="shared" si="12"/>
        <v>340044564.82</v>
      </c>
    </row>
    <row r="95" spans="1:11" ht="11.25" customHeight="1">
      <c r="A95" s="79" t="s">
        <v>55</v>
      </c>
      <c r="B95" s="65">
        <v>256665448.7</v>
      </c>
      <c r="C95" s="64">
        <v>13072727.42</v>
      </c>
      <c r="D95" s="64">
        <v>386336.49</v>
      </c>
      <c r="E95" s="47">
        <v>0</v>
      </c>
      <c r="F95" s="64">
        <v>58441018.29</v>
      </c>
      <c r="G95" s="47">
        <v>0</v>
      </c>
      <c r="H95" s="64">
        <f t="shared" si="11"/>
        <v>184765366.5</v>
      </c>
      <c r="I95" s="47">
        <v>0</v>
      </c>
      <c r="J95" s="47">
        <v>2876.97</v>
      </c>
      <c r="K95" s="46">
        <f t="shared" si="12"/>
        <v>184765366.5</v>
      </c>
    </row>
    <row r="96" spans="1:11" ht="11.25" customHeight="1">
      <c r="A96" s="79" t="s">
        <v>140</v>
      </c>
      <c r="B96" s="65">
        <v>325946588.57</v>
      </c>
      <c r="C96" s="64">
        <v>0</v>
      </c>
      <c r="D96" s="64">
        <v>0</v>
      </c>
      <c r="E96" s="47">
        <v>0</v>
      </c>
      <c r="F96" s="64">
        <v>0</v>
      </c>
      <c r="G96" s="47">
        <v>0</v>
      </c>
      <c r="H96" s="64">
        <f t="shared" si="11"/>
        <v>325946588.57</v>
      </c>
      <c r="I96" s="47">
        <v>0</v>
      </c>
      <c r="J96" s="47">
        <v>0</v>
      </c>
      <c r="K96" s="46">
        <f t="shared" si="12"/>
        <v>325946588.57</v>
      </c>
    </row>
    <row r="97" spans="1:11" ht="11.25" customHeight="1">
      <c r="A97" s="79" t="s">
        <v>56</v>
      </c>
      <c r="B97" s="65">
        <v>44017435.96</v>
      </c>
      <c r="C97" s="47">
        <v>0</v>
      </c>
      <c r="D97" s="47">
        <v>0</v>
      </c>
      <c r="E97" s="47">
        <v>0</v>
      </c>
      <c r="F97" s="64">
        <v>0</v>
      </c>
      <c r="G97" s="47">
        <v>0</v>
      </c>
      <c r="H97" s="64">
        <f t="shared" si="11"/>
        <v>44017435.96</v>
      </c>
      <c r="I97" s="47">
        <v>0</v>
      </c>
      <c r="J97" s="47">
        <v>0</v>
      </c>
      <c r="K97" s="46">
        <f t="shared" si="12"/>
        <v>44017435.96</v>
      </c>
    </row>
    <row r="98" spans="1:11" ht="11.25" customHeight="1">
      <c r="A98" s="79" t="s">
        <v>85</v>
      </c>
      <c r="B98" s="65">
        <v>567474.17</v>
      </c>
      <c r="C98" s="47">
        <v>0</v>
      </c>
      <c r="D98" s="47">
        <v>0</v>
      </c>
      <c r="E98" s="47">
        <v>0</v>
      </c>
      <c r="F98" s="64">
        <v>0</v>
      </c>
      <c r="G98" s="47">
        <v>0</v>
      </c>
      <c r="H98" s="64">
        <f t="shared" si="11"/>
        <v>567474.17</v>
      </c>
      <c r="I98" s="47">
        <v>0</v>
      </c>
      <c r="J98" s="47">
        <v>0</v>
      </c>
      <c r="K98" s="46">
        <f t="shared" si="12"/>
        <v>567474.17</v>
      </c>
    </row>
    <row r="99" spans="1:11" ht="21.75" customHeight="1">
      <c r="A99" s="80" t="s">
        <v>86</v>
      </c>
      <c r="B99" s="65">
        <v>265600584.85</v>
      </c>
      <c r="C99" s="47">
        <v>3602759.15</v>
      </c>
      <c r="D99" s="47">
        <v>115627800.7</v>
      </c>
      <c r="E99" s="47">
        <v>0</v>
      </c>
      <c r="F99" s="47">
        <v>29236071.5</v>
      </c>
      <c r="G99" s="47">
        <v>0</v>
      </c>
      <c r="H99" s="47">
        <f t="shared" si="11"/>
        <v>117133953.49999997</v>
      </c>
      <c r="I99" s="47">
        <v>0</v>
      </c>
      <c r="J99" s="47">
        <v>0</v>
      </c>
      <c r="K99" s="46">
        <f t="shared" si="12"/>
        <v>117133953.49999997</v>
      </c>
    </row>
    <row r="100" spans="1:11" ht="9.75">
      <c r="A100" s="80" t="s">
        <v>141</v>
      </c>
      <c r="B100" s="65">
        <v>121.9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f t="shared" si="11"/>
        <v>121.9</v>
      </c>
      <c r="I100" s="47">
        <v>0</v>
      </c>
      <c r="J100" s="47">
        <v>0</v>
      </c>
      <c r="K100" s="46">
        <f t="shared" si="12"/>
        <v>121.9</v>
      </c>
    </row>
    <row r="101" spans="1:11" ht="11.25" customHeight="1">
      <c r="A101" s="70" t="s">
        <v>57</v>
      </c>
      <c r="B101" s="47">
        <v>24556793.9</v>
      </c>
      <c r="C101" s="47">
        <v>0</v>
      </c>
      <c r="D101" s="47">
        <v>0</v>
      </c>
      <c r="E101" s="47">
        <v>0</v>
      </c>
      <c r="F101" s="47">
        <v>2560043.82</v>
      </c>
      <c r="G101" s="47">
        <v>0</v>
      </c>
      <c r="H101" s="47">
        <f t="shared" si="11"/>
        <v>21996750.08</v>
      </c>
      <c r="I101" s="47">
        <v>0</v>
      </c>
      <c r="J101" s="47">
        <v>0</v>
      </c>
      <c r="K101" s="46">
        <f t="shared" si="12"/>
        <v>21996750.08</v>
      </c>
    </row>
    <row r="102" spans="1:11" ht="11.25" customHeight="1">
      <c r="A102" s="70" t="s">
        <v>79</v>
      </c>
      <c r="B102" s="47">
        <v>1438308.37</v>
      </c>
      <c r="C102" s="47">
        <v>708209.03</v>
      </c>
      <c r="D102" s="47">
        <v>0</v>
      </c>
      <c r="E102" s="47">
        <v>0</v>
      </c>
      <c r="F102" s="47">
        <v>352417.61</v>
      </c>
      <c r="G102" s="47">
        <v>0</v>
      </c>
      <c r="H102" s="47">
        <f t="shared" si="11"/>
        <v>377681.73</v>
      </c>
      <c r="I102" s="47">
        <v>0</v>
      </c>
      <c r="J102" s="47">
        <v>0</v>
      </c>
      <c r="K102" s="46">
        <f t="shared" si="12"/>
        <v>377681.73</v>
      </c>
    </row>
    <row r="103" spans="1:11" ht="11.25" customHeight="1">
      <c r="A103" s="70" t="s">
        <v>59</v>
      </c>
      <c r="B103" s="47">
        <v>2661072925.65</v>
      </c>
      <c r="C103" s="47">
        <v>5479169.5</v>
      </c>
      <c r="D103" s="47">
        <v>63975542.68</v>
      </c>
      <c r="E103" s="47">
        <v>375951.05</v>
      </c>
      <c r="F103" s="47">
        <v>92627751.33</v>
      </c>
      <c r="G103" s="47">
        <v>0</v>
      </c>
      <c r="H103" s="47">
        <f t="shared" si="11"/>
        <v>2498614511.09</v>
      </c>
      <c r="I103" s="47">
        <v>124661030.89</v>
      </c>
      <c r="J103" s="47">
        <f>4677</f>
        <v>4677</v>
      </c>
      <c r="K103" s="46">
        <f t="shared" si="12"/>
        <v>2373953480.2000003</v>
      </c>
    </row>
    <row r="104" spans="1:11" ht="11.25" customHeight="1">
      <c r="A104" s="70" t="s">
        <v>60</v>
      </c>
      <c r="B104" s="47">
        <v>709766710.62</v>
      </c>
      <c r="C104" s="47">
        <v>2910804.36</v>
      </c>
      <c r="D104" s="47">
        <v>107579891.45</v>
      </c>
      <c r="E104" s="47">
        <v>56327</v>
      </c>
      <c r="F104" s="47">
        <v>31826500.05</v>
      </c>
      <c r="G104" s="47">
        <v>0</v>
      </c>
      <c r="H104" s="47">
        <f t="shared" si="11"/>
        <v>567393187.76</v>
      </c>
      <c r="I104" s="47">
        <v>192012819.3</v>
      </c>
      <c r="J104" s="47">
        <v>111755.72</v>
      </c>
      <c r="K104" s="46">
        <f t="shared" si="12"/>
        <v>375380368.46</v>
      </c>
    </row>
    <row r="105" spans="1:11" ht="11.25" customHeight="1">
      <c r="A105" s="70" t="s">
        <v>87</v>
      </c>
      <c r="B105" s="47">
        <v>18396934.26</v>
      </c>
      <c r="C105" s="47">
        <v>0</v>
      </c>
      <c r="D105" s="47">
        <v>28456.76</v>
      </c>
      <c r="E105" s="47">
        <v>0</v>
      </c>
      <c r="F105" s="47">
        <v>367737.45</v>
      </c>
      <c r="G105" s="47">
        <v>0</v>
      </c>
      <c r="H105" s="47">
        <f t="shared" si="11"/>
        <v>18000740.05</v>
      </c>
      <c r="I105" s="47">
        <v>1326472.66</v>
      </c>
      <c r="J105" s="47">
        <v>0</v>
      </c>
      <c r="K105" s="46">
        <f t="shared" si="12"/>
        <v>16674267.39</v>
      </c>
    </row>
    <row r="106" spans="1:11" ht="11.25" customHeight="1">
      <c r="A106" s="70" t="s">
        <v>142</v>
      </c>
      <c r="B106" s="66">
        <v>151913.04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f t="shared" si="11"/>
        <v>151913.04</v>
      </c>
      <c r="I106" s="66">
        <v>0</v>
      </c>
      <c r="J106" s="66">
        <v>0</v>
      </c>
      <c r="K106" s="46">
        <f t="shared" si="12"/>
        <v>151913.04</v>
      </c>
    </row>
    <row r="107" spans="1:11" ht="11.25" customHeight="1">
      <c r="A107" s="26" t="s">
        <v>66</v>
      </c>
      <c r="B107" s="67">
        <f aca="true" t="shared" si="13" ref="B107:G107">SUM(B108:B144)</f>
        <v>23197940489.219997</v>
      </c>
      <c r="C107" s="59">
        <f t="shared" si="13"/>
        <v>161161625.79999995</v>
      </c>
      <c r="D107" s="68">
        <f t="shared" si="13"/>
        <v>482139174.87</v>
      </c>
      <c r="E107" s="59">
        <f t="shared" si="13"/>
        <v>845569.68</v>
      </c>
      <c r="F107" s="68">
        <f t="shared" si="13"/>
        <v>3346295264.8599997</v>
      </c>
      <c r="G107" s="68">
        <f t="shared" si="13"/>
        <v>0</v>
      </c>
      <c r="H107" s="59">
        <f t="shared" si="11"/>
        <v>19207498854.01</v>
      </c>
      <c r="I107" s="59">
        <f>SUM(I108:I144)</f>
        <v>896947196.6899999</v>
      </c>
      <c r="J107" s="69">
        <f>SUM(J108:J144)</f>
        <v>14481.92</v>
      </c>
      <c r="K107" s="68">
        <f>SUM(K108:K144)</f>
        <v>18310551657.319996</v>
      </c>
    </row>
    <row r="108" spans="1:14" ht="11.25" customHeight="1">
      <c r="A108" s="23" t="s">
        <v>28</v>
      </c>
      <c r="B108" s="47">
        <v>2757758997.85</v>
      </c>
      <c r="C108" s="47">
        <v>0</v>
      </c>
      <c r="D108" s="47">
        <v>0</v>
      </c>
      <c r="E108" s="47">
        <v>0</v>
      </c>
      <c r="F108" s="47">
        <v>2074139040.17</v>
      </c>
      <c r="G108" s="46">
        <v>0</v>
      </c>
      <c r="H108" s="47">
        <f aca="true" t="shared" si="14" ref="H108:H144">(B108-(C108+D108+E108+F108)-G108)</f>
        <v>683619957.6799998</v>
      </c>
      <c r="I108" s="46">
        <v>0</v>
      </c>
      <c r="J108" s="63">
        <v>0</v>
      </c>
      <c r="K108" s="63">
        <f aca="true" t="shared" si="15" ref="K108:K144">H108-I108</f>
        <v>683619957.6799998</v>
      </c>
      <c r="M108" s="22"/>
      <c r="N108" s="22"/>
    </row>
    <row r="109" spans="1:14" ht="11.25" customHeight="1">
      <c r="A109" s="21" t="s">
        <v>29</v>
      </c>
      <c r="B109" s="47">
        <v>76095848.3</v>
      </c>
      <c r="C109" s="47">
        <v>0</v>
      </c>
      <c r="D109" s="47">
        <v>0</v>
      </c>
      <c r="E109" s="47">
        <v>0</v>
      </c>
      <c r="F109" s="47">
        <v>46209047.29</v>
      </c>
      <c r="G109" s="46">
        <v>0</v>
      </c>
      <c r="H109" s="47">
        <f t="shared" si="14"/>
        <v>29886801.009999998</v>
      </c>
      <c r="I109" s="46">
        <v>0</v>
      </c>
      <c r="J109" s="46">
        <v>0</v>
      </c>
      <c r="K109" s="46">
        <f t="shared" si="15"/>
        <v>29886801.009999998</v>
      </c>
      <c r="M109" s="22"/>
      <c r="N109" s="22"/>
    </row>
    <row r="110" spans="1:14" ht="11.25" customHeight="1">
      <c r="A110" s="23" t="s">
        <v>30</v>
      </c>
      <c r="B110" s="47">
        <v>398072236.84</v>
      </c>
      <c r="C110" s="47">
        <v>7531031.59</v>
      </c>
      <c r="D110" s="47">
        <v>71010786.56</v>
      </c>
      <c r="E110" s="47">
        <v>845481.18</v>
      </c>
      <c r="F110" s="47">
        <v>5155222.36</v>
      </c>
      <c r="G110" s="46">
        <v>0</v>
      </c>
      <c r="H110" s="47">
        <f t="shared" si="14"/>
        <v>313529715.15</v>
      </c>
      <c r="I110" s="46">
        <v>72715609.96</v>
      </c>
      <c r="J110" s="46">
        <v>0</v>
      </c>
      <c r="K110" s="46">
        <f t="shared" si="15"/>
        <v>240814105.19</v>
      </c>
      <c r="M110" s="22"/>
      <c r="N110" s="22"/>
    </row>
    <row r="111" spans="1:14" ht="11.25" customHeight="1">
      <c r="A111" s="21" t="s">
        <v>31</v>
      </c>
      <c r="B111" s="47">
        <v>5844720486.37</v>
      </c>
      <c r="C111" s="47">
        <v>34383879.99</v>
      </c>
      <c r="D111" s="47">
        <v>32585404.32</v>
      </c>
      <c r="E111" s="47">
        <v>0</v>
      </c>
      <c r="F111" s="47">
        <v>254122027.58</v>
      </c>
      <c r="G111" s="46">
        <v>0</v>
      </c>
      <c r="H111" s="47">
        <f t="shared" si="14"/>
        <v>5523629174.48</v>
      </c>
      <c r="I111" s="46">
        <v>652093178.48</v>
      </c>
      <c r="J111" s="46">
        <v>0</v>
      </c>
      <c r="K111" s="46">
        <f t="shared" si="15"/>
        <v>4871535996</v>
      </c>
      <c r="M111" s="22"/>
      <c r="N111" s="22"/>
    </row>
    <row r="112" spans="1:14" ht="11.25" customHeight="1">
      <c r="A112" s="21" t="s">
        <v>32</v>
      </c>
      <c r="B112" s="47">
        <v>166892852.33</v>
      </c>
      <c r="C112" s="47">
        <v>45762749.52</v>
      </c>
      <c r="D112" s="47">
        <v>9954486.76</v>
      </c>
      <c r="E112" s="47">
        <v>0</v>
      </c>
      <c r="F112" s="47">
        <v>3520276.41</v>
      </c>
      <c r="G112" s="46">
        <v>0</v>
      </c>
      <c r="H112" s="47">
        <f t="shared" si="14"/>
        <v>107655339.64000002</v>
      </c>
      <c r="I112" s="46">
        <v>4084627.64</v>
      </c>
      <c r="J112" s="46">
        <v>0</v>
      </c>
      <c r="K112" s="46">
        <f t="shared" si="15"/>
        <v>103570712.00000001</v>
      </c>
      <c r="M112" s="22"/>
      <c r="N112" s="22"/>
    </row>
    <row r="113" spans="1:14" ht="11.25" customHeight="1">
      <c r="A113" s="21" t="s">
        <v>33</v>
      </c>
      <c r="B113" s="47">
        <v>1599006564.44</v>
      </c>
      <c r="C113" s="47">
        <v>0</v>
      </c>
      <c r="D113" s="47">
        <v>0</v>
      </c>
      <c r="E113" s="47">
        <v>0</v>
      </c>
      <c r="F113" s="47">
        <v>3214287.76</v>
      </c>
      <c r="G113" s="46">
        <v>0</v>
      </c>
      <c r="H113" s="47">
        <f t="shared" si="14"/>
        <v>1595792276.68</v>
      </c>
      <c r="I113" s="46">
        <v>0</v>
      </c>
      <c r="J113" s="46">
        <v>0</v>
      </c>
      <c r="K113" s="46">
        <f t="shared" si="15"/>
        <v>1595792276.68</v>
      </c>
      <c r="M113" s="25"/>
      <c r="N113" s="25"/>
    </row>
    <row r="114" spans="1:14" ht="11.25" customHeight="1">
      <c r="A114" s="21" t="s">
        <v>34</v>
      </c>
      <c r="B114" s="47">
        <v>1920648004.15</v>
      </c>
      <c r="C114" s="47">
        <v>44903206.89</v>
      </c>
      <c r="D114" s="47">
        <v>39025960.14</v>
      </c>
      <c r="E114" s="47">
        <v>0</v>
      </c>
      <c r="F114" s="47">
        <v>71439564.12</v>
      </c>
      <c r="G114" s="46">
        <v>0</v>
      </c>
      <c r="H114" s="47">
        <f t="shared" si="14"/>
        <v>1765279273</v>
      </c>
      <c r="I114" s="46">
        <v>55479258.15</v>
      </c>
      <c r="J114" s="46">
        <f>42</f>
        <v>42</v>
      </c>
      <c r="K114" s="46">
        <f t="shared" si="15"/>
        <v>1709800014.85</v>
      </c>
      <c r="M114" s="25"/>
      <c r="N114" s="25"/>
    </row>
    <row r="115" spans="1:14" ht="11.25" customHeight="1">
      <c r="A115" s="21" t="s">
        <v>35</v>
      </c>
      <c r="B115" s="47">
        <v>4754296.9</v>
      </c>
      <c r="C115" s="47">
        <v>0</v>
      </c>
      <c r="D115" s="47">
        <v>0</v>
      </c>
      <c r="E115" s="47">
        <v>0</v>
      </c>
      <c r="F115" s="47">
        <v>83214.57</v>
      </c>
      <c r="G115" s="46">
        <v>0</v>
      </c>
      <c r="H115" s="47">
        <f t="shared" si="14"/>
        <v>4671082.33</v>
      </c>
      <c r="I115" s="46">
        <v>0</v>
      </c>
      <c r="J115" s="46">
        <v>0</v>
      </c>
      <c r="K115" s="46">
        <f t="shared" si="15"/>
        <v>4671082.33</v>
      </c>
      <c r="M115" s="22"/>
      <c r="N115" s="22"/>
    </row>
    <row r="116" spans="1:14" ht="11.25" customHeight="1">
      <c r="A116" s="21" t="s">
        <v>36</v>
      </c>
      <c r="B116" s="47">
        <v>2532705.15</v>
      </c>
      <c r="C116" s="47">
        <v>0</v>
      </c>
      <c r="D116" s="47">
        <v>0</v>
      </c>
      <c r="E116" s="47">
        <v>0</v>
      </c>
      <c r="F116" s="47">
        <v>8487.89</v>
      </c>
      <c r="G116" s="46">
        <v>0</v>
      </c>
      <c r="H116" s="47">
        <f t="shared" si="14"/>
        <v>2524217.26</v>
      </c>
      <c r="I116" s="46">
        <v>0</v>
      </c>
      <c r="J116" s="46">
        <v>0</v>
      </c>
      <c r="K116" s="46">
        <f t="shared" si="15"/>
        <v>2524217.26</v>
      </c>
      <c r="M116" s="25"/>
      <c r="N116" s="25"/>
    </row>
    <row r="117" spans="1:14" ht="11.25" customHeight="1">
      <c r="A117" s="21" t="s">
        <v>88</v>
      </c>
      <c r="B117" s="47">
        <v>62060655.6</v>
      </c>
      <c r="C117" s="47">
        <v>335245.58</v>
      </c>
      <c r="D117" s="47">
        <v>553277.76</v>
      </c>
      <c r="E117" s="47">
        <v>0</v>
      </c>
      <c r="F117" s="47">
        <v>1837012.19</v>
      </c>
      <c r="G117" s="46">
        <v>0</v>
      </c>
      <c r="H117" s="47">
        <f t="shared" si="14"/>
        <v>59335120.07</v>
      </c>
      <c r="I117" s="46">
        <v>0</v>
      </c>
      <c r="J117" s="46">
        <v>0</v>
      </c>
      <c r="K117" s="46">
        <f t="shared" si="15"/>
        <v>59335120.07</v>
      </c>
      <c r="M117" s="25"/>
      <c r="N117" s="25"/>
    </row>
    <row r="118" spans="1:14" ht="11.25" customHeight="1">
      <c r="A118" s="21" t="s">
        <v>89</v>
      </c>
      <c r="B118" s="47">
        <v>191911582.36</v>
      </c>
      <c r="C118" s="47">
        <v>614224.22</v>
      </c>
      <c r="D118" s="47">
        <v>21337440.93</v>
      </c>
      <c r="E118" s="47">
        <v>0</v>
      </c>
      <c r="F118" s="47">
        <v>3114308.91</v>
      </c>
      <c r="G118" s="46">
        <v>0</v>
      </c>
      <c r="H118" s="47">
        <f t="shared" si="14"/>
        <v>166845608.3</v>
      </c>
      <c r="I118" s="46">
        <v>0</v>
      </c>
      <c r="J118" s="46">
        <v>0</v>
      </c>
      <c r="K118" s="46">
        <f t="shared" si="15"/>
        <v>166845608.3</v>
      </c>
      <c r="M118" s="25"/>
      <c r="N118" s="25"/>
    </row>
    <row r="119" spans="1:14" ht="11.25" customHeight="1">
      <c r="A119" s="23" t="s">
        <v>97</v>
      </c>
      <c r="B119" s="47">
        <v>3424790296.05</v>
      </c>
      <c r="C119" s="47">
        <v>0</v>
      </c>
      <c r="D119" s="47">
        <v>0</v>
      </c>
      <c r="E119" s="47">
        <v>0</v>
      </c>
      <c r="F119" s="47">
        <v>0</v>
      </c>
      <c r="G119" s="46">
        <v>0</v>
      </c>
      <c r="H119" s="47">
        <f t="shared" si="14"/>
        <v>3424790296.05</v>
      </c>
      <c r="I119" s="46">
        <v>0</v>
      </c>
      <c r="J119" s="46">
        <v>0</v>
      </c>
      <c r="K119" s="46">
        <f t="shared" si="15"/>
        <v>3424790296.05</v>
      </c>
      <c r="M119" s="25"/>
      <c r="N119" s="25"/>
    </row>
    <row r="120" spans="1:14" ht="11.25" customHeight="1">
      <c r="A120" s="21" t="s">
        <v>37</v>
      </c>
      <c r="B120" s="47">
        <v>156915443.07</v>
      </c>
      <c r="C120" s="47">
        <v>0</v>
      </c>
      <c r="D120" s="47">
        <v>0</v>
      </c>
      <c r="E120" s="47">
        <v>0</v>
      </c>
      <c r="F120" s="47">
        <v>157733644.21</v>
      </c>
      <c r="G120" s="46">
        <v>0</v>
      </c>
      <c r="H120" s="47">
        <f t="shared" si="14"/>
        <v>-818201.1400000155</v>
      </c>
      <c r="I120" s="46">
        <v>0</v>
      </c>
      <c r="J120" s="46">
        <v>0</v>
      </c>
      <c r="K120" s="46">
        <f t="shared" si="15"/>
        <v>-818201.1400000155</v>
      </c>
      <c r="M120" s="22"/>
      <c r="N120" s="22"/>
    </row>
    <row r="121" spans="1:14" ht="11.25" customHeight="1">
      <c r="A121" s="27" t="s">
        <v>38</v>
      </c>
      <c r="B121" s="47">
        <v>2.68</v>
      </c>
      <c r="C121" s="47">
        <v>0</v>
      </c>
      <c r="D121" s="47">
        <v>0</v>
      </c>
      <c r="E121" s="47">
        <v>0</v>
      </c>
      <c r="F121" s="47">
        <v>0</v>
      </c>
      <c r="G121" s="46">
        <v>0</v>
      </c>
      <c r="H121" s="47">
        <f t="shared" si="14"/>
        <v>2.68</v>
      </c>
      <c r="I121" s="46">
        <v>0</v>
      </c>
      <c r="J121" s="46">
        <v>0</v>
      </c>
      <c r="K121" s="46">
        <f t="shared" si="15"/>
        <v>2.68</v>
      </c>
      <c r="M121" s="22"/>
      <c r="N121" s="22"/>
    </row>
    <row r="122" spans="1:14" ht="11.25" customHeight="1">
      <c r="A122" s="21" t="s">
        <v>39</v>
      </c>
      <c r="B122" s="47">
        <v>1970714178.95</v>
      </c>
      <c r="C122" s="47">
        <v>0</v>
      </c>
      <c r="D122" s="47">
        <v>0</v>
      </c>
      <c r="E122" s="47">
        <v>0</v>
      </c>
      <c r="F122" s="47">
        <v>152476409.15</v>
      </c>
      <c r="G122" s="46">
        <v>0</v>
      </c>
      <c r="H122" s="47">
        <f t="shared" si="14"/>
        <v>1818237769.8</v>
      </c>
      <c r="I122" s="46">
        <v>0</v>
      </c>
      <c r="J122" s="46">
        <v>0</v>
      </c>
      <c r="K122" s="46">
        <f t="shared" si="15"/>
        <v>1818237769.8</v>
      </c>
      <c r="M122" s="22"/>
      <c r="N122" s="22"/>
    </row>
    <row r="123" spans="1:14" ht="11.25" customHeight="1">
      <c r="A123" s="21" t="s">
        <v>40</v>
      </c>
      <c r="B123" s="47">
        <v>363228010.75</v>
      </c>
      <c r="C123" s="47">
        <v>0</v>
      </c>
      <c r="D123" s="47">
        <v>0</v>
      </c>
      <c r="E123" s="47">
        <v>0</v>
      </c>
      <c r="F123" s="47">
        <v>0</v>
      </c>
      <c r="G123" s="46">
        <v>0</v>
      </c>
      <c r="H123" s="47">
        <f t="shared" si="14"/>
        <v>363228010.75</v>
      </c>
      <c r="I123" s="46">
        <v>0</v>
      </c>
      <c r="J123" s="46">
        <v>0</v>
      </c>
      <c r="K123" s="46">
        <f t="shared" si="15"/>
        <v>363228010.75</v>
      </c>
      <c r="M123" s="22"/>
      <c r="N123" s="22"/>
    </row>
    <row r="124" spans="1:14" ht="11.25" customHeight="1">
      <c r="A124" s="21" t="s">
        <v>77</v>
      </c>
      <c r="B124" s="47">
        <v>470348236.28</v>
      </c>
      <c r="C124" s="47">
        <v>69352.99</v>
      </c>
      <c r="D124" s="47">
        <v>0</v>
      </c>
      <c r="E124" s="47">
        <v>0</v>
      </c>
      <c r="F124" s="47">
        <v>418166.77</v>
      </c>
      <c r="G124" s="46">
        <v>0</v>
      </c>
      <c r="H124" s="47">
        <f t="shared" si="14"/>
        <v>469860716.52</v>
      </c>
      <c r="I124" s="46">
        <v>0</v>
      </c>
      <c r="J124" s="46">
        <v>0</v>
      </c>
      <c r="K124" s="46">
        <f t="shared" si="15"/>
        <v>469860716.52</v>
      </c>
      <c r="M124" s="22"/>
      <c r="N124" s="22"/>
    </row>
    <row r="125" spans="1:14" ht="11.25" customHeight="1">
      <c r="A125" s="21" t="s">
        <v>41</v>
      </c>
      <c r="B125" s="47">
        <v>13251073.33</v>
      </c>
      <c r="C125" s="47">
        <v>0</v>
      </c>
      <c r="D125" s="47">
        <v>250</v>
      </c>
      <c r="E125" s="47">
        <v>0</v>
      </c>
      <c r="F125" s="47">
        <v>0</v>
      </c>
      <c r="G125" s="46">
        <v>0</v>
      </c>
      <c r="H125" s="47">
        <f t="shared" si="14"/>
        <v>13250823.33</v>
      </c>
      <c r="I125" s="46">
        <v>0</v>
      </c>
      <c r="J125" s="46">
        <v>0</v>
      </c>
      <c r="K125" s="46">
        <f t="shared" si="15"/>
        <v>13250823.33</v>
      </c>
      <c r="M125" s="22"/>
      <c r="N125" s="22"/>
    </row>
    <row r="126" spans="1:14" ht="11.25" customHeight="1">
      <c r="A126" s="21" t="s">
        <v>80</v>
      </c>
      <c r="B126" s="47">
        <v>10970856.43</v>
      </c>
      <c r="C126" s="47">
        <v>203096.46</v>
      </c>
      <c r="D126" s="47">
        <v>0</v>
      </c>
      <c r="E126" s="47">
        <v>0</v>
      </c>
      <c r="F126" s="47">
        <v>2019.62</v>
      </c>
      <c r="G126" s="46">
        <v>0</v>
      </c>
      <c r="H126" s="47">
        <f aca="true" t="shared" si="16" ref="H126:H134">(B126-(C126+D126+E126+F126)-G126)</f>
        <v>10765740.35</v>
      </c>
      <c r="I126" s="46">
        <v>0</v>
      </c>
      <c r="J126" s="46">
        <v>0</v>
      </c>
      <c r="K126" s="46">
        <f t="shared" si="15"/>
        <v>10765740.35</v>
      </c>
      <c r="M126" s="22"/>
      <c r="N126" s="22"/>
    </row>
    <row r="127" spans="1:14" ht="11.25" customHeight="1">
      <c r="A127" s="21" t="s">
        <v>84</v>
      </c>
      <c r="B127" s="47">
        <v>21792.08</v>
      </c>
      <c r="C127" s="47">
        <v>0</v>
      </c>
      <c r="D127" s="47">
        <v>0</v>
      </c>
      <c r="E127" s="47">
        <v>0</v>
      </c>
      <c r="F127" s="47">
        <v>0</v>
      </c>
      <c r="G127" s="46">
        <v>0</v>
      </c>
      <c r="H127" s="47">
        <f t="shared" si="16"/>
        <v>21792.08</v>
      </c>
      <c r="I127" s="46">
        <v>0</v>
      </c>
      <c r="J127" s="46">
        <v>0</v>
      </c>
      <c r="K127" s="46">
        <f t="shared" si="15"/>
        <v>21792.08</v>
      </c>
      <c r="M127" s="22"/>
      <c r="N127" s="22"/>
    </row>
    <row r="128" spans="1:14" ht="11.25" customHeight="1">
      <c r="A128" s="21" t="s">
        <v>42</v>
      </c>
      <c r="B128" s="47">
        <v>158741136.27</v>
      </c>
      <c r="C128" s="47">
        <v>921857.69</v>
      </c>
      <c r="D128" s="47">
        <v>4780118.66</v>
      </c>
      <c r="E128" s="47">
        <v>88.5</v>
      </c>
      <c r="F128" s="47">
        <v>1790960.43</v>
      </c>
      <c r="G128" s="46">
        <v>0</v>
      </c>
      <c r="H128" s="47">
        <f t="shared" si="16"/>
        <v>151248110.99</v>
      </c>
      <c r="I128" s="46">
        <v>2455432.82</v>
      </c>
      <c r="J128" s="46">
        <v>0</v>
      </c>
      <c r="K128" s="46">
        <f t="shared" si="15"/>
        <v>148792678.17000002</v>
      </c>
      <c r="M128" s="22"/>
      <c r="N128" s="22"/>
    </row>
    <row r="129" spans="1:14" ht="11.25" customHeight="1">
      <c r="A129" s="21" t="s">
        <v>43</v>
      </c>
      <c r="B129" s="47">
        <v>90518632.43</v>
      </c>
      <c r="C129" s="47">
        <v>404741.86</v>
      </c>
      <c r="D129" s="47">
        <v>122575.82</v>
      </c>
      <c r="E129" s="47">
        <v>0</v>
      </c>
      <c r="F129" s="47">
        <v>231031.88</v>
      </c>
      <c r="G129" s="46">
        <v>0</v>
      </c>
      <c r="H129" s="47">
        <f t="shared" si="16"/>
        <v>89760282.87</v>
      </c>
      <c r="I129" s="46">
        <v>409722.47</v>
      </c>
      <c r="J129" s="46">
        <v>0</v>
      </c>
      <c r="K129" s="46">
        <f t="shared" si="15"/>
        <v>89350560.4</v>
      </c>
      <c r="M129" s="22"/>
      <c r="N129" s="22"/>
    </row>
    <row r="130" spans="1:14" ht="11.25" customHeight="1">
      <c r="A130" s="21" t="s">
        <v>44</v>
      </c>
      <c r="B130" s="47">
        <v>131897123.61</v>
      </c>
      <c r="C130" s="47">
        <v>105820.51</v>
      </c>
      <c r="D130" s="47">
        <v>17053449.56</v>
      </c>
      <c r="E130" s="47">
        <v>0</v>
      </c>
      <c r="F130" s="47">
        <v>35217682.44</v>
      </c>
      <c r="G130" s="46">
        <v>0</v>
      </c>
      <c r="H130" s="47">
        <f t="shared" si="16"/>
        <v>79520171.1</v>
      </c>
      <c r="I130" s="46">
        <v>10000000</v>
      </c>
      <c r="J130" s="46">
        <v>0</v>
      </c>
      <c r="K130" s="46">
        <f aca="true" t="shared" si="17" ref="K130:K139">H130-I130</f>
        <v>69520171.1</v>
      </c>
      <c r="M130" s="22"/>
      <c r="N130" s="22"/>
    </row>
    <row r="131" spans="1:14" ht="11.25" customHeight="1">
      <c r="A131" s="21" t="s">
        <v>143</v>
      </c>
      <c r="B131" s="47">
        <v>50179.55</v>
      </c>
      <c r="C131" s="47">
        <v>0</v>
      </c>
      <c r="D131" s="47">
        <v>0</v>
      </c>
      <c r="E131" s="47">
        <v>0</v>
      </c>
      <c r="F131" s="47">
        <v>0</v>
      </c>
      <c r="G131" s="46">
        <v>0</v>
      </c>
      <c r="H131" s="47">
        <f t="shared" si="16"/>
        <v>50179.55</v>
      </c>
      <c r="I131" s="46">
        <v>0</v>
      </c>
      <c r="J131" s="46">
        <v>0</v>
      </c>
      <c r="K131" s="46">
        <f t="shared" si="17"/>
        <v>50179.55</v>
      </c>
      <c r="M131" s="22"/>
      <c r="N131" s="22"/>
    </row>
    <row r="132" spans="1:14" ht="11.25" customHeight="1">
      <c r="A132" s="21" t="s">
        <v>45</v>
      </c>
      <c r="B132" s="47">
        <v>89683710.85</v>
      </c>
      <c r="C132" s="47">
        <v>1264.02</v>
      </c>
      <c r="D132" s="47">
        <v>5133835.43</v>
      </c>
      <c r="E132" s="47">
        <v>0</v>
      </c>
      <c r="F132" s="47">
        <v>973122.17</v>
      </c>
      <c r="G132" s="46">
        <v>0</v>
      </c>
      <c r="H132" s="47">
        <f t="shared" si="16"/>
        <v>83575489.22999999</v>
      </c>
      <c r="I132" s="46">
        <v>1649889.05</v>
      </c>
      <c r="J132" s="46">
        <v>0</v>
      </c>
      <c r="K132" s="46">
        <f t="shared" si="17"/>
        <v>81925600.17999999</v>
      </c>
      <c r="M132" s="22"/>
      <c r="N132" s="22"/>
    </row>
    <row r="133" spans="1:14" ht="11.25" customHeight="1">
      <c r="A133" s="21" t="s">
        <v>46</v>
      </c>
      <c r="B133" s="47">
        <v>164054148.26</v>
      </c>
      <c r="C133" s="47">
        <v>645393.58</v>
      </c>
      <c r="D133" s="47">
        <v>74960463.02</v>
      </c>
      <c r="E133" s="47">
        <v>0</v>
      </c>
      <c r="F133" s="47">
        <v>18539550.87</v>
      </c>
      <c r="G133" s="46">
        <v>0</v>
      </c>
      <c r="H133" s="47">
        <f t="shared" si="16"/>
        <v>69908740.78999999</v>
      </c>
      <c r="I133" s="46">
        <v>44163017.85</v>
      </c>
      <c r="J133" s="46">
        <v>0</v>
      </c>
      <c r="K133" s="46">
        <f t="shared" si="17"/>
        <v>25745722.93999999</v>
      </c>
      <c r="M133" s="22"/>
      <c r="N133" s="22"/>
    </row>
    <row r="134" spans="1:14" ht="11.25" customHeight="1">
      <c r="A134" s="21" t="s">
        <v>58</v>
      </c>
      <c r="B134" s="47">
        <v>628222470.23</v>
      </c>
      <c r="C134" s="47">
        <v>707057.26</v>
      </c>
      <c r="D134" s="47">
        <v>4091588.83</v>
      </c>
      <c r="E134" s="47">
        <v>0</v>
      </c>
      <c r="F134" s="47">
        <v>294530.58</v>
      </c>
      <c r="G134" s="46">
        <v>0</v>
      </c>
      <c r="H134" s="47">
        <f t="shared" si="16"/>
        <v>623129293.5600001</v>
      </c>
      <c r="I134" s="46">
        <v>12512012.52</v>
      </c>
      <c r="J134" s="46">
        <v>0</v>
      </c>
      <c r="K134" s="46">
        <f t="shared" si="17"/>
        <v>610617281.0400001</v>
      </c>
      <c r="M134" s="22"/>
      <c r="N134" s="22"/>
    </row>
    <row r="135" spans="1:14" ht="11.25" customHeight="1">
      <c r="A135" s="21" t="s">
        <v>47</v>
      </c>
      <c r="B135" s="47">
        <v>84247317.76</v>
      </c>
      <c r="C135" s="47">
        <v>10908214.79</v>
      </c>
      <c r="D135" s="47">
        <v>35091573.29</v>
      </c>
      <c r="E135" s="47">
        <v>0</v>
      </c>
      <c r="F135" s="47">
        <v>11504952.86</v>
      </c>
      <c r="G135" s="46">
        <v>0</v>
      </c>
      <c r="H135" s="47">
        <f t="shared" si="14"/>
        <v>26742576.820000008</v>
      </c>
      <c r="I135" s="46">
        <v>3880227.52</v>
      </c>
      <c r="J135" s="46">
        <v>0</v>
      </c>
      <c r="K135" s="46">
        <f t="shared" si="17"/>
        <v>22862349.30000001</v>
      </c>
      <c r="M135" s="22"/>
      <c r="N135" s="22"/>
    </row>
    <row r="136" spans="1:14" ht="11.25" customHeight="1">
      <c r="A136" s="21" t="s">
        <v>81</v>
      </c>
      <c r="B136" s="47">
        <v>143370458.45</v>
      </c>
      <c r="C136" s="47">
        <v>0.42</v>
      </c>
      <c r="D136" s="47">
        <v>130837140.88</v>
      </c>
      <c r="E136" s="47">
        <v>0</v>
      </c>
      <c r="F136" s="47">
        <v>949859.12</v>
      </c>
      <c r="G136" s="46">
        <v>0</v>
      </c>
      <c r="H136" s="47">
        <f t="shared" si="14"/>
        <v>11583458.029999986</v>
      </c>
      <c r="I136" s="46">
        <v>1491900</v>
      </c>
      <c r="J136" s="46">
        <v>0</v>
      </c>
      <c r="K136" s="46">
        <f t="shared" si="17"/>
        <v>10091558.029999986</v>
      </c>
      <c r="M136" s="22"/>
      <c r="N136" s="22"/>
    </row>
    <row r="137" spans="1:14" ht="11.25" customHeight="1">
      <c r="A137" s="21" t="s">
        <v>145</v>
      </c>
      <c r="B137" s="47">
        <v>103572607.41</v>
      </c>
      <c r="C137" s="47">
        <v>0</v>
      </c>
      <c r="D137" s="47">
        <v>0</v>
      </c>
      <c r="E137" s="47">
        <v>0</v>
      </c>
      <c r="F137" s="47">
        <v>0</v>
      </c>
      <c r="G137" s="46">
        <v>0</v>
      </c>
      <c r="H137" s="47">
        <f t="shared" si="14"/>
        <v>103572607.41</v>
      </c>
      <c r="I137" s="46">
        <v>0</v>
      </c>
      <c r="J137" s="46">
        <v>0</v>
      </c>
      <c r="K137" s="46">
        <f t="shared" si="17"/>
        <v>103572607.41</v>
      </c>
      <c r="M137" s="22"/>
      <c r="N137" s="22"/>
    </row>
    <row r="138" spans="1:14" ht="11.25" customHeight="1">
      <c r="A138" s="21" t="s">
        <v>48</v>
      </c>
      <c r="B138" s="47">
        <v>1083196989.44</v>
      </c>
      <c r="C138" s="47">
        <v>12019010.51</v>
      </c>
      <c r="D138" s="47">
        <v>31567137.63</v>
      </c>
      <c r="E138" s="47">
        <v>0</v>
      </c>
      <c r="F138" s="47">
        <v>383584751.04</v>
      </c>
      <c r="G138" s="46">
        <v>0</v>
      </c>
      <c r="H138" s="47">
        <f t="shared" si="14"/>
        <v>656026090.26</v>
      </c>
      <c r="I138" s="46">
        <v>33593085.81</v>
      </c>
      <c r="J138" s="46">
        <v>14439.92</v>
      </c>
      <c r="K138" s="46">
        <f t="shared" si="17"/>
        <v>622433004.45</v>
      </c>
      <c r="M138" s="22"/>
      <c r="N138" s="22"/>
    </row>
    <row r="139" spans="1:14" ht="11.25" customHeight="1">
      <c r="A139" s="21" t="s">
        <v>49</v>
      </c>
      <c r="B139" s="47">
        <v>30970542.33</v>
      </c>
      <c r="C139" s="47">
        <v>0</v>
      </c>
      <c r="D139" s="47">
        <v>0</v>
      </c>
      <c r="E139" s="47">
        <v>0</v>
      </c>
      <c r="F139" s="47">
        <v>1109109.35</v>
      </c>
      <c r="G139" s="46">
        <v>0</v>
      </c>
      <c r="H139" s="47">
        <f t="shared" si="14"/>
        <v>29861432.979999997</v>
      </c>
      <c r="I139" s="46">
        <v>11657.56</v>
      </c>
      <c r="J139" s="46">
        <v>0</v>
      </c>
      <c r="K139" s="46">
        <f t="shared" si="17"/>
        <v>29849775.419999998</v>
      </c>
      <c r="M139" s="22"/>
      <c r="N139" s="22"/>
    </row>
    <row r="140" spans="1:14" ht="11.25" customHeight="1">
      <c r="A140" s="21" t="s">
        <v>73</v>
      </c>
      <c r="B140" s="47">
        <v>54265770.96</v>
      </c>
      <c r="C140" s="47">
        <v>267066.85</v>
      </c>
      <c r="D140" s="47">
        <v>161561.19</v>
      </c>
      <c r="E140" s="47">
        <v>0</v>
      </c>
      <c r="F140" s="47">
        <v>241376.01</v>
      </c>
      <c r="G140" s="46">
        <v>0</v>
      </c>
      <c r="H140" s="47">
        <f t="shared" si="14"/>
        <v>53595766.910000004</v>
      </c>
      <c r="I140" s="46">
        <v>2385029.22</v>
      </c>
      <c r="J140" s="46">
        <v>0</v>
      </c>
      <c r="K140" s="46">
        <f t="shared" si="15"/>
        <v>51210737.690000005</v>
      </c>
      <c r="M140" s="22"/>
      <c r="N140" s="22"/>
    </row>
    <row r="141" spans="1:14" ht="11.25" customHeight="1">
      <c r="A141" s="21" t="s">
        <v>82</v>
      </c>
      <c r="B141" s="47">
        <v>281520832.89</v>
      </c>
      <c r="C141" s="47">
        <v>1378411.07</v>
      </c>
      <c r="D141" s="47">
        <v>1109194.41</v>
      </c>
      <c r="E141" s="47">
        <v>0</v>
      </c>
      <c r="F141" s="47">
        <v>99875913.02</v>
      </c>
      <c r="G141" s="46">
        <v>0</v>
      </c>
      <c r="H141" s="47">
        <f t="shared" si="14"/>
        <v>179157314.39</v>
      </c>
      <c r="I141" s="46">
        <v>0</v>
      </c>
      <c r="J141" s="46">
        <v>0</v>
      </c>
      <c r="K141" s="46">
        <f t="shared" si="15"/>
        <v>179157314.39</v>
      </c>
      <c r="M141" s="22"/>
      <c r="N141" s="22"/>
    </row>
    <row r="142" spans="1:14" ht="22.5" customHeight="1">
      <c r="A142" s="21" t="s">
        <v>90</v>
      </c>
      <c r="B142" s="47">
        <v>227615448.98</v>
      </c>
      <c r="C142" s="47">
        <v>0</v>
      </c>
      <c r="D142" s="47">
        <v>2461275.62</v>
      </c>
      <c r="E142" s="47">
        <v>0</v>
      </c>
      <c r="F142" s="47">
        <v>122205.7</v>
      </c>
      <c r="G142" s="46">
        <v>0</v>
      </c>
      <c r="H142" s="47">
        <f t="shared" si="14"/>
        <v>225031967.66</v>
      </c>
      <c r="I142" s="46">
        <v>0</v>
      </c>
      <c r="J142" s="46">
        <v>0</v>
      </c>
      <c r="K142" s="46">
        <f t="shared" si="15"/>
        <v>225031967.66</v>
      </c>
      <c r="M142" s="22"/>
      <c r="N142" s="22"/>
    </row>
    <row r="143" spans="1:14" ht="11.25" customHeight="1">
      <c r="A143" s="21" t="s">
        <v>91</v>
      </c>
      <c r="B143" s="47">
        <v>22095688.26</v>
      </c>
      <c r="C143" s="47">
        <v>0</v>
      </c>
      <c r="D143" s="47">
        <v>0</v>
      </c>
      <c r="E143" s="47">
        <v>0</v>
      </c>
      <c r="F143" s="47">
        <v>18385008.89</v>
      </c>
      <c r="G143" s="46">
        <v>0</v>
      </c>
      <c r="H143" s="47">
        <f t="shared" si="14"/>
        <v>3710679.370000001</v>
      </c>
      <c r="I143" s="46">
        <v>0</v>
      </c>
      <c r="J143" s="46">
        <v>0</v>
      </c>
      <c r="K143" s="46">
        <f t="shared" si="15"/>
        <v>3710679.370000001</v>
      </c>
      <c r="M143" s="22"/>
      <c r="N143" s="22"/>
    </row>
    <row r="144" spans="1:14" ht="11.25" customHeight="1">
      <c r="A144" s="21" t="s">
        <v>50</v>
      </c>
      <c r="B144" s="47">
        <v>469223311.63</v>
      </c>
      <c r="C144" s="47">
        <v>0</v>
      </c>
      <c r="D144" s="47">
        <v>301654.06</v>
      </c>
      <c r="E144" s="47">
        <v>0</v>
      </c>
      <c r="F144" s="47">
        <v>2481.5</v>
      </c>
      <c r="G144" s="46">
        <v>0</v>
      </c>
      <c r="H144" s="47">
        <f t="shared" si="14"/>
        <v>468919176.07</v>
      </c>
      <c r="I144" s="46">
        <v>22547.64</v>
      </c>
      <c r="J144" s="47">
        <v>0</v>
      </c>
      <c r="K144" s="46">
        <f t="shared" si="15"/>
        <v>468896628.43</v>
      </c>
      <c r="M144" s="22"/>
      <c r="N144" s="22"/>
    </row>
    <row r="145" spans="1:11" ht="11.25" customHeight="1">
      <c r="A145" s="37" t="s">
        <v>19</v>
      </c>
      <c r="B145" s="48">
        <f aca="true" t="shared" si="18" ref="B145:G145">B107+B87</f>
        <v>27977246350.399998</v>
      </c>
      <c r="C145" s="44">
        <f t="shared" si="18"/>
        <v>851044348.5799998</v>
      </c>
      <c r="D145" s="49">
        <f t="shared" si="18"/>
        <v>1364596035.3600001</v>
      </c>
      <c r="E145" s="49">
        <f t="shared" si="18"/>
        <v>1277847.73</v>
      </c>
      <c r="F145" s="49">
        <f t="shared" si="18"/>
        <v>4210168180.33</v>
      </c>
      <c r="G145" s="43">
        <f t="shared" si="18"/>
        <v>0</v>
      </c>
      <c r="H145" s="49">
        <f>(B145-(C145+D145+E145+F145)-G145)</f>
        <v>21550159938.399998</v>
      </c>
      <c r="I145" s="44">
        <f>I107+I87</f>
        <v>1225117683.19</v>
      </c>
      <c r="J145" s="45">
        <f>J107+J87</f>
        <v>1075627.48</v>
      </c>
      <c r="K145" s="45">
        <f>K107+K87</f>
        <v>20325042255.209995</v>
      </c>
    </row>
    <row r="146" spans="1:11" ht="11.25" customHeight="1">
      <c r="A146" s="1" t="str">
        <f>A47</f>
        <v>FONTE: Siafe-Rio - Secretaria de Estado de Fazenda.</v>
      </c>
      <c r="B146" s="38"/>
      <c r="C146" s="38"/>
      <c r="D146" s="38"/>
      <c r="E146" s="38"/>
      <c r="F146" s="38"/>
      <c r="G146" s="38"/>
      <c r="H146" s="38"/>
      <c r="I146" s="38"/>
      <c r="J146" s="34"/>
      <c r="K146" s="34" t="s">
        <v>63</v>
      </c>
    </row>
    <row r="147" spans="1:11" ht="11.25" customHeight="1">
      <c r="A147" s="41" t="s">
        <v>95</v>
      </c>
      <c r="B147" s="42"/>
      <c r="C147" s="104" t="s">
        <v>96</v>
      </c>
      <c r="D147" s="104"/>
      <c r="E147" s="104"/>
      <c r="F147" s="104"/>
      <c r="G147" s="104"/>
      <c r="H147" s="104" t="s">
        <v>78</v>
      </c>
      <c r="I147" s="104"/>
      <c r="J147" s="104"/>
      <c r="K147" s="104"/>
    </row>
    <row r="148" spans="1:14" ht="11.25" customHeight="1">
      <c r="A148" s="41" t="s">
        <v>75</v>
      </c>
      <c r="B148" s="42"/>
      <c r="C148" s="104" t="s">
        <v>76</v>
      </c>
      <c r="D148" s="104"/>
      <c r="E148" s="104"/>
      <c r="F148" s="104"/>
      <c r="G148" s="104"/>
      <c r="H148" s="104" t="s">
        <v>0</v>
      </c>
      <c r="I148" s="104"/>
      <c r="J148" s="104"/>
      <c r="K148" s="104"/>
      <c r="L148" s="42"/>
      <c r="M148" s="42"/>
      <c r="N148" s="42"/>
    </row>
    <row r="149" spans="12:14" ht="11.25" customHeight="1">
      <c r="L149" s="42"/>
      <c r="M149" s="42"/>
      <c r="N149" s="42"/>
    </row>
    <row r="150" spans="1:11" ht="11.25" customHeight="1">
      <c r="A150" s="39"/>
      <c r="B150" s="72"/>
      <c r="C150" s="72"/>
      <c r="D150" s="72"/>
      <c r="E150" s="72"/>
      <c r="F150" s="72"/>
      <c r="G150" s="72"/>
      <c r="H150" s="72"/>
      <c r="I150" s="72"/>
      <c r="J150" s="72"/>
      <c r="K150" s="72"/>
    </row>
    <row r="151" spans="2:11" ht="11.25" customHeight="1">
      <c r="B151" s="72"/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2:11" ht="11.25" customHeight="1">
      <c r="B152" s="72"/>
      <c r="C152" s="72"/>
      <c r="D152" s="72"/>
      <c r="E152" s="72"/>
      <c r="F152" s="72"/>
      <c r="G152" s="72"/>
      <c r="H152" s="72"/>
      <c r="I152" s="72"/>
      <c r="J152" s="72"/>
      <c r="K152" s="72"/>
    </row>
    <row r="155" spans="1:11" ht="11.25" customHeight="1">
      <c r="A155" s="40"/>
      <c r="B155" s="40"/>
      <c r="C155" s="40"/>
      <c r="F155" s="39"/>
      <c r="G155" s="39"/>
      <c r="H155" s="39"/>
      <c r="I155" s="39"/>
      <c r="J155" s="39"/>
      <c r="K155" s="39"/>
    </row>
  </sheetData>
  <sheetProtection/>
  <mergeCells count="45">
    <mergeCell ref="A81:K81"/>
    <mergeCell ref="A82:A86"/>
    <mergeCell ref="A74:K74"/>
    <mergeCell ref="E16:E18"/>
    <mergeCell ref="F16:F18"/>
    <mergeCell ref="A76:K76"/>
    <mergeCell ref="A50:K50"/>
    <mergeCell ref="G15:G18"/>
    <mergeCell ref="B15:B18"/>
    <mergeCell ref="A67:K67"/>
    <mergeCell ref="A68:K68"/>
    <mergeCell ref="A69:K69"/>
    <mergeCell ref="J15:J19"/>
    <mergeCell ref="A75:K75"/>
    <mergeCell ref="A15:A19"/>
    <mergeCell ref="J82:J86"/>
    <mergeCell ref="F83:F85"/>
    <mergeCell ref="C83:D84"/>
    <mergeCell ref="H82:H85"/>
    <mergeCell ref="E83:E85"/>
    <mergeCell ref="K15:K18"/>
    <mergeCell ref="A77:K77"/>
    <mergeCell ref="H15:H18"/>
    <mergeCell ref="C16:D17"/>
    <mergeCell ref="A64:K64"/>
    <mergeCell ref="I82:I85"/>
    <mergeCell ref="A3:K3"/>
    <mergeCell ref="A56:K56"/>
    <mergeCell ref="A58:K58"/>
    <mergeCell ref="A7:K7"/>
    <mergeCell ref="A8:K8"/>
    <mergeCell ref="A9:K9"/>
    <mergeCell ref="A10:K10"/>
    <mergeCell ref="A11:K11"/>
    <mergeCell ref="C82:F82"/>
    <mergeCell ref="I15:I18"/>
    <mergeCell ref="C15:F15"/>
    <mergeCell ref="C148:G148"/>
    <mergeCell ref="H148:K148"/>
    <mergeCell ref="B82:B85"/>
    <mergeCell ref="K82:K85"/>
    <mergeCell ref="C147:G147"/>
    <mergeCell ref="H147:K147"/>
    <mergeCell ref="G82:G85"/>
    <mergeCell ref="A78:K78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69" max="10" man="1"/>
  </rowBreaks>
  <ignoredErrors>
    <ignoredError sqref="H145 H107:H108 H87 K23 K42 H23:H42" formula="1"/>
    <ignoredError sqref="K10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2024-01-23T22:32:59Z</cp:lastPrinted>
  <dcterms:created xsi:type="dcterms:W3CDTF">2013-01-24T20:03:31Z</dcterms:created>
  <dcterms:modified xsi:type="dcterms:W3CDTF">2024-01-29T19:37:32Z</dcterms:modified>
  <cp:category/>
  <cp:version/>
  <cp:contentType/>
  <cp:contentStatus/>
</cp:coreProperties>
</file>