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executivo'!$A$1:$O$74</definedName>
  </definedNames>
  <calcPr fullCalcOnLoad="1"/>
</workbook>
</file>

<file path=xl/sharedStrings.xml><?xml version="1.0" encoding="utf-8"?>
<sst xmlns="http://schemas.openxmlformats.org/spreadsheetml/2006/main" count="81" uniqueCount="78">
  <si>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</si>
  <si>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</si>
  <si>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</si>
  <si>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</si>
  <si>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</si>
  <si>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</si>
  <si>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</si>
  <si>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</si>
  <si>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</si>
  <si>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</si>
  <si>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</si>
  <si>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</si>
  <si>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</si>
  <si>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</si>
  <si>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</si>
  <si>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</si>
  <si>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</si>
  <si>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</si>
  <si>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</si>
  <si>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</si>
  <si>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</si>
  <si>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</si>
  <si>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</si>
  <si>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</si>
  <si>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</si>
  <si>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</si>
  <si>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</si>
  <si>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</si>
  <si>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</si>
  <si>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</si>
  <si>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</si>
  <si>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</si>
  <si>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</si>
  <si>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</si>
  <si>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</si>
  <si>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</si>
  <si>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</si>
  <si>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</si>
  <si>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</si>
  <si>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</si>
  <si>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</si>
  <si>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</si>
  <si>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</si>
  <si>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</si>
  <si>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</si>
  <si>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</si>
  <si>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</si>
  <si>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</si>
  <si>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</si>
  <si>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</si>
  <si>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</si>
  <si>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</si>
  <si>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</si>
  <si>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>Governador</t>
  </si>
  <si>
    <t>Leonardo Lobo Pires</t>
  </si>
  <si>
    <t xml:space="preserve"> DESPESA COM PESSOAL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</si>
  <si>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</si>
  <si>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</si>
  <si>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</si>
  <si>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</si>
  <si>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>Jan/2023</t>
  </si>
  <si>
    <t>Fev/2023</t>
  </si>
  <si>
    <t>Mar/2023</t>
  </si>
  <si>
    <t>Abr/2023</t>
  </si>
  <si>
    <t>Demetrio Abdennur Farah Neto</t>
  </si>
  <si>
    <t xml:space="preserve">          2 - Imprensa Oficial, CEDAE e AGERIO não constam nos Orçamentos Fiscal e da Seguridade Social no exercício de 2023.</t>
  </si>
  <si>
    <t xml:space="preserve">          7 -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</si>
  <si>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Mai/2023</t>
  </si>
  <si>
    <t>Jun/2023</t>
  </si>
  <si>
    <t>Jul/2023</t>
  </si>
  <si>
    <t>Ago/2023</t>
  </si>
  <si>
    <t>Set/2023</t>
  </si>
  <si>
    <t>Out/2023</t>
  </si>
  <si>
    <t>Nov/2023</t>
  </si>
  <si>
    <t>Dez/2023</t>
  </si>
  <si>
    <t>JANEIRO A DEZEMBRO DE 2023</t>
  </si>
  <si>
    <t>Emissão: 24/01/2024</t>
  </si>
  <si>
    <t xml:space="preserve">          3 - Até 31/12/2023 foi cancelado o montante de R$ 59.714.232,72 (cinquenta e nove milhões, setecentos e quatorze mil, duzentos e trinta e dois reais e setenta e dois centavos) referentes a Restos a Pagar Não Processados inscritos pelo Poder Executivo em 31/12/2022.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</si>
</sst>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0" borderId="12" xfId="47" applyNumberFormat="1" applyFont="1" applyFill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 vertical="center"/>
    </xf>
    <xf numFmtId="4" fontId="3" fillId="0" borderId="15" xfId="47" applyNumberFormat="1" applyFont="1" applyFill="1" applyBorder="1" applyAlignment="1">
      <alignment vertical="center"/>
      <protection/>
    </xf>
    <xf numFmtId="4" fontId="2" fillId="0" borderId="16" xfId="47" applyNumberFormat="1" applyFont="1" applyFill="1" applyBorder="1" applyAlignment="1">
      <alignment vertical="center"/>
      <protection/>
    </xf>
    <xf numFmtId="4" fontId="2" fillId="0" borderId="19" xfId="47" applyNumberFormat="1" applyFont="1" applyFill="1" applyBorder="1" applyAlignment="1">
      <alignment vertical="center"/>
      <protection/>
    </xf>
    <xf numFmtId="171" fontId="2" fillId="0" borderId="19" xfId="47" applyNumberFormat="1" applyFont="1" applyFill="1" applyBorder="1" applyAlignment="1">
      <alignment vertical="center"/>
      <protection/>
    </xf>
    <xf numFmtId="4" fontId="3" fillId="0" borderId="16" xfId="47" applyNumberFormat="1" applyFont="1" applyFill="1" applyBorder="1" applyAlignment="1">
      <alignment vertical="center"/>
      <protection/>
    </xf>
    <xf numFmtId="4" fontId="3" fillId="0" borderId="19" xfId="47" applyNumberFormat="1" applyFont="1" applyFill="1" applyBorder="1" applyAlignment="1">
      <alignment vertical="center"/>
      <protection/>
    </xf>
    <xf numFmtId="4" fontId="2" fillId="0" borderId="20" xfId="47" applyNumberFormat="1" applyFont="1" applyFill="1" applyBorder="1" applyAlignment="1">
      <alignment vertical="center"/>
      <protection/>
    </xf>
    <xf numFmtId="4" fontId="3" fillId="34" borderId="17" xfId="47" applyNumberFormat="1" applyFont="1" applyFill="1" applyBorder="1" applyAlignment="1">
      <alignment vertical="center"/>
      <protection/>
    </xf>
    <xf numFmtId="4" fontId="3" fillId="34" borderId="20" xfId="47" applyNumberFormat="1" applyFont="1" applyFill="1" applyBorder="1" applyAlignment="1">
      <alignment vertical="center"/>
      <protection/>
    </xf>
    <xf numFmtId="4" fontId="3" fillId="33" borderId="13" xfId="47" applyNumberFormat="1" applyFont="1" applyFill="1" applyBorder="1" applyAlignment="1">
      <alignment/>
      <protection/>
    </xf>
    <xf numFmtId="4" fontId="3" fillId="34" borderId="13" xfId="47" applyNumberFormat="1" applyFont="1" applyFill="1" applyBorder="1" applyAlignment="1">
      <alignment/>
      <protection/>
    </xf>
    <xf numFmtId="4" fontId="3" fillId="33" borderId="21" xfId="47" applyNumberFormat="1" applyFont="1" applyFill="1" applyBorder="1" applyAlignment="1">
      <alignment/>
      <protection/>
    </xf>
    <xf numFmtId="4" fontId="3" fillId="33" borderId="16" xfId="47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171" fontId="3" fillId="0" borderId="12" xfId="61" applyFont="1" applyFill="1" applyBorder="1" applyAlignment="1">
      <alignment vertical="center"/>
    </xf>
    <xf numFmtId="171" fontId="2" fillId="0" borderId="19" xfId="61" applyFont="1" applyFill="1" applyBorder="1" applyAlignment="1">
      <alignment vertical="center"/>
    </xf>
    <xf numFmtId="171" fontId="2" fillId="33" borderId="19" xfId="61" applyFont="1" applyFill="1" applyBorder="1" applyAlignment="1">
      <alignment vertical="center"/>
    </xf>
    <xf numFmtId="171" fontId="3" fillId="33" borderId="19" xfId="61" applyFont="1" applyFill="1" applyBorder="1" applyAlignment="1">
      <alignment vertical="center"/>
    </xf>
    <xf numFmtId="171" fontId="2" fillId="33" borderId="20" xfId="61" applyFont="1" applyFill="1" applyBorder="1" applyAlignment="1">
      <alignment vertical="center"/>
    </xf>
    <xf numFmtId="4" fontId="2" fillId="33" borderId="16" xfId="47" applyNumberFormat="1" applyFont="1" applyFill="1" applyBorder="1" applyAlignment="1">
      <alignment vertical="center"/>
      <protection/>
    </xf>
    <xf numFmtId="171" fontId="2" fillId="33" borderId="16" xfId="47" applyNumberFormat="1" applyFont="1" applyFill="1" applyBorder="1" applyAlignment="1">
      <alignment vertical="center"/>
      <protection/>
    </xf>
    <xf numFmtId="185" fontId="2" fillId="33" borderId="17" xfId="62" applyNumberFormat="1" applyFont="1" applyFill="1" applyBorder="1" applyAlignment="1">
      <alignment/>
    </xf>
    <xf numFmtId="171" fontId="1" fillId="0" borderId="0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47" applyNumberFormat="1" applyFont="1" applyFill="1" applyBorder="1" applyAlignment="1">
      <alignment vertical="center"/>
      <protection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49" fontId="3" fillId="0" borderId="11" xfId="47" applyNumberFormat="1" applyFont="1" applyFill="1" applyBorder="1" applyAlignment="1">
      <alignment/>
      <protection/>
    </xf>
    <xf numFmtId="0" fontId="2" fillId="0" borderId="0" xfId="0" applyFont="1" applyFill="1" applyAlignment="1">
      <alignment horizontal="right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>
      <alignment/>
      <protection/>
    </xf>
    <xf numFmtId="0" fontId="45" fillId="0" borderId="0" xfId="47" applyNumberFormat="1" applyFont="1" applyFill="1" applyBorder="1" applyAlignment="1">
      <alignment horizontal="left" vertical="center" wrapText="1"/>
      <protection/>
    </xf>
    <xf numFmtId="0" fontId="1" fillId="33" borderId="0" xfId="47" applyFont="1" applyFill="1" applyAlignment="1">
      <alignment horizontal="left" vertical="top" wrapText="1"/>
      <protection/>
    </xf>
    <xf numFmtId="0" fontId="1" fillId="0" borderId="0" xfId="47" applyFont="1" applyFill="1" applyAlignment="1">
      <alignment horizontal="justify" vertical="top" wrapText="1"/>
      <protection/>
    </xf>
    <xf numFmtId="0" fontId="1" fillId="0" borderId="0" xfId="47" applyFont="1" applyFill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justify" vertical="top" wrapText="1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9525</xdr:rowOff>
    </xdr:from>
    <xdr:to>
      <xdr:col>6</xdr:col>
      <xdr:colOff>57150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9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53</xdr:row>
      <xdr:rowOff>152400</xdr:rowOff>
    </xdr:from>
    <xdr:to>
      <xdr:col>13</xdr:col>
      <xdr:colOff>1247775</xdr:colOff>
      <xdr:row>58</xdr:row>
      <xdr:rowOff>276225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972800"/>
          <a:ext cx="209359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="80" zoomScaleNormal="80" zoomScaleSheetLayoutView="40" zoomScalePageLayoutView="0" workbookViewId="0" topLeftCell="H1">
      <selection activeCell="P31" sqref="P31:T32"/>
    </sheetView>
  </sheetViews>
  <sheetFormatPr defaultColWidth="9.140625" defaultRowHeight="12.75"/>
  <cols>
    <col min="1" max="1" width="92.8515625" style="4" customWidth="1"/>
    <col min="2" max="4" width="18.8515625" style="4" bestFit="1" customWidth="1"/>
    <col min="5" max="5" width="20.28125" style="4" customWidth="1"/>
    <col min="6" max="8" width="18.8515625" style="4" bestFit="1" customWidth="1"/>
    <col min="9" max="9" width="21.8515625" style="4" customWidth="1"/>
    <col min="10" max="10" width="18.8515625" style="4" bestFit="1" customWidth="1"/>
    <col min="11" max="11" width="20.140625" style="4" bestFit="1" customWidth="1"/>
    <col min="12" max="12" width="18.8515625" style="4" bestFit="1" customWidth="1"/>
    <col min="13" max="13" width="20.140625" style="4" customWidth="1"/>
    <col min="14" max="14" width="20.140625" style="4" bestFit="1" customWidth="1"/>
    <col min="15" max="15" width="23.00390625" style="4" bestFit="1" customWidth="1"/>
    <col min="16" max="16" width="12.00390625" style="4" bestFit="1" customWidth="1"/>
    <col min="17" max="17" width="20.140625" style="4" bestFit="1" customWidth="1"/>
    <col min="18" max="16384" width="9.140625" style="4" customWidth="1"/>
  </cols>
  <sheetData>
    <row r="1" spans="3:4" ht="15.75">
      <c r="C1" s="5"/>
      <c r="D1" s="5"/>
    </row>
    <row r="2" spans="2:4" ht="15.75">
      <c r="B2" s="6"/>
      <c r="C2" s="5"/>
      <c r="D2" s="5"/>
    </row>
    <row r="3" spans="3:4" ht="15.75">
      <c r="C3" s="5"/>
      <c r="D3" s="5"/>
    </row>
    <row r="4" spans="1:4" ht="15.75">
      <c r="A4" s="7"/>
      <c r="B4" s="7"/>
      <c r="C4" s="8"/>
      <c r="D4" s="5"/>
    </row>
    <row r="5" spans="1:15" ht="16.5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6.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6.5">
      <c r="A7" s="113" t="s">
        <v>10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6.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6.5">
      <c r="A9" s="112" t="s">
        <v>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4" ht="15.75">
      <c r="A10" s="6"/>
      <c r="B10" s="6"/>
      <c r="C10" s="6"/>
      <c r="N10" s="45"/>
    </row>
    <row r="11" spans="1:15" ht="15.75">
      <c r="A11" s="9"/>
      <c r="B11" s="9"/>
      <c r="C11" s="10"/>
      <c r="N11" s="48"/>
      <c r="O11" s="88" t="s">
        <v>76</v>
      </c>
    </row>
    <row r="12" spans="1:15" ht="15.7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v>1</v>
      </c>
    </row>
    <row r="13" spans="1:17" ht="15.75">
      <c r="A13" s="119" t="s">
        <v>55</v>
      </c>
      <c r="B13" s="114" t="s">
        <v>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5"/>
      <c r="Q13" s="5"/>
    </row>
    <row r="14" spans="1:17" ht="15.75">
      <c r="A14" s="120"/>
      <c r="B14" s="116" t="s">
        <v>16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5"/>
      <c r="Q14" s="5"/>
    </row>
    <row r="15" spans="1:17" ht="15.75">
      <c r="A15" s="120"/>
      <c r="B15" s="111" t="s">
        <v>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18"/>
      <c r="O15" s="31" t="s">
        <v>17</v>
      </c>
      <c r="P15" s="5"/>
      <c r="Q15" s="5"/>
    </row>
    <row r="16" spans="1:17" ht="15.75">
      <c r="A16" s="120"/>
      <c r="B16" s="105" t="s">
        <v>60</v>
      </c>
      <c r="C16" s="108" t="s">
        <v>61</v>
      </c>
      <c r="D16" s="105" t="s">
        <v>62</v>
      </c>
      <c r="E16" s="108" t="s">
        <v>63</v>
      </c>
      <c r="F16" s="105" t="s">
        <v>67</v>
      </c>
      <c r="G16" s="108" t="s">
        <v>68</v>
      </c>
      <c r="H16" s="105" t="s">
        <v>69</v>
      </c>
      <c r="I16" s="108" t="s">
        <v>70</v>
      </c>
      <c r="J16" s="105" t="s">
        <v>71</v>
      </c>
      <c r="K16" s="108" t="s">
        <v>72</v>
      </c>
      <c r="L16" s="105" t="s">
        <v>73</v>
      </c>
      <c r="M16" s="108" t="s">
        <v>74</v>
      </c>
      <c r="N16" s="32" t="s">
        <v>18</v>
      </c>
      <c r="O16" s="33" t="s">
        <v>19</v>
      </c>
      <c r="P16" s="5"/>
      <c r="Q16" s="5"/>
    </row>
    <row r="17" spans="1:17" ht="15.75">
      <c r="A17" s="120"/>
      <c r="B17" s="106"/>
      <c r="C17" s="109"/>
      <c r="D17" s="106"/>
      <c r="E17" s="109"/>
      <c r="F17" s="106"/>
      <c r="G17" s="109"/>
      <c r="H17" s="106"/>
      <c r="I17" s="109"/>
      <c r="J17" s="106"/>
      <c r="K17" s="109"/>
      <c r="L17" s="106"/>
      <c r="M17" s="109"/>
      <c r="N17" s="34" t="s">
        <v>20</v>
      </c>
      <c r="O17" s="33" t="s">
        <v>21</v>
      </c>
      <c r="P17" s="5"/>
      <c r="Q17" s="5"/>
    </row>
    <row r="18" spans="1:17" ht="15.75">
      <c r="A18" s="120"/>
      <c r="B18" s="106"/>
      <c r="C18" s="109"/>
      <c r="D18" s="106"/>
      <c r="E18" s="109"/>
      <c r="F18" s="106"/>
      <c r="G18" s="109"/>
      <c r="H18" s="106"/>
      <c r="I18" s="109"/>
      <c r="J18" s="106"/>
      <c r="K18" s="109"/>
      <c r="L18" s="106"/>
      <c r="M18" s="109"/>
      <c r="N18" s="34" t="s">
        <v>22</v>
      </c>
      <c r="O18" s="35" t="s">
        <v>23</v>
      </c>
      <c r="P18" s="5"/>
      <c r="Q18" s="5"/>
    </row>
    <row r="19" spans="1:17" ht="15.75">
      <c r="A19" s="121"/>
      <c r="B19" s="107"/>
      <c r="C19" s="110"/>
      <c r="D19" s="107"/>
      <c r="E19" s="110"/>
      <c r="F19" s="107"/>
      <c r="G19" s="110"/>
      <c r="H19" s="107"/>
      <c r="I19" s="110"/>
      <c r="J19" s="107"/>
      <c r="K19" s="110"/>
      <c r="L19" s="107"/>
      <c r="M19" s="110"/>
      <c r="N19" s="36" t="s">
        <v>8</v>
      </c>
      <c r="O19" s="37" t="s">
        <v>9</v>
      </c>
      <c r="P19" s="5"/>
      <c r="Q19" s="5"/>
    </row>
    <row r="20" spans="1:17" s="47" customFormat="1" ht="18" customHeight="1">
      <c r="A20" s="83" t="s">
        <v>11</v>
      </c>
      <c r="B20" s="59">
        <f aca="true" t="shared" si="0" ref="B20:I20">B21+B24+B27+B28</f>
        <v>3673209715.11</v>
      </c>
      <c r="C20" s="59">
        <f t="shared" si="0"/>
        <v>3733535612.75</v>
      </c>
      <c r="D20" s="59">
        <f t="shared" si="0"/>
        <v>3849210599.37</v>
      </c>
      <c r="E20" s="59">
        <f t="shared" si="0"/>
        <v>3808380047.18</v>
      </c>
      <c r="F20" s="59">
        <f t="shared" si="0"/>
        <v>3887188059.05</v>
      </c>
      <c r="G20" s="59">
        <f t="shared" si="0"/>
        <v>5215947204.97</v>
      </c>
      <c r="H20" s="59">
        <f t="shared" si="0"/>
        <v>4075289988.9200006</v>
      </c>
      <c r="I20" s="59">
        <f t="shared" si="0"/>
        <v>4087203110.91</v>
      </c>
      <c r="J20" s="59">
        <f aca="true" t="shared" si="1" ref="J20:O20">J21+J24+J27+J28</f>
        <v>4252087917.2599998</v>
      </c>
      <c r="K20" s="59">
        <f t="shared" si="1"/>
        <v>3943606955.7700005</v>
      </c>
      <c r="L20" s="59">
        <f t="shared" si="1"/>
        <v>4165173648.01</v>
      </c>
      <c r="M20" s="59">
        <f t="shared" si="1"/>
        <v>6102508932.150001</v>
      </c>
      <c r="N20" s="59">
        <f t="shared" si="1"/>
        <v>50793341791.45</v>
      </c>
      <c r="O20" s="73">
        <f t="shared" si="1"/>
        <v>190832360.71</v>
      </c>
      <c r="P20" s="46"/>
      <c r="Q20" s="55"/>
    </row>
    <row r="21" spans="1:17" s="47" customFormat="1" ht="14.25" customHeight="1">
      <c r="A21" s="84" t="s">
        <v>24</v>
      </c>
      <c r="B21" s="60">
        <f aca="true" t="shared" si="2" ref="B21:I21">B22+B23</f>
        <v>1938332922.99</v>
      </c>
      <c r="C21" s="60">
        <f t="shared" si="2"/>
        <v>1888155827.15</v>
      </c>
      <c r="D21" s="60">
        <f t="shared" si="2"/>
        <v>1970128596.9</v>
      </c>
      <c r="E21" s="60">
        <f t="shared" si="2"/>
        <v>1914013668.29</v>
      </c>
      <c r="F21" s="60">
        <f t="shared" si="2"/>
        <v>2018177416.18</v>
      </c>
      <c r="G21" s="60">
        <f t="shared" si="2"/>
        <v>2461403691.08</v>
      </c>
      <c r="H21" s="60">
        <f t="shared" si="2"/>
        <v>2170355870.1800003</v>
      </c>
      <c r="I21" s="60">
        <f t="shared" si="2"/>
        <v>2178815878.9</v>
      </c>
      <c r="J21" s="60">
        <f aca="true" t="shared" si="3" ref="J21:O21">J22+J23</f>
        <v>2333879731.95</v>
      </c>
      <c r="K21" s="60">
        <f t="shared" si="3"/>
        <v>2014282029.13</v>
      </c>
      <c r="L21" s="60">
        <f t="shared" si="3"/>
        <v>2203886400.53</v>
      </c>
      <c r="M21" s="60">
        <f t="shared" si="3"/>
        <v>3298855223.4700003</v>
      </c>
      <c r="N21" s="60">
        <f t="shared" si="3"/>
        <v>26390287256.75</v>
      </c>
      <c r="O21" s="74">
        <f t="shared" si="3"/>
        <v>13718337.58</v>
      </c>
      <c r="P21" s="46"/>
      <c r="Q21" s="55"/>
    </row>
    <row r="22" spans="1:17" s="47" customFormat="1" ht="14.25" customHeight="1">
      <c r="A22" s="84" t="s">
        <v>28</v>
      </c>
      <c r="B22" s="61">
        <v>1741744773.25</v>
      </c>
      <c r="C22" s="61">
        <v>1684503834.39</v>
      </c>
      <c r="D22" s="61">
        <v>1770135698.88</v>
      </c>
      <c r="E22" s="60">
        <v>1704771490.58</v>
      </c>
      <c r="F22" s="61">
        <v>1815922683.52</v>
      </c>
      <c r="G22" s="61">
        <v>2254474692.83</v>
      </c>
      <c r="H22" s="61">
        <v>1963461548.42</v>
      </c>
      <c r="I22" s="60">
        <v>1971661769.88</v>
      </c>
      <c r="J22" s="61">
        <v>2118712991.57</v>
      </c>
      <c r="K22" s="61">
        <v>1796450291.02</v>
      </c>
      <c r="L22" s="61">
        <v>2011515494.89</v>
      </c>
      <c r="M22" s="60">
        <v>2962025265.23</v>
      </c>
      <c r="N22" s="61">
        <f>SUM(B22:M22)</f>
        <v>23795380534.46</v>
      </c>
      <c r="O22" s="75">
        <v>13718337.58</v>
      </c>
      <c r="P22" s="45"/>
      <c r="Q22" s="55"/>
    </row>
    <row r="23" spans="1:17" s="47" customFormat="1" ht="14.25" customHeight="1">
      <c r="A23" s="84" t="s">
        <v>29</v>
      </c>
      <c r="B23" s="61">
        <v>196588149.74</v>
      </c>
      <c r="C23" s="61">
        <v>203651992.76</v>
      </c>
      <c r="D23" s="61">
        <v>199992898.02</v>
      </c>
      <c r="E23" s="60">
        <v>209242177.71</v>
      </c>
      <c r="F23" s="61">
        <v>202254732.66</v>
      </c>
      <c r="G23" s="61">
        <v>206928998.25</v>
      </c>
      <c r="H23" s="61">
        <v>206894321.76</v>
      </c>
      <c r="I23" s="60">
        <v>207154109.02</v>
      </c>
      <c r="J23" s="61">
        <v>215166740.38</v>
      </c>
      <c r="K23" s="61">
        <v>217831738.11</v>
      </c>
      <c r="L23" s="61">
        <v>192370905.64</v>
      </c>
      <c r="M23" s="60">
        <v>336829958.24</v>
      </c>
      <c r="N23" s="61">
        <f>SUM(B23:M23)</f>
        <v>2594906722.29</v>
      </c>
      <c r="O23" s="75">
        <v>0</v>
      </c>
      <c r="P23" s="46"/>
      <c r="Q23" s="55"/>
    </row>
    <row r="24" spans="1:17" s="47" customFormat="1" ht="15.75">
      <c r="A24" s="84" t="s">
        <v>25</v>
      </c>
      <c r="B24" s="61">
        <f aca="true" t="shared" si="4" ref="B24:I24">B25+B26</f>
        <v>1658493937.6</v>
      </c>
      <c r="C24" s="61">
        <f t="shared" si="4"/>
        <v>1674216420.0900002</v>
      </c>
      <c r="D24" s="61">
        <f t="shared" si="4"/>
        <v>1687456852.56</v>
      </c>
      <c r="E24" s="61">
        <f t="shared" si="4"/>
        <v>1745297548.52</v>
      </c>
      <c r="F24" s="61">
        <f t="shared" si="4"/>
        <v>1639569165.58</v>
      </c>
      <c r="G24" s="61">
        <f t="shared" si="4"/>
        <v>2547730905.88</v>
      </c>
      <c r="H24" s="61">
        <f t="shared" si="4"/>
        <v>1719811357.3400002</v>
      </c>
      <c r="I24" s="78">
        <f t="shared" si="4"/>
        <v>1707718966.4899998</v>
      </c>
      <c r="J24" s="61">
        <f>J25+J26</f>
        <v>1715013788.27</v>
      </c>
      <c r="K24" s="61">
        <f>K25+K26</f>
        <v>1723541383.51</v>
      </c>
      <c r="L24" s="61">
        <f>L25+L26</f>
        <v>1758852892.35</v>
      </c>
      <c r="M24" s="78">
        <f>M25+M26</f>
        <v>2536525744.8</v>
      </c>
      <c r="N24" s="61">
        <f aca="true" t="shared" si="5" ref="N24:N33">SUM(B24:M24)</f>
        <v>22114228962.989998</v>
      </c>
      <c r="O24" s="75">
        <f>O25+O26</f>
        <v>162289160.37</v>
      </c>
      <c r="P24" s="46"/>
      <c r="Q24" s="55"/>
    </row>
    <row r="25" spans="1:17" s="47" customFormat="1" ht="15.75">
      <c r="A25" s="84" t="s">
        <v>30</v>
      </c>
      <c r="B25" s="61">
        <v>1281393875.11</v>
      </c>
      <c r="C25" s="61">
        <v>1282696326.46</v>
      </c>
      <c r="D25" s="61">
        <v>1294542925.06</v>
      </c>
      <c r="E25" s="78">
        <v>1355965415.62</v>
      </c>
      <c r="F25" s="61">
        <v>1250690574.98</v>
      </c>
      <c r="G25" s="61">
        <v>1958546799.71</v>
      </c>
      <c r="H25" s="61">
        <v>1327198562.45</v>
      </c>
      <c r="I25" s="78">
        <v>1314808856.59</v>
      </c>
      <c r="J25" s="61">
        <v>1323089248.16</v>
      </c>
      <c r="K25" s="61">
        <v>1331541853.29</v>
      </c>
      <c r="L25" s="61">
        <v>1366153192.1</v>
      </c>
      <c r="M25" s="78">
        <v>1949967831.18</v>
      </c>
      <c r="N25" s="61">
        <f t="shared" si="5"/>
        <v>17036595460.710001</v>
      </c>
      <c r="O25" s="75">
        <v>162289160.37</v>
      </c>
      <c r="P25" s="46"/>
      <c r="Q25" s="55"/>
    </row>
    <row r="26" spans="1:17" s="47" customFormat="1" ht="15.75">
      <c r="A26" s="84" t="s">
        <v>31</v>
      </c>
      <c r="B26" s="61">
        <v>377100062.49</v>
      </c>
      <c r="C26" s="61">
        <v>391520093.63</v>
      </c>
      <c r="D26" s="61">
        <v>392913927.5</v>
      </c>
      <c r="E26" s="78">
        <v>389332132.9</v>
      </c>
      <c r="F26" s="61">
        <v>388878590.6</v>
      </c>
      <c r="G26" s="61">
        <v>589184106.17</v>
      </c>
      <c r="H26" s="61">
        <v>392612794.89</v>
      </c>
      <c r="I26" s="78">
        <v>392910109.9</v>
      </c>
      <c r="J26" s="61">
        <v>391924540.11</v>
      </c>
      <c r="K26" s="61">
        <v>391999530.22</v>
      </c>
      <c r="L26" s="61">
        <v>392699700.25</v>
      </c>
      <c r="M26" s="78">
        <v>586557913.62</v>
      </c>
      <c r="N26" s="61">
        <f t="shared" si="5"/>
        <v>5077633502.28</v>
      </c>
      <c r="O26" s="75">
        <v>0</v>
      </c>
      <c r="P26" s="46"/>
      <c r="Q26" s="55"/>
    </row>
    <row r="27" spans="1:17" s="47" customFormat="1" ht="31.5">
      <c r="A27" s="85" t="s">
        <v>35</v>
      </c>
      <c r="B27" s="62">
        <v>76382854.52</v>
      </c>
      <c r="C27" s="62">
        <v>171163365.51</v>
      </c>
      <c r="D27" s="62">
        <v>191625149.91</v>
      </c>
      <c r="E27" s="79">
        <v>149068830.37</v>
      </c>
      <c r="F27" s="62">
        <v>229441477.29</v>
      </c>
      <c r="G27" s="62">
        <v>206812608.01</v>
      </c>
      <c r="H27" s="62">
        <v>185122761.4</v>
      </c>
      <c r="I27" s="79">
        <v>200668265.52</v>
      </c>
      <c r="J27" s="62">
        <v>203194397.04</v>
      </c>
      <c r="K27" s="62">
        <v>205783543.13</v>
      </c>
      <c r="L27" s="62">
        <v>202434355.13</v>
      </c>
      <c r="M27" s="79">
        <v>267127963.88</v>
      </c>
      <c r="N27" s="62">
        <f>SUM(B27:M27)</f>
        <v>2288825571.71</v>
      </c>
      <c r="O27" s="75">
        <v>14824862.76</v>
      </c>
      <c r="P27" s="46"/>
      <c r="Q27" s="55"/>
    </row>
    <row r="28" spans="1:17" s="47" customFormat="1" ht="15.75">
      <c r="A28" s="85" t="s">
        <v>52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79">
        <v>0</v>
      </c>
      <c r="J28" s="62">
        <v>0</v>
      </c>
      <c r="K28" s="62">
        <v>0</v>
      </c>
      <c r="L28" s="62">
        <v>0</v>
      </c>
      <c r="M28" s="79">
        <v>0</v>
      </c>
      <c r="N28" s="62">
        <f>SUM(B28:M28)</f>
        <v>0</v>
      </c>
      <c r="O28" s="75">
        <v>0</v>
      </c>
      <c r="P28" s="46"/>
      <c r="Q28" s="55"/>
    </row>
    <row r="29" spans="1:17" s="47" customFormat="1" ht="16.5" customHeight="1">
      <c r="A29" s="83" t="s">
        <v>26</v>
      </c>
      <c r="B29" s="63">
        <f aca="true" t="shared" si="6" ref="B29:H29">SUM(B30:B33)</f>
        <v>178429045.70000002</v>
      </c>
      <c r="C29" s="63">
        <f t="shared" si="6"/>
        <v>53837750.22</v>
      </c>
      <c r="D29" s="63">
        <f t="shared" si="6"/>
        <v>173287355.39000002</v>
      </c>
      <c r="E29" s="63">
        <f t="shared" si="6"/>
        <v>756340363.0799999</v>
      </c>
      <c r="F29" s="63">
        <f t="shared" si="6"/>
        <v>1091274613.52</v>
      </c>
      <c r="G29" s="63">
        <f t="shared" si="6"/>
        <v>1679433699.34</v>
      </c>
      <c r="H29" s="63">
        <f t="shared" si="6"/>
        <v>1227751435.01</v>
      </c>
      <c r="I29" s="71">
        <f>SUM(I30:I33)</f>
        <v>764853479.75</v>
      </c>
      <c r="J29" s="63">
        <f aca="true" t="shared" si="7" ref="J29:O29">SUM(J30:J33)</f>
        <v>255072481.97</v>
      </c>
      <c r="K29" s="63">
        <f t="shared" si="7"/>
        <v>899052789.91</v>
      </c>
      <c r="L29" s="63">
        <f t="shared" si="7"/>
        <v>690166870.81</v>
      </c>
      <c r="M29" s="71">
        <f>SUM(M30:M33)</f>
        <v>1361454033.3200002</v>
      </c>
      <c r="N29" s="64">
        <f t="shared" si="5"/>
        <v>9130953918.02</v>
      </c>
      <c r="O29" s="76">
        <f t="shared" si="7"/>
        <v>0</v>
      </c>
      <c r="P29" s="46"/>
      <c r="Q29" s="55"/>
    </row>
    <row r="30" spans="1:17" s="47" customFormat="1" ht="15.75">
      <c r="A30" s="84" t="s">
        <v>48</v>
      </c>
      <c r="B30" s="61">
        <v>51466.15</v>
      </c>
      <c r="C30" s="61">
        <v>308627.32</v>
      </c>
      <c r="D30" s="61">
        <v>592314.96</v>
      </c>
      <c r="E30" s="78">
        <v>199216.32</v>
      </c>
      <c r="F30" s="61">
        <v>602813.56</v>
      </c>
      <c r="G30" s="61">
        <v>301372.66</v>
      </c>
      <c r="H30" s="61">
        <v>182160.19</v>
      </c>
      <c r="I30" s="78">
        <v>335513.86</v>
      </c>
      <c r="J30" s="61">
        <v>265435.68</v>
      </c>
      <c r="K30" s="61">
        <v>163674.7</v>
      </c>
      <c r="L30" s="61">
        <v>226173.66</v>
      </c>
      <c r="M30" s="78">
        <v>113454.07</v>
      </c>
      <c r="N30" s="61">
        <f t="shared" si="5"/>
        <v>3342223.1300000004</v>
      </c>
      <c r="O30" s="75">
        <v>0</v>
      </c>
      <c r="P30" s="46"/>
      <c r="Q30" s="55"/>
    </row>
    <row r="31" spans="1:20" s="47" customFormat="1" ht="15.75">
      <c r="A31" s="84" t="s">
        <v>49</v>
      </c>
      <c r="B31" s="61">
        <v>6424643.8</v>
      </c>
      <c r="C31" s="61">
        <v>14930398.39</v>
      </c>
      <c r="D31" s="61">
        <v>27709691.47</v>
      </c>
      <c r="E31" s="78">
        <v>21535922.55</v>
      </c>
      <c r="F31" s="61">
        <v>42795403.73</v>
      </c>
      <c r="G31" s="61">
        <v>82127642.25</v>
      </c>
      <c r="H31" s="61">
        <v>72872621.37</v>
      </c>
      <c r="I31" s="78">
        <v>267719123.47</v>
      </c>
      <c r="J31" s="61">
        <v>236985268.62</v>
      </c>
      <c r="K31" s="61">
        <v>84526187.19</v>
      </c>
      <c r="L31" s="61">
        <v>230588990.1</v>
      </c>
      <c r="M31" s="78">
        <v>153298302.91</v>
      </c>
      <c r="N31" s="61">
        <f t="shared" si="5"/>
        <v>1241514195.85</v>
      </c>
      <c r="O31" s="75">
        <v>0</v>
      </c>
      <c r="P31" s="100"/>
      <c r="Q31" s="100"/>
      <c r="R31" s="100"/>
      <c r="S31" s="100"/>
      <c r="T31" s="100"/>
    </row>
    <row r="32" spans="1:22" s="47" customFormat="1" ht="15.75" customHeight="1">
      <c r="A32" s="84" t="s">
        <v>50</v>
      </c>
      <c r="B32" s="61">
        <v>32170112.76</v>
      </c>
      <c r="C32" s="61">
        <v>16992535.75</v>
      </c>
      <c r="D32" s="61">
        <v>12163952.53</v>
      </c>
      <c r="E32" s="78">
        <v>8386438.4</v>
      </c>
      <c r="F32" s="61">
        <v>11741285.09</v>
      </c>
      <c r="G32" s="61">
        <v>21668937.44</v>
      </c>
      <c r="H32" s="61">
        <v>179415452.74</v>
      </c>
      <c r="I32" s="78">
        <v>8901918.46</v>
      </c>
      <c r="J32" s="61">
        <v>11005925.29</v>
      </c>
      <c r="K32" s="61">
        <v>13956993.09</v>
      </c>
      <c r="L32" s="61">
        <v>35580970.99</v>
      </c>
      <c r="M32" s="78">
        <v>34232235.68</v>
      </c>
      <c r="N32" s="61">
        <f t="shared" si="5"/>
        <v>386216758.22</v>
      </c>
      <c r="O32" s="75">
        <v>0</v>
      </c>
      <c r="P32" s="100"/>
      <c r="Q32" s="100"/>
      <c r="R32" s="100"/>
      <c r="S32" s="100"/>
      <c r="T32" s="100"/>
      <c r="U32" s="29"/>
      <c r="V32" s="29"/>
    </row>
    <row r="33" spans="1:22" s="47" customFormat="1" ht="15.75">
      <c r="A33" s="86" t="s">
        <v>51</v>
      </c>
      <c r="B33" s="65">
        <v>139782822.99</v>
      </c>
      <c r="C33" s="65">
        <v>21606188.76</v>
      </c>
      <c r="D33" s="65">
        <v>132821396.43</v>
      </c>
      <c r="E33" s="80">
        <v>726218785.81</v>
      </c>
      <c r="F33" s="65">
        <v>1036135111.14</v>
      </c>
      <c r="G33" s="65">
        <v>1575335746.99</v>
      </c>
      <c r="H33" s="65">
        <v>975281200.71</v>
      </c>
      <c r="I33" s="80">
        <v>487896923.96</v>
      </c>
      <c r="J33" s="65">
        <v>6815852.38</v>
      </c>
      <c r="K33" s="65">
        <v>800405934.93</v>
      </c>
      <c r="L33" s="65">
        <v>423770736.06</v>
      </c>
      <c r="M33" s="80">
        <v>1173810040.66</v>
      </c>
      <c r="N33" s="65">
        <f t="shared" si="5"/>
        <v>7499880740.820001</v>
      </c>
      <c r="O33" s="77">
        <v>0</v>
      </c>
      <c r="Q33" s="55"/>
      <c r="U33" s="29"/>
      <c r="V33" s="29"/>
    </row>
    <row r="34" spans="1:17" s="47" customFormat="1" ht="15.75">
      <c r="A34" s="54" t="s">
        <v>4</v>
      </c>
      <c r="B34" s="66">
        <f aca="true" t="shared" si="8" ref="B34:O34">B20-B29</f>
        <v>3494780669.4100003</v>
      </c>
      <c r="C34" s="66">
        <f t="shared" si="8"/>
        <v>3679697862.53</v>
      </c>
      <c r="D34" s="66">
        <f t="shared" si="8"/>
        <v>3675923243.98</v>
      </c>
      <c r="E34" s="66">
        <f t="shared" si="8"/>
        <v>3052039684.1</v>
      </c>
      <c r="F34" s="66">
        <f t="shared" si="8"/>
        <v>2795913445.53</v>
      </c>
      <c r="G34" s="66">
        <f t="shared" si="8"/>
        <v>3536513505.63</v>
      </c>
      <c r="H34" s="66">
        <f t="shared" si="8"/>
        <v>2847538553.910001</v>
      </c>
      <c r="I34" s="66">
        <f t="shared" si="8"/>
        <v>3322349631.16</v>
      </c>
      <c r="J34" s="66">
        <f t="shared" si="8"/>
        <v>3997015435.29</v>
      </c>
      <c r="K34" s="66">
        <f t="shared" si="8"/>
        <v>3044554165.8600006</v>
      </c>
      <c r="L34" s="66">
        <f t="shared" si="8"/>
        <v>3475006777.2000003</v>
      </c>
      <c r="M34" s="66">
        <f t="shared" si="8"/>
        <v>4741054898.83</v>
      </c>
      <c r="N34" s="66">
        <f t="shared" si="8"/>
        <v>41662387873.42999</v>
      </c>
      <c r="O34" s="67">
        <f t="shared" si="8"/>
        <v>190832360.71</v>
      </c>
      <c r="P34" s="58"/>
      <c r="Q34" s="55"/>
    </row>
    <row r="35" spans="1:15" ht="15.75">
      <c r="A35" s="14"/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4"/>
      <c r="N35" s="14"/>
      <c r="O35" s="14"/>
    </row>
    <row r="36" spans="1:15" ht="15.75">
      <c r="A36" s="103" t="s">
        <v>5</v>
      </c>
      <c r="B36" s="103"/>
      <c r="C36" s="103"/>
      <c r="D36" s="103"/>
      <c r="E36" s="103"/>
      <c r="F36" s="111" t="s">
        <v>6</v>
      </c>
      <c r="G36" s="103"/>
      <c r="H36" s="103"/>
      <c r="I36" s="103"/>
      <c r="J36" s="103"/>
      <c r="K36" s="103"/>
      <c r="L36" s="111" t="s">
        <v>27</v>
      </c>
      <c r="M36" s="103"/>
      <c r="N36" s="103"/>
      <c r="O36" s="103"/>
    </row>
    <row r="37" spans="1:17" ht="15.75">
      <c r="A37" s="22" t="s">
        <v>12</v>
      </c>
      <c r="B37" s="57"/>
      <c r="C37" s="57"/>
      <c r="D37" s="57"/>
      <c r="E37" s="57"/>
      <c r="F37" s="16"/>
      <c r="G37" s="17"/>
      <c r="H37" s="17"/>
      <c r="I37" s="17"/>
      <c r="J37" s="17"/>
      <c r="K37" s="68">
        <v>88174564730.41</v>
      </c>
      <c r="L37" s="101" t="s">
        <v>13</v>
      </c>
      <c r="M37" s="102"/>
      <c r="N37" s="102"/>
      <c r="O37" s="102"/>
      <c r="Q37" s="72"/>
    </row>
    <row r="38" spans="1:17" ht="15.75">
      <c r="A38" s="22" t="s">
        <v>38</v>
      </c>
      <c r="B38" s="57"/>
      <c r="C38" s="57"/>
      <c r="D38" s="57"/>
      <c r="E38" s="57"/>
      <c r="F38" s="56"/>
      <c r="G38" s="13"/>
      <c r="H38" s="19"/>
      <c r="I38" s="19"/>
      <c r="J38" s="19"/>
      <c r="K38" s="20">
        <v>0</v>
      </c>
      <c r="L38" s="101" t="s">
        <v>13</v>
      </c>
      <c r="M38" s="102"/>
      <c r="N38" s="102"/>
      <c r="O38" s="102"/>
      <c r="P38" s="5"/>
      <c r="Q38" s="5"/>
    </row>
    <row r="39" spans="1:17" ht="15.75">
      <c r="A39" s="87" t="s">
        <v>39</v>
      </c>
      <c r="B39" s="57"/>
      <c r="C39" s="57"/>
      <c r="D39" s="57"/>
      <c r="E39" s="57"/>
      <c r="F39" s="56"/>
      <c r="G39" s="13"/>
      <c r="H39" s="19"/>
      <c r="I39" s="19"/>
      <c r="J39" s="19"/>
      <c r="K39" s="20">
        <v>0</v>
      </c>
      <c r="L39" s="101" t="s">
        <v>13</v>
      </c>
      <c r="M39" s="102"/>
      <c r="N39" s="102"/>
      <c r="O39" s="102"/>
      <c r="P39" s="5"/>
      <c r="Q39" s="5"/>
    </row>
    <row r="40" spans="1:17" ht="15.75">
      <c r="A40" s="87" t="s">
        <v>40</v>
      </c>
      <c r="B40" s="57"/>
      <c r="C40" s="57"/>
      <c r="D40" s="57"/>
      <c r="E40" s="57"/>
      <c r="F40" s="56"/>
      <c r="G40" s="13"/>
      <c r="H40" s="19"/>
      <c r="I40" s="19"/>
      <c r="J40" s="19"/>
      <c r="K40" s="68">
        <f>K37-K38-K39</f>
        <v>88174564730.41</v>
      </c>
      <c r="L40" s="101" t="s">
        <v>13</v>
      </c>
      <c r="M40" s="102"/>
      <c r="N40" s="102"/>
      <c r="O40" s="102"/>
      <c r="P40" s="5"/>
      <c r="Q40" s="72"/>
    </row>
    <row r="41" spans="1:17" ht="15.75">
      <c r="A41" s="38" t="s">
        <v>41</v>
      </c>
      <c r="B41" s="39"/>
      <c r="C41" s="39"/>
      <c r="D41" s="39"/>
      <c r="E41" s="39"/>
      <c r="F41" s="40"/>
      <c r="G41" s="31"/>
      <c r="H41" s="41"/>
      <c r="I41" s="41"/>
      <c r="J41" s="41"/>
      <c r="K41" s="69">
        <f>N34+O34</f>
        <v>41853220234.13999</v>
      </c>
      <c r="L41" s="42"/>
      <c r="M41" s="43"/>
      <c r="N41" s="43"/>
      <c r="O41" s="44">
        <f>(K41/K40)*100</f>
        <v>47.46631907070303</v>
      </c>
      <c r="P41" s="5"/>
      <c r="Q41" s="72"/>
    </row>
    <row r="42" spans="1:17" ht="15.75">
      <c r="A42" s="92" t="s">
        <v>42</v>
      </c>
      <c r="B42" s="92"/>
      <c r="C42" s="92"/>
      <c r="D42" s="92"/>
      <c r="E42" s="92"/>
      <c r="F42" s="23"/>
      <c r="G42" s="15"/>
      <c r="H42" s="15"/>
      <c r="I42" s="15"/>
      <c r="J42" s="15"/>
      <c r="K42" s="68">
        <f>($K$40*O42)/100</f>
        <v>43205536717.9009</v>
      </c>
      <c r="L42" s="18"/>
      <c r="M42" s="24"/>
      <c r="N42" s="24"/>
      <c r="O42" s="21">
        <v>49</v>
      </c>
      <c r="P42" s="5"/>
      <c r="Q42" s="72"/>
    </row>
    <row r="43" spans="1:17" ht="15.75">
      <c r="A43" s="22" t="s">
        <v>43</v>
      </c>
      <c r="B43" s="22"/>
      <c r="C43" s="22"/>
      <c r="D43" s="22"/>
      <c r="E43" s="22"/>
      <c r="F43" s="23"/>
      <c r="G43" s="15"/>
      <c r="H43" s="15"/>
      <c r="I43" s="15"/>
      <c r="J43" s="15"/>
      <c r="K43" s="68">
        <f>($K$40*O43)/100</f>
        <v>41045259882.00585</v>
      </c>
      <c r="L43" s="18"/>
      <c r="M43" s="24"/>
      <c r="N43" s="24"/>
      <c r="O43" s="24">
        <f>O42*0.95</f>
        <v>46.55</v>
      </c>
      <c r="P43" s="5"/>
      <c r="Q43" s="72"/>
    </row>
    <row r="44" spans="1:17" ht="15.75">
      <c r="A44" s="22" t="s">
        <v>44</v>
      </c>
      <c r="B44" s="22"/>
      <c r="C44" s="22"/>
      <c r="D44" s="22"/>
      <c r="E44" s="22"/>
      <c r="F44" s="25"/>
      <c r="G44" s="14"/>
      <c r="H44" s="14"/>
      <c r="I44" s="14"/>
      <c r="J44" s="14"/>
      <c r="K44" s="70">
        <f>($K$40*O44)/100</f>
        <v>38884983046.11081</v>
      </c>
      <c r="L44" s="18"/>
      <c r="M44" s="24"/>
      <c r="N44" s="24"/>
      <c r="O44" s="21">
        <f>O42*0.9</f>
        <v>44.1</v>
      </c>
      <c r="P44" s="5"/>
      <c r="Q44" s="72"/>
    </row>
    <row r="45" spans="1:14" ht="19.5" customHeight="1">
      <c r="A45" s="4" t="s">
        <v>34</v>
      </c>
      <c r="F45" s="5"/>
      <c r="G45" s="5"/>
      <c r="H45" s="5"/>
      <c r="I45" s="5"/>
      <c r="J45" s="5"/>
      <c r="K45" s="5"/>
      <c r="L45" s="26"/>
      <c r="N45" s="82"/>
    </row>
    <row r="46" spans="1:15" s="1" customFormat="1" ht="15">
      <c r="A46" s="2" t="s">
        <v>33</v>
      </c>
      <c r="B46" s="52"/>
      <c r="C46" s="52"/>
      <c r="D46" s="52"/>
      <c r="E46" s="52"/>
      <c r="F46" s="52"/>
      <c r="G46" s="52"/>
      <c r="H46" s="52"/>
      <c r="I46" s="52"/>
      <c r="J46" s="52"/>
      <c r="K46" s="81"/>
      <c r="L46" s="52"/>
      <c r="M46" s="52"/>
      <c r="N46" s="52"/>
      <c r="O46" s="49"/>
    </row>
    <row r="47" spans="1:13" s="1" customFormat="1" ht="15">
      <c r="A47" s="96" t="s">
        <v>65</v>
      </c>
      <c r="B47" s="96"/>
      <c r="C47" s="96"/>
      <c r="D47" s="96"/>
      <c r="E47" s="3"/>
      <c r="F47" s="3"/>
      <c r="G47" s="3"/>
      <c r="H47" s="3"/>
      <c r="I47" s="3"/>
      <c r="J47" s="3"/>
      <c r="K47" s="53"/>
      <c r="L47" s="3"/>
      <c r="M47" s="2"/>
    </row>
    <row r="48" spans="1:15" s="1" customFormat="1" ht="15" customHeight="1">
      <c r="A48" s="96" t="s">
        <v>77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s="1" customFormat="1" ht="30.75" customHeight="1">
      <c r="A49" s="104" t="s">
        <v>56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32" s="1" customFormat="1" ht="15" customHeight="1">
      <c r="A50" s="94" t="s">
        <v>57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90"/>
    </row>
    <row r="51" spans="1:15" s="1" customFormat="1" ht="15">
      <c r="A51" s="95" t="s">
        <v>58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1" customFormat="1" ht="46.5" customHeight="1" hidden="1">
      <c r="A52" s="94" t="s">
        <v>59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s="27" customFormat="1" ht="15.75">
      <c r="A53" s="93" t="s">
        <v>66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27" customFormat="1" ht="32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s="27" customFormat="1" ht="32.25" customHeight="1">
      <c r="A55" s="28"/>
      <c r="B55" s="51"/>
      <c r="C55" s="51"/>
      <c r="D55" s="51"/>
      <c r="E55" s="51"/>
      <c r="F55" s="51"/>
      <c r="G55" s="51"/>
      <c r="H55" s="51"/>
      <c r="I55" s="28"/>
      <c r="J55" s="28"/>
      <c r="K55" s="28"/>
      <c r="L55" s="28"/>
      <c r="M55" s="28"/>
      <c r="N55" s="28"/>
      <c r="O55" s="28"/>
    </row>
    <row r="56" spans="1:15" s="27" customFormat="1" ht="32.25" customHeight="1">
      <c r="A56" s="28"/>
      <c r="B56" s="51"/>
      <c r="C56" s="51"/>
      <c r="D56" s="51"/>
      <c r="E56" s="51"/>
      <c r="F56" s="51"/>
      <c r="G56" s="51"/>
      <c r="H56" s="51"/>
      <c r="I56" s="28"/>
      <c r="J56" s="28"/>
      <c r="K56" s="28"/>
      <c r="L56" s="28"/>
      <c r="M56" s="28"/>
      <c r="N56" s="28"/>
      <c r="O56" s="28"/>
    </row>
    <row r="57" spans="1:15" s="27" customFormat="1" ht="32.25" customHeight="1">
      <c r="A57" s="28"/>
      <c r="B57" s="51"/>
      <c r="C57" s="51"/>
      <c r="D57" s="51"/>
      <c r="E57" s="51"/>
      <c r="F57" s="51"/>
      <c r="G57" s="51"/>
      <c r="H57" s="51"/>
      <c r="I57" s="28"/>
      <c r="J57" s="28"/>
      <c r="K57" s="28"/>
      <c r="L57" s="28"/>
      <c r="M57" s="28"/>
      <c r="N57" s="28"/>
      <c r="O57" s="28"/>
    </row>
    <row r="58" spans="1:15" s="27" customFormat="1" ht="32.25" customHeight="1">
      <c r="A58" s="28"/>
      <c r="B58" s="51"/>
      <c r="C58" s="51"/>
      <c r="D58" s="51"/>
      <c r="E58" s="51"/>
      <c r="F58" s="51"/>
      <c r="G58" s="51"/>
      <c r="H58" s="51"/>
      <c r="I58" s="28"/>
      <c r="J58" s="28"/>
      <c r="K58" s="28"/>
      <c r="L58" s="28"/>
      <c r="M58" s="28"/>
      <c r="N58" s="28"/>
      <c r="O58" s="28"/>
    </row>
    <row r="59" spans="1:15" s="27" customFormat="1" ht="32.25" customHeight="1">
      <c r="A59" s="28"/>
      <c r="B59" s="51"/>
      <c r="C59" s="51"/>
      <c r="D59" s="51"/>
      <c r="E59" s="51"/>
      <c r="F59" s="51"/>
      <c r="G59" s="51"/>
      <c r="H59" s="51"/>
      <c r="I59" s="28"/>
      <c r="J59" s="28"/>
      <c r="K59" s="28"/>
      <c r="L59" s="28"/>
      <c r="M59" s="28"/>
      <c r="N59" s="28"/>
      <c r="O59" s="28"/>
    </row>
    <row r="60" spans="1:15" s="27" customFormat="1" ht="32.25" customHeight="1">
      <c r="A60" s="28"/>
      <c r="B60" s="51"/>
      <c r="C60" s="51"/>
      <c r="D60" s="51"/>
      <c r="E60" s="51"/>
      <c r="F60" s="51"/>
      <c r="G60" s="51"/>
      <c r="H60" s="51"/>
      <c r="I60" s="28"/>
      <c r="J60" s="28"/>
      <c r="K60" s="28"/>
      <c r="L60" s="28"/>
      <c r="M60" s="28"/>
      <c r="N60" s="28"/>
      <c r="O60" s="28"/>
    </row>
    <row r="61" spans="1:15" s="27" customFormat="1" ht="32.25" customHeight="1">
      <c r="A61" s="28"/>
      <c r="B61" s="51"/>
      <c r="C61" s="51"/>
      <c r="D61" s="51"/>
      <c r="E61" s="51"/>
      <c r="F61" s="51"/>
      <c r="G61" s="51"/>
      <c r="H61" s="51"/>
      <c r="I61" s="28"/>
      <c r="J61" s="28"/>
      <c r="K61" s="28"/>
      <c r="L61" s="28"/>
      <c r="M61" s="28"/>
      <c r="N61" s="28"/>
      <c r="O61" s="28"/>
    </row>
    <row r="62" spans="1:13" ht="15.75" customHeight="1">
      <c r="A62" s="29"/>
      <c r="B62" s="29"/>
      <c r="C62" s="29"/>
      <c r="D62" s="29"/>
      <c r="E62" s="29"/>
      <c r="G62" s="29"/>
      <c r="H62" s="29"/>
      <c r="I62" s="29"/>
      <c r="J62" s="29"/>
      <c r="K62" s="29"/>
      <c r="L62" s="29"/>
      <c r="M62" s="29"/>
    </row>
    <row r="63" spans="1:15" ht="15.75" customHeight="1">
      <c r="A63" s="98" t="s">
        <v>54</v>
      </c>
      <c r="B63" s="98"/>
      <c r="C63" s="99" t="s">
        <v>64</v>
      </c>
      <c r="D63" s="99"/>
      <c r="E63" s="99"/>
      <c r="F63" s="99"/>
      <c r="G63" s="99"/>
      <c r="H63" s="99"/>
      <c r="I63" s="97" t="s">
        <v>47</v>
      </c>
      <c r="J63" s="97"/>
      <c r="K63" s="97"/>
      <c r="L63" s="97"/>
      <c r="M63" s="97"/>
      <c r="N63" s="97"/>
      <c r="O63" s="97"/>
    </row>
    <row r="64" spans="1:15" ht="15.75">
      <c r="A64" s="98" t="s">
        <v>45</v>
      </c>
      <c r="B64" s="98"/>
      <c r="C64" s="97" t="s">
        <v>46</v>
      </c>
      <c r="D64" s="97"/>
      <c r="E64" s="97"/>
      <c r="F64" s="97"/>
      <c r="G64" s="97"/>
      <c r="H64" s="97"/>
      <c r="I64" s="97" t="s">
        <v>53</v>
      </c>
      <c r="J64" s="97"/>
      <c r="K64" s="97"/>
      <c r="L64" s="97"/>
      <c r="M64" s="97"/>
      <c r="N64" s="97"/>
      <c r="O64" s="97"/>
    </row>
    <row r="65" spans="3:24" ht="15.75">
      <c r="C65"/>
      <c r="D65"/>
      <c r="E65"/>
      <c r="F65"/>
      <c r="G65"/>
      <c r="H65"/>
      <c r="X65" s="4" t="s">
        <v>32</v>
      </c>
    </row>
    <row r="66" spans="1:14" ht="15.75">
      <c r="A66" s="4" t="s">
        <v>3</v>
      </c>
      <c r="C66"/>
      <c r="D66"/>
      <c r="E66"/>
      <c r="F66"/>
      <c r="G66"/>
      <c r="H66"/>
      <c r="I66"/>
      <c r="J66"/>
      <c r="K66"/>
      <c r="L66"/>
      <c r="M66"/>
      <c r="N66"/>
    </row>
    <row r="67" spans="9:14" ht="15.75">
      <c r="I67"/>
      <c r="J67"/>
      <c r="K67"/>
      <c r="L67"/>
      <c r="M67"/>
      <c r="N67"/>
    </row>
    <row r="68" spans="1:13" ht="14.25" customHeight="1">
      <c r="A68" s="91"/>
      <c r="B68" s="91"/>
      <c r="C68" s="91"/>
      <c r="D68" s="91"/>
      <c r="E68" s="91"/>
      <c r="F68" s="50" t="s">
        <v>36</v>
      </c>
      <c r="G68" s="50"/>
      <c r="H68" s="50"/>
      <c r="I68" s="50"/>
      <c r="J68" s="50"/>
      <c r="K68" s="50"/>
      <c r="L68" s="50"/>
      <c r="M68" s="50"/>
    </row>
    <row r="69" spans="1:13" ht="15.75">
      <c r="A69" s="91"/>
      <c r="B69" s="91"/>
      <c r="C69" s="91"/>
      <c r="D69" s="91"/>
      <c r="E69" s="91"/>
      <c r="F69" s="10" t="s">
        <v>37</v>
      </c>
      <c r="G69" s="10"/>
      <c r="H69" s="10"/>
      <c r="I69" s="10"/>
      <c r="J69" s="10"/>
      <c r="K69" s="10"/>
      <c r="L69" s="10"/>
      <c r="M69" s="10"/>
    </row>
    <row r="70" spans="1:13" ht="15.75">
      <c r="A70" s="29"/>
      <c r="B70" s="29"/>
      <c r="C70" s="29"/>
      <c r="J70" s="30"/>
      <c r="K70" s="30"/>
      <c r="L70" s="30"/>
      <c r="M70" s="30"/>
    </row>
  </sheetData>
  <sheetProtection/>
  <mergeCells count="45">
    <mergeCell ref="B14:O14"/>
    <mergeCell ref="B15:N15"/>
    <mergeCell ref="A13:A19"/>
    <mergeCell ref="I64:O64"/>
    <mergeCell ref="B16:B19"/>
    <mergeCell ref="C16:C19"/>
    <mergeCell ref="L37:O37"/>
    <mergeCell ref="L38:O38"/>
    <mergeCell ref="I16:I19"/>
    <mergeCell ref="E16:E19"/>
    <mergeCell ref="A5:O5"/>
    <mergeCell ref="A6:O6"/>
    <mergeCell ref="A7:O7"/>
    <mergeCell ref="A8:O8"/>
    <mergeCell ref="A9:O9"/>
    <mergeCell ref="B13:O13"/>
    <mergeCell ref="D16:D19"/>
    <mergeCell ref="M16:M19"/>
    <mergeCell ref="G16:G19"/>
    <mergeCell ref="L36:O36"/>
    <mergeCell ref="H16:H19"/>
    <mergeCell ref="J16:J19"/>
    <mergeCell ref="F36:K36"/>
    <mergeCell ref="F16:F19"/>
    <mergeCell ref="K16:K19"/>
    <mergeCell ref="L16:L19"/>
    <mergeCell ref="P31:T32"/>
    <mergeCell ref="A68:E68"/>
    <mergeCell ref="L39:O39"/>
    <mergeCell ref="A36:E36"/>
    <mergeCell ref="A49:O49"/>
    <mergeCell ref="A52:O52"/>
    <mergeCell ref="C64:H64"/>
    <mergeCell ref="A47:D47"/>
    <mergeCell ref="L40:O40"/>
    <mergeCell ref="A69:E69"/>
    <mergeCell ref="A42:E42"/>
    <mergeCell ref="A53:O53"/>
    <mergeCell ref="A50:O50"/>
    <mergeCell ref="A51:O51"/>
    <mergeCell ref="A48:O48"/>
    <mergeCell ref="I63:O63"/>
    <mergeCell ref="A63:B63"/>
    <mergeCell ref="A64:B64"/>
    <mergeCell ref="C63:H6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7" r:id="rId2"/>
  <ignoredErrors>
    <ignoredError sqref="N22:N23 N29:N31 N24:N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Janaina Ferreira Silva Flausino</cp:lastModifiedBy>
  <cp:lastPrinted>2024-01-23T21:33:18Z</cp:lastPrinted>
  <dcterms:created xsi:type="dcterms:W3CDTF">2002-12-13T17:59:57Z</dcterms:created>
  <dcterms:modified xsi:type="dcterms:W3CDTF">2024-01-31T02:04:23Z</dcterms:modified>
  <cp:category/>
  <cp:version/>
  <cp:contentType/>
  <cp:contentStatus/>
</cp:coreProperties>
</file>