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" windowWidth="4455" windowHeight="8025" activeTab="0"/>
  </bookViews>
  <sheets>
    <sheet name="Anexo V - RP" sheetId="1" r:id="rId1"/>
  </sheets>
  <definedNames>
    <definedName name="_xlnm.Print_Area" localSheetId="0">'Anexo V - RP'!$A$1:$K$132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<sst xmlns="http://schemas.openxmlformats.org/spreadsheetml/2006/main" count="154" uniqueCount="125">
  <si>
    <t>Governador</t>
  </si>
  <si>
    <t>Do Exercício</t>
  </si>
  <si>
    <t>De Exercícios Anteriores</t>
  </si>
  <si>
    <t>EMPENHOS NÃO LIQUIDADOS CANCELADOS (NÃO INSCRITOS POR INSUFICIÊNCIA FINANCEIRA)</t>
  </si>
  <si>
    <t>ORÇAMENTOS FISCAL E DA SEGURIDADE SOCIAL</t>
  </si>
  <si>
    <t>RELATÓRIO DE GESTÃO FISCAL</t>
  </si>
  <si>
    <t xml:space="preserve"> RGF – ANEXO 5 (LRF, art. 55, Inciso III, alínea "a")</t>
  </si>
  <si>
    <t>IDENTIFICAÇÃO DOS RECURSOS</t>
  </si>
  <si>
    <t xml:space="preserve">DISPONIBILIDADE DE CAIXA BRUTA </t>
  </si>
  <si>
    <t>(a)</t>
  </si>
  <si>
    <t>OBRIGAÇÕES FINANCEIRAS</t>
  </si>
  <si>
    <t xml:space="preserve">Restos a Pagar Liquidados e Não Pagos </t>
  </si>
  <si>
    <t>(b)</t>
  </si>
  <si>
    <t>(c)</t>
  </si>
  <si>
    <t>Restos a Pagar Empenhados e Não Liquidados de Exercícios Anteriores</t>
  </si>
  <si>
    <t>(d)</t>
  </si>
  <si>
    <t>Demais Obrigaçãoes Fianceiras</t>
  </si>
  <si>
    <t>(e)</t>
  </si>
  <si>
    <t>RESTOS A PAGAR EMPENHADOS E NÃO LIQUIDADOS DO EXERCÍCIO</t>
  </si>
  <si>
    <t>TOTAL (III) = (I + II)</t>
  </si>
  <si>
    <t>INSUFICIÊNCIA FINANCEIRA VERIFICADA NO CONSÓRCIO PÚBLICO</t>
  </si>
  <si>
    <t>(f)</t>
  </si>
  <si>
    <t>(g) = (a – (b + c + d + e) –  f)</t>
  </si>
  <si>
    <t>GOVERNO DO ESTADO DO RIO DE JANEIRO - PODER EXECUTIVO</t>
  </si>
  <si>
    <t>DEMONSTRATIVO DA DISPONIBILIDADE DE CAIXA E DOS RESTOS A PAGAR</t>
  </si>
  <si>
    <t>FONTE: Siafe-Rio - Secretaria de Estado de Fazenda.</t>
  </si>
  <si>
    <t>Obs.: Excluídas a Imprensa Oficial, a CEDAE e a AGERIO por não se enquadrarem no conceito de Empresa Dependente.</t>
  </si>
  <si>
    <t xml:space="preserve">          Para fins de Inscrição dos Restos a Pagar Não Processados foram considerados os saldos da Disponibilidade Financeira Líquida, por fonte de recursos, registrada em cada Órgão/Entidade.</t>
  </si>
  <si>
    <t>081 - Recursos Não Orçamentários - Depósitos de Diversas Origens</t>
  </si>
  <si>
    <t>085 - Fonte Genérica</t>
  </si>
  <si>
    <t>103 - Royalties para Ações de Segurança Pública e Desenv. Social</t>
  </si>
  <si>
    <t>104 - Compensação Financeira pela Exploração de Petróleo</t>
  </si>
  <si>
    <t>105 - Salário Educação</t>
  </si>
  <si>
    <t>111 - Operações de Crédito</t>
  </si>
  <si>
    <t>122 - Adicional do ICMS - FECP</t>
  </si>
  <si>
    <t>126 - Contribuição de Intervenção no Domínio Econômico - CIDE</t>
  </si>
  <si>
    <t>133 - Alienação de Bens</t>
  </si>
  <si>
    <t>188 - Repasses constitucionais aos municípios.</t>
  </si>
  <si>
    <t>189 - Ingressos a Classificar</t>
  </si>
  <si>
    <t>190 - Depósitos Judiciais Tributários</t>
  </si>
  <si>
    <t>191 - Depósitos Judiciais Não Tributários</t>
  </si>
  <si>
    <t>195 - Operações Oficiais de Fomento</t>
  </si>
  <si>
    <t>212 - Transferências Voluntárias</t>
  </si>
  <si>
    <t>214 - Transferências do PAC</t>
  </si>
  <si>
    <t>215 - Transferências do FUNDEB</t>
  </si>
  <si>
    <t>218 - Transferências Intraorçamentárias</t>
  </si>
  <si>
    <t>223 - Contratos Intraorçamentários Gestão de Saúde</t>
  </si>
  <si>
    <t>225 - Sistema Único de Saúde- SUS</t>
  </si>
  <si>
    <t>231 - Recursos Próprios do Rioprevidência</t>
  </si>
  <si>
    <t>233 - Alienação de Bens</t>
  </si>
  <si>
    <t>297 - Conservação Ambiental</t>
  </si>
  <si>
    <t>100 - Ordinários Provenientes de Impostos</t>
  </si>
  <si>
    <t>101 - Ordinários Não Provenientes de Impostos</t>
  </si>
  <si>
    <t>102 - Fundo Estadual de Equilíbrio Fiscal</t>
  </si>
  <si>
    <t>107 - Transferências Constitucionais Provenientes de Impostos</t>
  </si>
  <si>
    <t>120 - Ressarcimento de Pessoal</t>
  </si>
  <si>
    <t>132 - Taxas pelo Exercício do Poder de Polícia e por Serviços Públicos</t>
  </si>
  <si>
    <t xml:space="preserve">192 - Transferência proveniente de Auxílio Financeiro </t>
  </si>
  <si>
    <t>224 - Transferências Legais Recebidas da União</t>
  </si>
  <si>
    <t>230 - Recursos Próprios</t>
  </si>
  <si>
    <t>232 - Taxas pelo Exercício do Poder de Polícia e por Serviços Públicos</t>
  </si>
  <si>
    <t>Continua (1/2)</t>
  </si>
  <si>
    <t xml:space="preserve">Continuação </t>
  </si>
  <si>
    <t>(2/2)</t>
  </si>
  <si>
    <t>DEMONSTRATIVO DA DISPONIBILIDADE DE CAIXA E DOS RESTOS A PAGAR CONFORME MODELO DA 6ª EDIÇÃO DO MDF</t>
  </si>
  <si>
    <t>TOTAL DOS RECURSOS NÃO VINCULADOS (I)</t>
  </si>
  <si>
    <t>TOTAL DOS RECURSOS VINCULADOS (II)</t>
  </si>
  <si>
    <t>DISPONIBILIDADE DE CAIXA LÍQUIDA (APÓS A INSCRIÇÃO EM RESTOS A PAGAR NÃO PROCESSADOS DO EXERCÍCIO)</t>
  </si>
  <si>
    <t>(i) = (g - h)</t>
  </si>
  <si>
    <t>Recursos Vinculados à Assistência Social</t>
  </si>
  <si>
    <r>
      <t>DISPONIBILIDADE DE CAIXA LÍQUIDA (ANTES DA INSCRIÇÃO EM RESTOS A PAGAR NÃO PROCESSADOS DO EXERCÍCIO)</t>
    </r>
    <r>
      <rPr>
        <b/>
        <vertAlign val="superscript"/>
        <sz val="8"/>
        <rFont val="Times New Roman"/>
        <family val="1"/>
      </rPr>
      <t>1</t>
    </r>
  </si>
  <si>
    <r>
      <t xml:space="preserve">     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Essa coluna poderá apresentar valor negativo, indicando, nesse caso, insuficiência de caixa após o registro das obrigações financeiras.</t>
    </r>
  </si>
  <si>
    <t>(h)</t>
  </si>
  <si>
    <t xml:space="preserve">234 - Receita própria do Rioprevidência - Plano Previdenciário do RPPS </t>
  </si>
  <si>
    <t>108 - Receita Desvinculada Tesouro - EC 93/2016 ADCT - Artigo 76-A</t>
  </si>
  <si>
    <t>Secretário de Estado de Fazenda</t>
  </si>
  <si>
    <t>Controlador-Geral do Estado</t>
  </si>
  <si>
    <t>193 - Bônus de Assinatura do Excedente da Cessão Onerosa</t>
  </si>
  <si>
    <t>Cláudio Castro</t>
  </si>
  <si>
    <t>196 - Auxílio Fin. da União para Mitigação dos Efeitos Financeiros da Covid-19</t>
  </si>
  <si>
    <t>198 - Auxílio Financeiro da União para Ações de Saúde - Covid-19</t>
  </si>
  <si>
    <t>227 - Auxílio Financeiro da União para Ações Emergenciais ao Setor Cultural</t>
  </si>
  <si>
    <t>237 - Sistema de Proteção Social dos Militares</t>
  </si>
  <si>
    <t>089 - GRE SEFAZ</t>
  </si>
  <si>
    <t>211 - Operações de Crédito</t>
  </si>
  <si>
    <t>140 - Recursos Oriundos de Leis ou Acordos Anticorrupção</t>
  </si>
  <si>
    <t>145 - Recursos da Concessão de Serviço Público de Abastecimento de Água e Esgotamento Sanitário - Tesouro</t>
  </si>
  <si>
    <t>240 - Recursos Oriundos de Leis ou Acordos Anticorrupção</t>
  </si>
  <si>
    <t>150 - Fundo Estadual de Habitação de Interesse Social - FEHIS</t>
  </si>
  <si>
    <t>151 - Fundo Especial de Controle Ambiental - FECAM</t>
  </si>
  <si>
    <t>245 - Recursos da Concessão de Serviço Público de Abastecimento de Água e Esgoto Sanitário - Outras Fontes</t>
  </si>
  <si>
    <t>251 - Fundo Especial de Controle Ambiental - FECAM</t>
  </si>
  <si>
    <r>
      <t xml:space="preserve">        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Nessa linha não devem ser informados os investimentos destinados à acumulação para pagamentos futuros</t>
    </r>
  </si>
  <si>
    <r>
      <t>Outros Recursos não Vinculados</t>
    </r>
    <r>
      <rPr>
        <vertAlign val="superscript"/>
        <sz val="8"/>
        <rFont val="Times New Roman"/>
        <family val="1"/>
      </rPr>
      <t>3</t>
    </r>
  </si>
  <si>
    <r>
      <t xml:space="preserve">        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Outros Recursos não Vinculados -  Foram considerados os demais recursos livres contabilizados no Poder Executivo.</t>
    </r>
  </si>
  <si>
    <r>
      <t>Receitas de Impostos e de Transferência de Impostos - Educação</t>
    </r>
    <r>
      <rPr>
        <vertAlign val="superscript"/>
        <sz val="8"/>
        <rFont val="Times New Roman"/>
        <family val="1"/>
      </rPr>
      <t>4</t>
    </r>
  </si>
  <si>
    <r>
      <t xml:space="preserve">        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Receitas de Impostos e de Transferência de Impostos – Educação: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180100 - SEEDUC, 210700 - DEGASE, 404310 – Adm. Central (UERJ), 404400 - FAETEC, 404500 - UENF, 404600 – CECIERJ e 404700 - UEZO.</t>
    </r>
  </si>
  <si>
    <r>
      <t>Transferências do FUNDEB</t>
    </r>
    <r>
      <rPr>
        <vertAlign val="superscript"/>
        <sz val="8"/>
        <rFont val="Times New Roman"/>
        <family val="1"/>
      </rPr>
      <t>5</t>
    </r>
  </si>
  <si>
    <r>
      <t xml:space="preserve">          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Transferências do FUNDEB: Foram considerados os valores contabilizados na Fonte de Recursos 215 - Transferências do FUNDEB.</t>
    </r>
  </si>
  <si>
    <r>
      <t>Outros Recursos Vinculados à Educação</t>
    </r>
    <r>
      <rPr>
        <vertAlign val="superscript"/>
        <sz val="8"/>
        <rFont val="Times New Roman"/>
        <family val="1"/>
      </rPr>
      <t>6</t>
    </r>
  </si>
  <si>
    <r>
      <t>Receitas de Impostos e de Transferência de Impostos - Saúde</t>
    </r>
    <r>
      <rPr>
        <vertAlign val="superscript"/>
        <sz val="8"/>
        <rFont val="Times New Roman"/>
        <family val="1"/>
      </rPr>
      <t>7</t>
    </r>
  </si>
  <si>
    <r>
      <t xml:space="preserve">          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Receitas de Impostos e de Transferência de Impostos – Saúde: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290100 - SES, 29310 - IASERJ, 296100 - FES, 297100 - IVB, 404340 - Hospital Universitário Pedro Ernesto e 294200 - Fundação Saúde do Estado do Rio de Janeiro.</t>
    </r>
  </si>
  <si>
    <r>
      <t>Outros Recursos Vinculados à Saúde</t>
    </r>
    <r>
      <rPr>
        <vertAlign val="superscript"/>
        <sz val="8"/>
        <rFont val="Times New Roman"/>
        <family val="1"/>
      </rPr>
      <t>8</t>
    </r>
  </si>
  <si>
    <r>
      <t>Recursos de Operações de Crédito (exceto vinculados à Educação e à Saúde)</t>
    </r>
    <r>
      <rPr>
        <vertAlign val="superscript"/>
        <sz val="8"/>
        <rFont val="Times New Roman"/>
        <family val="1"/>
      </rPr>
      <t>11</t>
    </r>
  </si>
  <si>
    <r>
      <t>Recursos de Alienação de Bens/Ativos</t>
    </r>
    <r>
      <rPr>
        <vertAlign val="superscript"/>
        <sz val="8"/>
        <rFont val="Times New Roman"/>
        <family val="1"/>
      </rPr>
      <t>12</t>
    </r>
  </si>
  <si>
    <r>
      <t xml:space="preserve">         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Outros Recursos Vinculados à Educação: Foram considerados os valores contabilizados na Fonte de Recursos 105 - Salário Educação.</t>
    </r>
  </si>
  <si>
    <r>
      <t xml:space="preserve">          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Outros Recursos Vinculados à Saúde: Foram considerados os valores contabilizados nas Fontes de Recursos 198 - Auxílio Financeiro da União para Ações de Saúde - Covid-19 e 225 - Sistema Único de Saúde - SUS.</t>
    </r>
  </si>
  <si>
    <r>
      <t xml:space="preserve">          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Recursos de Alienação de Bens/Ativos: Foram considerados os valores contabilizados nas Fontes de Recursos 233 - Alienação de Bens - Diretamente Arrecadadas e 133 - Alienação de Bens.</t>
    </r>
  </si>
  <si>
    <r>
      <t xml:space="preserve">          </t>
    </r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Recursos de Operações de Crédito (exceto vinculados à Educação e à Saúde): Foram considerados os valores contabilizados nas Fontes de Recursos 111 - Operações de Crédito - Tesouro e 211 - Operações de Crédito.</t>
    </r>
  </si>
  <si>
    <t>JANEIRO A DEZEMBRO DE 2022</t>
  </si>
  <si>
    <t xml:space="preserve">          Imprensa Oficial, CEDAE e AGERIO não constam nos Orçamentos Fiscal e da Seguridade Social no exercício de 2022.</t>
  </si>
  <si>
    <t>Leonardo Lobo Pires</t>
  </si>
  <si>
    <t>Demetrio Abdennur Farah Neto</t>
  </si>
  <si>
    <t>152 - Fundo Soberano - Excedente de Arrecadação de Royalties do Petróleo e Gás Natural</t>
  </si>
  <si>
    <t>Recursos Não Vinculados de Impostos</t>
  </si>
  <si>
    <r>
      <t>Recursos Vinculados ao RPPS - Fundo em Capitalização - Plano Previdenciário</t>
    </r>
    <r>
      <rPr>
        <vertAlign val="superscript"/>
        <sz val="8"/>
        <rFont val="Times New Roman"/>
        <family val="1"/>
      </rPr>
      <t>2 e 9</t>
    </r>
  </si>
  <si>
    <t>Recursos Vinculados ao RPPS - Taxa de Administração</t>
  </si>
  <si>
    <r>
      <t xml:space="preserve">          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Recursos Vinculados ao RPPS - Fundo em Capitalização - Plano Previdenciário: Foram considerados os valores contabilizados nas Fontes de Recursos 231 - Recursos Próprios do Rioprevidência e 234 - Receita própria do Rioprevidência no Órgão Executante 20341 - Fundo do Plano Previdênciário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</si>
  <si>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Recursos Vinculados ao RPPS - Fundo em Repartição -Plano Financeiro: Foram considerados os valores contabilizados nas Fontes de Recursos 231 - Recursos Próprios do Rioprevidência e 234 - Receita própria do Rioprevidência no Órgão 20340 - Fundo Único de Previdência do Estado do Rio de Janeiro.</t>
    </r>
  </si>
  <si>
    <r>
      <t>Outros Recursos Vinculados</t>
    </r>
    <r>
      <rPr>
        <vertAlign val="superscript"/>
        <sz val="8"/>
        <rFont val="Times New Roman"/>
        <family val="1"/>
      </rPr>
      <t>14</t>
    </r>
  </si>
  <si>
    <r>
      <t>Recursos Extraorçamentários</t>
    </r>
    <r>
      <rPr>
        <vertAlign val="superscript"/>
        <sz val="8"/>
        <rFont val="Times New Roman"/>
        <family val="1"/>
      </rPr>
      <t>13</t>
    </r>
  </si>
  <si>
    <r>
      <t xml:space="preserve">          </t>
    </r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>Recursos Extraorçamentários: Foram considerados os valores contabilizados na Fonte de Recursos 081 - Recursos Não Orçamentários - Depósitos de Diversas Origens.</t>
    </r>
  </si>
  <si>
    <r>
      <t xml:space="preserve">          </t>
    </r>
    <r>
      <rPr>
        <vertAlign val="superscript"/>
        <sz val="8"/>
        <rFont val="Times New Roman"/>
        <family val="1"/>
      </rPr>
      <t>14</t>
    </r>
    <r>
      <rPr>
        <sz val="8"/>
        <rFont val="Times New Roman"/>
        <family val="1"/>
      </rPr>
      <t>Outros Recursos Vinculados: Foram considerados os valores vinculados aos índices constitucionais da FAPERJ (Fonte de Recursos 100 - Ordinários Provenientes de Impostos vinculada à Unidade Gestora Executante 404100 - FAPERJ), FECAM (Fontes de Recursos 151 - Fundo Especial de Controle Ambiental - FECAM e 251 - Fundo Especial de Controle Ambiental - FECAM somadas aos valores contabilizadosna  Fonte de Recursos 104 - Compensação Financeira pela Exploração de Petróleo vinculada às Unidades Gestoras Executantes 240100 – Secretaria de Estado do Ambiente, 240200 – SEA – Programa  de Saneamento Ambiental da Baia Guanabara, 240400 – SEMADUR - Fundo Estadual de Conservação Ambiental e 243200 – Instituto Estadual do Ambiente) e FISED (Fonte de Recursos 103 - Compensação Financeira pela Exploração de Petróleo) e FEHIS (Fonte de Recursos 150 - Fundo Estadual de Habitação de Interesse Social - FEHIS).</t>
    </r>
  </si>
  <si>
    <r>
      <t>Recursos Vinculados ao RPPS - Fundo em Repartição - Plano Financeiro</t>
    </r>
    <r>
      <rPr>
        <vertAlign val="superscript"/>
        <sz val="8"/>
        <rFont val="Times New Roman"/>
        <family val="1"/>
      </rPr>
      <t>10</t>
    </r>
  </si>
  <si>
    <t>Emissão: 29/03/2023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</si>
</sst>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_ ;\-#,##0\ "/>
    <numFmt numFmtId="168" formatCode="&quot;R$ &quot;#,##0.00_);[Red]\(&quot;R$ &quot;#,##0.00\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sz val="8"/>
      <color indexed="8"/>
      <name val="Unknow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  <font>
      <sz val="8"/>
      <color rgb="FF000000"/>
      <name val="Unknow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49" applyNumberFormat="1" applyFont="1" applyFill="1" applyAlignment="1">
      <alignment/>
      <protection/>
    </xf>
    <xf numFmtId="0" fontId="3" fillId="0" borderId="0" xfId="49" applyNumberFormat="1" applyFont="1" applyFill="1" applyBorder="1" applyAlignment="1">
      <alignment/>
      <protection/>
    </xf>
    <xf numFmtId="0" fontId="3" fillId="0" borderId="0" xfId="49" applyFont="1" applyAlignment="1">
      <alignment horizontal="center" vertical="top" wrapText="1"/>
      <protection/>
    </xf>
    <xf numFmtId="0" fontId="4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center" vertical="top" wrapText="1"/>
      <protection/>
    </xf>
    <xf numFmtId="0" fontId="3" fillId="0" borderId="0" xfId="49" applyFont="1" applyAlignment="1">
      <alignment vertical="top" wrapText="1"/>
      <protection/>
    </xf>
    <xf numFmtId="165" fontId="3" fillId="0" borderId="0" xfId="49" applyNumberFormat="1" applyFont="1" applyAlignment="1">
      <alignment vertical="top" wrapText="1"/>
      <protection/>
    </xf>
    <xf numFmtId="0" fontId="3" fillId="0" borderId="0" xfId="49" applyFont="1" applyFill="1" applyAlignment="1">
      <alignment vertical="top" wrapText="1"/>
      <protection/>
    </xf>
    <xf numFmtId="0" fontId="3" fillId="0" borderId="0" xfId="49" applyFont="1" applyFill="1" applyAlignment="1">
      <alignment horizontal="right" vertical="top"/>
      <protection/>
    </xf>
    <xf numFmtId="0" fontId="3" fillId="0" borderId="10" xfId="49" applyFont="1" applyBorder="1" applyAlignment="1">
      <alignment vertical="top"/>
      <protection/>
    </xf>
    <xf numFmtId="165" fontId="3" fillId="0" borderId="10" xfId="49" applyNumberFormat="1" applyFont="1" applyBorder="1" applyAlignment="1">
      <alignment vertical="top"/>
      <protection/>
    </xf>
    <xf numFmtId="0" fontId="3" fillId="0" borderId="0" xfId="49" applyFont="1" applyBorder="1" applyAlignment="1">
      <alignment vertical="top"/>
      <protection/>
    </xf>
    <xf numFmtId="168" fontId="3" fillId="0" borderId="10" xfId="49" applyNumberFormat="1" applyFont="1" applyFill="1" applyBorder="1" applyAlignment="1">
      <alignment vertical="top" wrapText="1"/>
      <protection/>
    </xf>
    <xf numFmtId="168" fontId="3" fillId="0" borderId="0" xfId="49" applyNumberFormat="1" applyFont="1" applyBorder="1" applyAlignment="1">
      <alignment vertical="top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wrapText="1"/>
      <protection/>
    </xf>
    <xf numFmtId="0" fontId="4" fillId="33" borderId="13" xfId="49" applyFont="1" applyFill="1" applyBorder="1" applyAlignment="1">
      <alignment horizontal="center" wrapText="1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4" borderId="15" xfId="0" applyNumberFormat="1" applyFont="1" applyFill="1" applyBorder="1" applyAlignment="1">
      <alignment horizontal="left" wrapText="1"/>
    </xf>
    <xf numFmtId="164" fontId="3" fillId="0" borderId="0" xfId="63" applyFont="1" applyFill="1" applyAlignment="1">
      <alignment/>
    </xf>
    <xf numFmtId="0" fontId="3" fillId="34" borderId="16" xfId="0" applyNumberFormat="1" applyFont="1" applyFill="1" applyBorder="1" applyAlignment="1">
      <alignment horizontal="left" wrapText="1"/>
    </xf>
    <xf numFmtId="165" fontId="3" fillId="0" borderId="0" xfId="63" applyNumberFormat="1" applyFont="1" applyFill="1" applyAlignment="1">
      <alignment/>
    </xf>
    <xf numFmtId="0" fontId="3" fillId="35" borderId="16" xfId="0" applyNumberFormat="1" applyFont="1" applyFill="1" applyBorder="1" applyAlignment="1">
      <alignment horizontal="left" wrapText="1"/>
    </xf>
    <xf numFmtId="164" fontId="3" fillId="0" borderId="0" xfId="49" applyNumberFormat="1" applyFont="1" applyFill="1" applyAlignment="1">
      <alignment/>
      <protection/>
    </xf>
    <xf numFmtId="165" fontId="46" fillId="0" borderId="0" xfId="63" applyNumberFormat="1" applyFont="1" applyFill="1" applyAlignment="1">
      <alignment/>
    </xf>
    <xf numFmtId="0" fontId="4" fillId="0" borderId="17" xfId="49" applyFont="1" applyBorder="1" applyAlignment="1">
      <alignment horizontal="left"/>
      <protection/>
    </xf>
    <xf numFmtId="0" fontId="3" fillId="34" borderId="16" xfId="0" applyNumberFormat="1" applyFont="1" applyFill="1" applyBorder="1" applyAlignment="1">
      <alignment horizontal="left" vertical="top" wrapText="1"/>
    </xf>
    <xf numFmtId="0" fontId="3" fillId="35" borderId="0" xfId="49" applyNumberFormat="1" applyFont="1" applyFill="1" applyAlignment="1">
      <alignment/>
      <protection/>
    </xf>
    <xf numFmtId="0" fontId="3" fillId="35" borderId="18" xfId="49" applyFont="1" applyFill="1" applyBorder="1" applyAlignment="1">
      <alignment vertical="top" wrapText="1"/>
      <protection/>
    </xf>
    <xf numFmtId="165" fontId="3" fillId="35" borderId="18" xfId="49" applyNumberFormat="1" applyFont="1" applyFill="1" applyBorder="1" applyAlignment="1">
      <alignment vertical="top" wrapText="1"/>
      <protection/>
    </xf>
    <xf numFmtId="0" fontId="3" fillId="35" borderId="18" xfId="49" applyFont="1" applyFill="1" applyBorder="1" applyAlignment="1">
      <alignment horizontal="right" vertical="top" wrapText="1"/>
      <protection/>
    </xf>
    <xf numFmtId="0" fontId="3" fillId="0" borderId="0" xfId="49" applyNumberFormat="1" applyFont="1" applyFill="1" applyAlignment="1">
      <alignment horizontal="left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3" fillId="0" borderId="0" xfId="49" applyNumberFormat="1" applyFont="1" applyFill="1" applyAlignment="1">
      <alignment wrapText="1"/>
      <protection/>
    </xf>
    <xf numFmtId="0" fontId="3" fillId="0" borderId="0" xfId="49" applyNumberFormat="1" applyFont="1" applyFill="1" applyAlignment="1">
      <alignment horizontal="right"/>
      <protection/>
    </xf>
    <xf numFmtId="0" fontId="3" fillId="0" borderId="0" xfId="49" applyFont="1" applyAlignment="1">
      <alignment horizontal="right" vertical="top" wrapText="1"/>
      <protection/>
    </xf>
    <xf numFmtId="168" fontId="3" fillId="0" borderId="0" xfId="49" applyNumberFormat="1" applyFont="1" applyBorder="1" applyAlignment="1">
      <alignment horizontal="right" vertical="top" wrapText="1"/>
      <protection/>
    </xf>
    <xf numFmtId="0" fontId="3" fillId="0" borderId="19" xfId="49" applyFont="1" applyBorder="1" applyAlignment="1">
      <alignment horizontal="left"/>
      <protection/>
    </xf>
    <xf numFmtId="0" fontId="3" fillId="34" borderId="19" xfId="0" applyNumberFormat="1" applyFont="1" applyFill="1" applyBorder="1" applyAlignment="1">
      <alignment horizontal="left" wrapText="1"/>
    </xf>
    <xf numFmtId="0" fontId="3" fillId="34" borderId="12" xfId="0" applyNumberFormat="1" applyFont="1" applyFill="1" applyBorder="1" applyAlignment="1">
      <alignment horizontal="left" wrapText="1"/>
    </xf>
    <xf numFmtId="0" fontId="4" fillId="0" borderId="17" xfId="49" applyFont="1" applyFill="1" applyBorder="1" applyAlignment="1">
      <alignment horizontal="left" vertical="top" wrapText="1"/>
      <protection/>
    </xf>
    <xf numFmtId="165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/>
      <protection/>
    </xf>
    <xf numFmtId="0" fontId="3" fillId="35" borderId="0" xfId="49" applyFont="1" applyFill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5" borderId="0" xfId="49" applyFont="1" applyFill="1" applyAlignment="1">
      <alignment horizontal="right" vertical="top"/>
      <protection/>
    </xf>
    <xf numFmtId="164" fontId="4" fillId="0" borderId="20" xfId="63" applyNumberFormat="1" applyFont="1" applyFill="1" applyBorder="1" applyAlignment="1">
      <alignment horizontal="center" wrapText="1"/>
    </xf>
    <xf numFmtId="164" fontId="4" fillId="0" borderId="21" xfId="63" applyNumberFormat="1" applyFont="1" applyFill="1" applyBorder="1" applyAlignment="1">
      <alignment horizontal="center" wrapText="1"/>
    </xf>
    <xf numFmtId="164" fontId="3" fillId="0" borderId="22" xfId="63" applyNumberFormat="1" applyFont="1" applyFill="1" applyBorder="1" applyAlignment="1">
      <alignment horizontal="center" wrapText="1"/>
    </xf>
    <xf numFmtId="164" fontId="3" fillId="0" borderId="23" xfId="63" applyNumberFormat="1" applyFont="1" applyFill="1" applyBorder="1" applyAlignment="1">
      <alignment horizontal="center" wrapText="1"/>
    </xf>
    <xf numFmtId="164" fontId="3" fillId="35" borderId="23" xfId="63" applyNumberFormat="1" applyFont="1" applyFill="1" applyBorder="1" applyAlignment="1">
      <alignment horizontal="center" wrapText="1"/>
    </xf>
    <xf numFmtId="164" fontId="3" fillId="35" borderId="22" xfId="63" applyNumberFormat="1" applyFont="1" applyFill="1" applyBorder="1" applyAlignment="1">
      <alignment horizontal="center" wrapText="1"/>
    </xf>
    <xf numFmtId="164" fontId="4" fillId="0" borderId="17" xfId="63" applyNumberFormat="1" applyFont="1" applyBorder="1" applyAlignment="1">
      <alignment horizontal="left"/>
    </xf>
    <xf numFmtId="164" fontId="4" fillId="0" borderId="18" xfId="63" applyNumberFormat="1" applyFont="1" applyFill="1" applyBorder="1" applyAlignment="1">
      <alignment horizontal="center" wrapText="1"/>
    </xf>
    <xf numFmtId="164" fontId="3" fillId="35" borderId="24" xfId="63" applyNumberFormat="1" applyFont="1" applyFill="1" applyBorder="1" applyAlignment="1">
      <alignment horizontal="center" wrapText="1"/>
    </xf>
    <xf numFmtId="164" fontId="4" fillId="0" borderId="20" xfId="63" applyFont="1" applyFill="1" applyBorder="1" applyAlignment="1">
      <alignment horizontal="right" wrapText="1"/>
    </xf>
    <xf numFmtId="164" fontId="4" fillId="0" borderId="20" xfId="63" applyFont="1" applyFill="1" applyBorder="1" applyAlignment="1">
      <alignment horizontal="right" vertical="top" wrapText="1"/>
    </xf>
    <xf numFmtId="164" fontId="4" fillId="0" borderId="21" xfId="63" applyFont="1" applyFill="1" applyBorder="1" applyAlignment="1">
      <alignment horizontal="right" wrapText="1"/>
    </xf>
    <xf numFmtId="164" fontId="3" fillId="35" borderId="23" xfId="63" applyFont="1" applyFill="1" applyBorder="1" applyAlignment="1">
      <alignment horizontal="right" wrapText="1"/>
    </xf>
    <xf numFmtId="164" fontId="3" fillId="35" borderId="22" xfId="63" applyFont="1" applyFill="1" applyBorder="1" applyAlignment="1">
      <alignment horizontal="right" wrapText="1"/>
    </xf>
    <xf numFmtId="164" fontId="4" fillId="0" borderId="17" xfId="63" applyFont="1" applyFill="1" applyBorder="1" applyAlignment="1">
      <alignment horizontal="right" vertical="top" wrapText="1"/>
    </xf>
    <xf numFmtId="164" fontId="4" fillId="0" borderId="21" xfId="63" applyFont="1" applyFill="1" applyBorder="1" applyAlignment="1">
      <alignment horizontal="right" vertical="top" wrapText="1"/>
    </xf>
    <xf numFmtId="164" fontId="4" fillId="35" borderId="25" xfId="63" applyFont="1" applyFill="1" applyBorder="1" applyAlignment="1">
      <alignment horizontal="right"/>
    </xf>
    <xf numFmtId="164" fontId="4" fillId="35" borderId="20" xfId="63" applyFont="1" applyFill="1" applyBorder="1" applyAlignment="1">
      <alignment horizontal="right" vertical="top" wrapText="1"/>
    </xf>
    <xf numFmtId="164" fontId="4" fillId="35" borderId="25" xfId="63" applyFont="1" applyFill="1" applyBorder="1" applyAlignment="1">
      <alignment horizontal="right" vertical="top" wrapText="1"/>
    </xf>
    <xf numFmtId="164" fontId="4" fillId="35" borderId="20" xfId="63" applyFont="1" applyFill="1" applyBorder="1" applyAlignment="1">
      <alignment horizontal="right" wrapText="1"/>
    </xf>
    <xf numFmtId="164" fontId="4" fillId="35" borderId="23" xfId="63" applyFont="1" applyFill="1" applyBorder="1" applyAlignment="1">
      <alignment horizontal="right" wrapText="1"/>
    </xf>
    <xf numFmtId="164" fontId="3" fillId="35" borderId="11" xfId="63" applyFont="1" applyFill="1" applyBorder="1" applyAlignment="1">
      <alignment horizontal="right" vertical="top" wrapText="1"/>
    </xf>
    <xf numFmtId="164" fontId="3" fillId="35" borderId="11" xfId="63" applyFont="1" applyFill="1" applyBorder="1" applyAlignment="1">
      <alignment horizontal="right" wrapText="1"/>
    </xf>
    <xf numFmtId="164" fontId="3" fillId="35" borderId="24" xfId="63" applyFont="1" applyFill="1" applyBorder="1" applyAlignment="1">
      <alignment horizontal="right" wrapText="1"/>
    </xf>
    <xf numFmtId="164" fontId="3" fillId="35" borderId="22" xfId="63" applyFont="1" applyFill="1" applyBorder="1" applyAlignment="1">
      <alignment horizontal="right" vertical="top" wrapText="1"/>
    </xf>
    <xf numFmtId="164" fontId="3" fillId="35" borderId="22" xfId="63" applyFont="1" applyFill="1" applyBorder="1" applyAlignment="1">
      <alignment horizontal="right"/>
    </xf>
    <xf numFmtId="164" fontId="3" fillId="35" borderId="13" xfId="63" applyFont="1" applyFill="1" applyBorder="1" applyAlignment="1">
      <alignment horizontal="right" wrapText="1"/>
    </xf>
    <xf numFmtId="164" fontId="4" fillId="35" borderId="17" xfId="63" applyFont="1" applyFill="1" applyBorder="1" applyAlignment="1">
      <alignment horizontal="right"/>
    </xf>
    <xf numFmtId="164" fontId="4" fillId="35" borderId="21" xfId="63" applyFont="1" applyFill="1" applyBorder="1" applyAlignment="1">
      <alignment horizontal="right" wrapText="1"/>
    </xf>
    <xf numFmtId="164" fontId="4" fillId="35" borderId="18" xfId="63" applyFont="1" applyFill="1" applyBorder="1" applyAlignment="1">
      <alignment horizontal="right" wrapText="1"/>
    </xf>
    <xf numFmtId="164" fontId="4" fillId="35" borderId="20" xfId="63" applyNumberFormat="1" applyFont="1" applyFill="1" applyBorder="1" applyAlignment="1">
      <alignment horizontal="center" wrapText="1"/>
    </xf>
    <xf numFmtId="0" fontId="3" fillId="0" borderId="19" xfId="49" applyFont="1" applyBorder="1" applyAlignment="1">
      <alignment horizontal="left" wrapText="1"/>
      <protection/>
    </xf>
    <xf numFmtId="0" fontId="3" fillId="35" borderId="0" xfId="49" applyNumberFormat="1" applyFont="1" applyFill="1" applyAlignment="1">
      <alignment horizontal="justify" wrapText="1"/>
      <protection/>
    </xf>
    <xf numFmtId="4" fontId="47" fillId="36" borderId="0" xfId="0" applyNumberFormat="1" applyFont="1" applyFill="1" applyBorder="1" applyAlignment="1">
      <alignment horizontal="right" vertical="center" wrapText="1"/>
    </xf>
    <xf numFmtId="0" fontId="3" fillId="35" borderId="0" xfId="0" applyNumberFormat="1" applyFont="1" applyFill="1" applyBorder="1" applyAlignment="1">
      <alignment horizontal="left" wrapText="1"/>
    </xf>
    <xf numFmtId="164" fontId="3" fillId="35" borderId="19" xfId="63" applyNumberFormat="1" applyFont="1" applyFill="1" applyBorder="1" applyAlignment="1">
      <alignment horizontal="center" wrapText="1"/>
    </xf>
    <xf numFmtId="0" fontId="47" fillId="36" borderId="0" xfId="0" applyFont="1" applyFill="1" applyBorder="1" applyAlignment="1">
      <alignment horizontal="right" vertical="center" wrapText="1"/>
    </xf>
    <xf numFmtId="4" fontId="47" fillId="0" borderId="0" xfId="0" applyNumberFormat="1" applyFont="1" applyBorder="1" applyAlignment="1">
      <alignment/>
    </xf>
    <xf numFmtId="164" fontId="3" fillId="35" borderId="0" xfId="63" applyNumberFormat="1" applyFont="1" applyFill="1" applyBorder="1" applyAlignment="1">
      <alignment horizontal="center" wrapText="1"/>
    </xf>
    <xf numFmtId="4" fontId="47" fillId="36" borderId="22" xfId="0" applyNumberFormat="1" applyFont="1" applyFill="1" applyBorder="1" applyAlignment="1">
      <alignment horizontal="right" vertical="center" wrapText="1"/>
    </xf>
    <xf numFmtId="4" fontId="47" fillId="0" borderId="22" xfId="0" applyNumberFormat="1" applyFont="1" applyBorder="1" applyAlignment="1">
      <alignment/>
    </xf>
    <xf numFmtId="0" fontId="3" fillId="35" borderId="0" xfId="49" applyNumberFormat="1" applyFont="1" applyFill="1" applyAlignment="1">
      <alignment horizontal="justify" wrapText="1"/>
      <protection/>
    </xf>
    <xf numFmtId="0" fontId="4" fillId="35" borderId="17" xfId="49" applyFont="1" applyFill="1" applyBorder="1" applyAlignment="1">
      <alignment horizontal="left"/>
      <protection/>
    </xf>
    <xf numFmtId="0" fontId="3" fillId="35" borderId="16" xfId="0" applyNumberFormat="1" applyFont="1" applyFill="1" applyBorder="1" applyAlignment="1">
      <alignment horizontal="left" vertical="top" wrapText="1"/>
    </xf>
    <xf numFmtId="43" fontId="3" fillId="0" borderId="0" xfId="49" applyNumberFormat="1" applyFont="1" applyFill="1" applyAlignment="1">
      <alignment horizontal="justify" wrapText="1"/>
      <protection/>
    </xf>
    <xf numFmtId="43" fontId="3" fillId="0" borderId="0" xfId="49" applyNumberFormat="1" applyFont="1" applyFill="1" applyAlignment="1">
      <alignment/>
      <protection/>
    </xf>
    <xf numFmtId="4" fontId="47" fillId="0" borderId="22" xfId="0" applyNumberFormat="1" applyFont="1" applyFill="1" applyBorder="1" applyAlignment="1">
      <alignment/>
    </xf>
    <xf numFmtId="0" fontId="4" fillId="33" borderId="24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26" xfId="49" applyFont="1" applyFill="1" applyBorder="1" applyAlignment="1">
      <alignment horizontal="center" vertical="center" wrapText="1"/>
      <protection/>
    </xf>
    <xf numFmtId="0" fontId="4" fillId="33" borderId="19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25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 vertical="top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0" borderId="0" xfId="49" applyFont="1" applyAlignment="1">
      <alignment horizontal="center" vertical="top" wrapText="1"/>
      <protection/>
    </xf>
    <xf numFmtId="0" fontId="3" fillId="0" borderId="0" xfId="49" applyNumberFormat="1" applyFont="1" applyFill="1" applyAlignment="1">
      <alignment horizontal="left" vertical="center" wrapText="1"/>
      <protection/>
    </xf>
    <xf numFmtId="0" fontId="7" fillId="33" borderId="11" xfId="49" applyFont="1" applyFill="1" applyBorder="1" applyAlignment="1">
      <alignment horizontal="center" vertical="center" wrapText="1"/>
      <protection/>
    </xf>
    <xf numFmtId="0" fontId="7" fillId="33" borderId="22" xfId="49" applyFont="1" applyFill="1" applyBorder="1" applyAlignment="1">
      <alignment horizontal="center" vertical="center" wrapText="1"/>
      <protection/>
    </xf>
    <xf numFmtId="0" fontId="4" fillId="33" borderId="21" xfId="49" applyFont="1" applyFill="1" applyBorder="1" applyAlignment="1">
      <alignment horizontal="center" vertical="center" wrapText="1"/>
      <protection/>
    </xf>
    <xf numFmtId="0" fontId="4" fillId="33" borderId="25" xfId="49" applyFont="1" applyFill="1" applyBorder="1" applyAlignment="1">
      <alignment horizontal="center" vertical="center" wrapText="1"/>
      <protection/>
    </xf>
    <xf numFmtId="0" fontId="4" fillId="33" borderId="17" xfId="49" applyFont="1" applyFill="1" applyBorder="1" applyAlignment="1">
      <alignment horizontal="center" vertical="center" wrapText="1"/>
      <protection/>
    </xf>
    <xf numFmtId="0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3" fillId="35" borderId="0" xfId="49" applyNumberFormat="1" applyFont="1" applyFill="1" applyAlignment="1">
      <alignment horizontal="justify" wrapText="1"/>
      <protection/>
    </xf>
    <xf numFmtId="0" fontId="3" fillId="0" borderId="0" xfId="0" applyFont="1" applyBorder="1" applyAlignment="1">
      <alignment horizontal="center" vertical="center" wrapText="1"/>
    </xf>
    <xf numFmtId="165" fontId="4" fillId="0" borderId="0" xfId="63" applyNumberFormat="1" applyFont="1" applyFill="1" applyAlignment="1">
      <alignment/>
    </xf>
    <xf numFmtId="0" fontId="4" fillId="0" borderId="0" xfId="49" applyNumberFormat="1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2</xdr:row>
      <xdr:rowOff>0</xdr:rowOff>
    </xdr:from>
    <xdr:to>
      <xdr:col>4</xdr:col>
      <xdr:colOff>323850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285750"/>
          <a:ext cx="428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923925</xdr:colOff>
      <xdr:row>57</xdr:row>
      <xdr:rowOff>47625</xdr:rowOff>
    </xdr:from>
    <xdr:to>
      <xdr:col>4</xdr:col>
      <xdr:colOff>276225</xdr:colOff>
      <xdr:row>61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9153525"/>
          <a:ext cx="428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39"/>
  <sheetViews>
    <sheetView showGridLines="0" tabSelected="1" zoomScalePageLayoutView="0" workbookViewId="0" topLeftCell="A1">
      <selection activeCell="L36" sqref="L24:T36"/>
    </sheetView>
  </sheetViews>
  <sheetFormatPr defaultColWidth="9.140625" defaultRowHeight="11.25" customHeight="1"/>
  <cols>
    <col min="1" max="1" width="57.140625" style="1" customWidth="1"/>
    <col min="2" max="2" width="16.57421875" style="1" customWidth="1"/>
    <col min="3" max="3" width="16.421875" style="1" customWidth="1"/>
    <col min="4" max="4" width="16.140625" style="1" customWidth="1"/>
    <col min="5" max="5" width="14.421875" style="1" customWidth="1"/>
    <col min="6" max="6" width="16.00390625" style="1" customWidth="1"/>
    <col min="7" max="7" width="11.421875" style="1" customWidth="1"/>
    <col min="8" max="8" width="21.421875" style="1" customWidth="1"/>
    <col min="9" max="9" width="14.00390625" style="1" customWidth="1"/>
    <col min="10" max="10" width="14.28125" style="1" customWidth="1"/>
    <col min="11" max="11" width="18.421875" style="1" customWidth="1"/>
    <col min="12" max="12" width="14.28125" style="1" customWidth="1"/>
    <col min="13" max="14" width="12.57421875" style="1" bestFit="1" customWidth="1"/>
    <col min="15" max="16384" width="9.140625" style="1" customWidth="1"/>
  </cols>
  <sheetData>
    <row r="3" spans="1:11" ht="11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102" t="s">
        <v>23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1.25" customHeight="1">
      <c r="A8" s="102" t="s">
        <v>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4" customFormat="1" ht="11.25" customHeight="1">
      <c r="A9" s="105" t="s">
        <v>24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s="4" customFormat="1" ht="11.25" customHeight="1">
      <c r="A10" s="102" t="s">
        <v>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s="4" customFormat="1" ht="11.25" customHeight="1">
      <c r="A11" s="102" t="s">
        <v>109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s="4" customFormat="1" ht="11.25" customHeight="1">
      <c r="A12" s="3"/>
      <c r="B12" s="3"/>
      <c r="C12" s="3"/>
      <c r="D12" s="3"/>
      <c r="E12" s="3"/>
      <c r="F12" s="3"/>
      <c r="G12" s="3"/>
      <c r="H12" s="5"/>
      <c r="I12" s="3"/>
      <c r="J12" s="3"/>
      <c r="K12" s="3"/>
    </row>
    <row r="13" spans="1:11" ht="11.25" customHeight="1">
      <c r="A13" s="6"/>
      <c r="B13" s="7"/>
      <c r="C13" s="6"/>
      <c r="D13" s="6"/>
      <c r="E13" s="6"/>
      <c r="F13" s="6"/>
      <c r="G13" s="6"/>
      <c r="H13" s="8"/>
      <c r="I13" s="8"/>
      <c r="J13" s="9"/>
      <c r="K13" s="47" t="s">
        <v>124</v>
      </c>
    </row>
    <row r="14" spans="1:13" ht="11.25" customHeight="1">
      <c r="A14" s="10" t="s">
        <v>6</v>
      </c>
      <c r="B14" s="11"/>
      <c r="C14" s="10"/>
      <c r="D14" s="10"/>
      <c r="E14" s="10"/>
      <c r="F14" s="10"/>
      <c r="G14" s="12"/>
      <c r="H14" s="13"/>
      <c r="I14" s="13"/>
      <c r="J14" s="13"/>
      <c r="K14" s="14">
        <v>1</v>
      </c>
      <c r="L14" s="14"/>
      <c r="M14" s="14"/>
    </row>
    <row r="15" spans="1:11" ht="11.25" customHeight="1">
      <c r="A15" s="98" t="s">
        <v>7</v>
      </c>
      <c r="B15" s="103" t="s">
        <v>8</v>
      </c>
      <c r="C15" s="109" t="s">
        <v>10</v>
      </c>
      <c r="D15" s="110"/>
      <c r="E15" s="110"/>
      <c r="F15" s="111"/>
      <c r="G15" s="107" t="s">
        <v>20</v>
      </c>
      <c r="H15" s="103" t="s">
        <v>70</v>
      </c>
      <c r="I15" s="103" t="s">
        <v>18</v>
      </c>
      <c r="J15" s="95" t="s">
        <v>3</v>
      </c>
      <c r="K15" s="95" t="s">
        <v>67</v>
      </c>
    </row>
    <row r="16" spans="1:11" ht="11.25" customHeight="1">
      <c r="A16" s="99"/>
      <c r="B16" s="104"/>
      <c r="C16" s="95" t="s">
        <v>11</v>
      </c>
      <c r="D16" s="98"/>
      <c r="E16" s="103" t="s">
        <v>14</v>
      </c>
      <c r="F16" s="103" t="s">
        <v>16</v>
      </c>
      <c r="G16" s="108"/>
      <c r="H16" s="104"/>
      <c r="I16" s="104"/>
      <c r="J16" s="96"/>
      <c r="K16" s="96"/>
    </row>
    <row r="17" spans="1:11" ht="11.25" customHeight="1">
      <c r="A17" s="99"/>
      <c r="B17" s="104"/>
      <c r="C17" s="97"/>
      <c r="D17" s="100"/>
      <c r="E17" s="104"/>
      <c r="F17" s="104"/>
      <c r="G17" s="108"/>
      <c r="H17" s="104"/>
      <c r="I17" s="104"/>
      <c r="J17" s="96"/>
      <c r="K17" s="96"/>
    </row>
    <row r="18" spans="1:11" ht="34.5" customHeight="1">
      <c r="A18" s="99"/>
      <c r="B18" s="104"/>
      <c r="C18" s="15" t="s">
        <v>2</v>
      </c>
      <c r="D18" s="15" t="s">
        <v>1</v>
      </c>
      <c r="E18" s="104"/>
      <c r="F18" s="104"/>
      <c r="G18" s="108"/>
      <c r="H18" s="104"/>
      <c r="I18" s="104"/>
      <c r="J18" s="96"/>
      <c r="K18" s="96"/>
    </row>
    <row r="19" spans="1:11" ht="19.5" customHeight="1">
      <c r="A19" s="100"/>
      <c r="B19" s="16" t="s">
        <v>9</v>
      </c>
      <c r="C19" s="17" t="s">
        <v>12</v>
      </c>
      <c r="D19" s="17" t="s">
        <v>13</v>
      </c>
      <c r="E19" s="17" t="s">
        <v>15</v>
      </c>
      <c r="F19" s="17" t="s">
        <v>17</v>
      </c>
      <c r="G19" s="17" t="s">
        <v>21</v>
      </c>
      <c r="H19" s="17" t="s">
        <v>22</v>
      </c>
      <c r="I19" s="17" t="s">
        <v>72</v>
      </c>
      <c r="J19" s="97"/>
      <c r="K19" s="18" t="s">
        <v>68</v>
      </c>
    </row>
    <row r="20" spans="1:12" ht="11.25" customHeight="1">
      <c r="A20" s="19" t="s">
        <v>65</v>
      </c>
      <c r="B20" s="48">
        <f aca="true" t="shared" si="0" ref="B20:J20">B21+B22</f>
        <v>19518447117.91999</v>
      </c>
      <c r="C20" s="48">
        <f t="shared" si="0"/>
        <v>1306017863.6099997</v>
      </c>
      <c r="D20" s="48">
        <f t="shared" si="0"/>
        <v>852632719.0500002</v>
      </c>
      <c r="E20" s="48">
        <f t="shared" si="0"/>
        <v>3347010.99</v>
      </c>
      <c r="F20" s="48">
        <f t="shared" si="0"/>
        <v>1699226051.85</v>
      </c>
      <c r="G20" s="48">
        <f t="shared" si="0"/>
        <v>0</v>
      </c>
      <c r="H20" s="48">
        <f t="shared" si="0"/>
        <v>15657223472.41999</v>
      </c>
      <c r="I20" s="49">
        <f t="shared" si="0"/>
        <v>524382056.3999997</v>
      </c>
      <c r="J20" s="49">
        <f t="shared" si="0"/>
        <v>10317180.089999998</v>
      </c>
      <c r="K20" s="49">
        <f>K21+K22</f>
        <v>15132841416.01999</v>
      </c>
      <c r="L20" s="20"/>
    </row>
    <row r="21" spans="1:13" ht="11.25" customHeight="1">
      <c r="A21" s="23" t="s">
        <v>114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1">
        <v>0</v>
      </c>
      <c r="H21" s="50">
        <v>0</v>
      </c>
      <c r="I21" s="51">
        <v>0</v>
      </c>
      <c r="J21" s="51">
        <v>0</v>
      </c>
      <c r="K21" s="51">
        <v>0</v>
      </c>
      <c r="L21" s="116"/>
      <c r="M21" s="116"/>
    </row>
    <row r="22" spans="1:13" ht="11.25" customHeight="1">
      <c r="A22" s="23" t="s">
        <v>93</v>
      </c>
      <c r="B22" s="53">
        <v>19518447117.91999</v>
      </c>
      <c r="C22" s="53">
        <v>1306017863.6099997</v>
      </c>
      <c r="D22" s="53">
        <v>852632719.0500002</v>
      </c>
      <c r="E22" s="53">
        <v>3347010.99</v>
      </c>
      <c r="F22" s="53">
        <v>1699226051.85</v>
      </c>
      <c r="G22" s="52">
        <v>0</v>
      </c>
      <c r="H22" s="53">
        <v>15657223472.41999</v>
      </c>
      <c r="I22" s="52">
        <v>524382056.3999997</v>
      </c>
      <c r="J22" s="52">
        <v>10317180.089999998</v>
      </c>
      <c r="K22" s="52">
        <v>15132841416.01999</v>
      </c>
      <c r="L22" s="24"/>
      <c r="M22" s="25"/>
    </row>
    <row r="23" spans="1:11" ht="11.25" customHeight="1">
      <c r="A23" s="90" t="s">
        <v>66</v>
      </c>
      <c r="B23" s="54">
        <f aca="true" t="shared" si="1" ref="B23:K23">SUM(B24:B36)</f>
        <v>11104270768.73</v>
      </c>
      <c r="C23" s="48">
        <f t="shared" si="1"/>
        <v>3320263566.4399996</v>
      </c>
      <c r="D23" s="49">
        <f t="shared" si="1"/>
        <v>495919032.08</v>
      </c>
      <c r="E23" s="48">
        <f t="shared" si="1"/>
        <v>4364072.680000001</v>
      </c>
      <c r="F23" s="49">
        <f t="shared" si="1"/>
        <v>2650138472.9500003</v>
      </c>
      <c r="G23" s="49">
        <f t="shared" si="1"/>
        <v>0</v>
      </c>
      <c r="H23" s="48">
        <f t="shared" si="1"/>
        <v>4633585624.58</v>
      </c>
      <c r="I23" s="48">
        <f t="shared" si="1"/>
        <v>354327050.63000005</v>
      </c>
      <c r="J23" s="55">
        <f t="shared" si="1"/>
        <v>5028000.83</v>
      </c>
      <c r="K23" s="49">
        <f t="shared" si="1"/>
        <v>4279258573.95</v>
      </c>
    </row>
    <row r="24" spans="1:14" ht="11.25" customHeight="1">
      <c r="A24" s="23" t="s">
        <v>95</v>
      </c>
      <c r="B24" s="53">
        <v>555905327.36</v>
      </c>
      <c r="C24" s="53">
        <v>1055018338.63</v>
      </c>
      <c r="D24" s="53">
        <v>160155703.83</v>
      </c>
      <c r="E24" s="53">
        <v>0</v>
      </c>
      <c r="F24" s="53">
        <v>170828325</v>
      </c>
      <c r="G24" s="52">
        <v>0</v>
      </c>
      <c r="H24" s="53">
        <v>-830097040.1</v>
      </c>
      <c r="I24" s="52">
        <v>195606488.94</v>
      </c>
      <c r="J24" s="56">
        <v>1018302.6</v>
      </c>
      <c r="K24" s="56">
        <v>-1025703529.04</v>
      </c>
      <c r="M24" s="22"/>
      <c r="N24" s="22"/>
    </row>
    <row r="25" spans="1:14" ht="11.25" customHeight="1">
      <c r="A25" s="82" t="s">
        <v>97</v>
      </c>
      <c r="B25" s="87">
        <v>88161656.05</v>
      </c>
      <c r="C25" s="84">
        <v>198.84</v>
      </c>
      <c r="D25" s="88">
        <v>5448364.99</v>
      </c>
      <c r="E25" s="81">
        <v>9000</v>
      </c>
      <c r="F25" s="94">
        <v>63857927.24</v>
      </c>
      <c r="G25" s="52">
        <v>0</v>
      </c>
      <c r="H25" s="53">
        <v>18846164.97999999</v>
      </c>
      <c r="I25" s="52">
        <v>0</v>
      </c>
      <c r="J25" s="52">
        <v>0</v>
      </c>
      <c r="K25" s="52">
        <v>18846164.97999999</v>
      </c>
      <c r="M25" s="22"/>
      <c r="N25" s="22"/>
    </row>
    <row r="26" spans="1:14" ht="11.25" customHeight="1">
      <c r="A26" s="82" t="s">
        <v>99</v>
      </c>
      <c r="B26" s="88">
        <v>236958547.79</v>
      </c>
      <c r="C26" s="85">
        <v>1255080.33</v>
      </c>
      <c r="D26" s="87">
        <v>73676799.55</v>
      </c>
      <c r="E26" s="85">
        <v>4329199.87</v>
      </c>
      <c r="F26" s="94">
        <v>6703778.78</v>
      </c>
      <c r="G26" s="52">
        <v>0</v>
      </c>
      <c r="H26" s="52">
        <v>150993689.26</v>
      </c>
      <c r="I26" s="87">
        <v>735142.02</v>
      </c>
      <c r="J26" s="52">
        <v>0</v>
      </c>
      <c r="K26" s="52">
        <v>150258547.23999998</v>
      </c>
      <c r="M26" s="22"/>
      <c r="N26" s="22"/>
    </row>
    <row r="27" spans="1:14" ht="11.25" customHeight="1">
      <c r="A27" s="82" t="s">
        <v>100</v>
      </c>
      <c r="B27" s="53">
        <v>256829908.69</v>
      </c>
      <c r="C27" s="86">
        <v>2152260338.2</v>
      </c>
      <c r="D27" s="53">
        <v>155375685.65</v>
      </c>
      <c r="E27" s="86">
        <v>0</v>
      </c>
      <c r="F27" s="50">
        <v>127587063.14</v>
      </c>
      <c r="G27" s="52">
        <v>0</v>
      </c>
      <c r="H27" s="53">
        <v>-2178393178.2999997</v>
      </c>
      <c r="I27" s="52">
        <v>0</v>
      </c>
      <c r="J27" s="52">
        <v>300000</v>
      </c>
      <c r="K27" s="52">
        <v>-2178393178.2999997</v>
      </c>
      <c r="M27" s="22"/>
      <c r="N27" s="22"/>
    </row>
    <row r="28" spans="1:14" ht="11.25" customHeight="1">
      <c r="A28" s="82" t="s">
        <v>102</v>
      </c>
      <c r="B28" s="53">
        <v>184241969.95</v>
      </c>
      <c r="C28" s="83">
        <v>13323247.67</v>
      </c>
      <c r="D28" s="53">
        <v>25767866.98</v>
      </c>
      <c r="E28" s="53">
        <v>25704.03</v>
      </c>
      <c r="F28" s="50">
        <v>13340941.71</v>
      </c>
      <c r="G28" s="52">
        <v>0</v>
      </c>
      <c r="H28" s="53">
        <v>131784209.55999999</v>
      </c>
      <c r="I28" s="52">
        <v>41103990.18</v>
      </c>
      <c r="J28" s="52">
        <v>0</v>
      </c>
      <c r="K28" s="52">
        <v>90680219.38</v>
      </c>
      <c r="M28" s="22"/>
      <c r="N28" s="22"/>
    </row>
    <row r="29" spans="1:14" ht="11.25" customHeight="1">
      <c r="A29" s="82" t="s">
        <v>69</v>
      </c>
      <c r="B29" s="53">
        <v>0</v>
      </c>
      <c r="C29" s="83">
        <v>0</v>
      </c>
      <c r="D29" s="53">
        <v>0</v>
      </c>
      <c r="E29" s="53">
        <v>0</v>
      </c>
      <c r="F29" s="50">
        <v>0</v>
      </c>
      <c r="G29" s="52">
        <v>0</v>
      </c>
      <c r="H29" s="53">
        <v>0</v>
      </c>
      <c r="I29" s="52">
        <v>0</v>
      </c>
      <c r="J29" s="52">
        <v>0</v>
      </c>
      <c r="K29" s="51">
        <v>0</v>
      </c>
      <c r="M29" s="22"/>
      <c r="N29" s="22"/>
    </row>
    <row r="30" spans="1:14" ht="11.25">
      <c r="A30" s="82" t="s">
        <v>115</v>
      </c>
      <c r="B30" s="53">
        <v>2776529449.56</v>
      </c>
      <c r="C30" s="83">
        <v>148560.97</v>
      </c>
      <c r="D30" s="53">
        <v>118662.96</v>
      </c>
      <c r="E30" s="53">
        <v>0</v>
      </c>
      <c r="F30" s="50">
        <v>99194.36</v>
      </c>
      <c r="G30" s="52">
        <v>0</v>
      </c>
      <c r="H30" s="53">
        <v>2776163031.27</v>
      </c>
      <c r="I30" s="52">
        <v>2409820.02</v>
      </c>
      <c r="J30" s="52">
        <v>0</v>
      </c>
      <c r="K30" s="51">
        <v>2773753211.25</v>
      </c>
      <c r="M30" s="22"/>
      <c r="N30" s="22"/>
    </row>
    <row r="31" spans="1:14" ht="11.25" customHeight="1">
      <c r="A31" s="23" t="s">
        <v>123</v>
      </c>
      <c r="B31" s="53">
        <v>3050607134.79</v>
      </c>
      <c r="C31" s="53">
        <v>21273963.81</v>
      </c>
      <c r="D31" s="53">
        <v>7151484.13</v>
      </c>
      <c r="E31" s="53">
        <v>168.78</v>
      </c>
      <c r="F31" s="50">
        <v>325987450.53</v>
      </c>
      <c r="G31" s="52">
        <v>0</v>
      </c>
      <c r="H31" s="53">
        <v>2696194067.54</v>
      </c>
      <c r="I31" s="52">
        <v>32589597.53</v>
      </c>
      <c r="J31" s="52">
        <v>0</v>
      </c>
      <c r="K31" s="51">
        <v>2663604470.0099998</v>
      </c>
      <c r="M31" s="22"/>
      <c r="N31" s="22"/>
    </row>
    <row r="32" spans="1:14" ht="11.25" customHeight="1">
      <c r="A32" s="23" t="s">
        <v>116</v>
      </c>
      <c r="B32" s="53">
        <v>0</v>
      </c>
      <c r="C32" s="53">
        <v>0</v>
      </c>
      <c r="D32" s="53">
        <v>0</v>
      </c>
      <c r="E32" s="53">
        <v>0</v>
      </c>
      <c r="F32" s="50">
        <v>0</v>
      </c>
      <c r="G32" s="52">
        <v>0</v>
      </c>
      <c r="H32" s="53">
        <v>0</v>
      </c>
      <c r="I32" s="52">
        <v>0</v>
      </c>
      <c r="J32" s="52">
        <v>0</v>
      </c>
      <c r="K32" s="51">
        <v>0</v>
      </c>
      <c r="L32" s="117"/>
      <c r="M32" s="22"/>
      <c r="N32" s="22"/>
    </row>
    <row r="33" spans="1:14" ht="11.25" customHeight="1">
      <c r="A33" s="23" t="s">
        <v>103</v>
      </c>
      <c r="B33" s="53">
        <v>1473334834.16</v>
      </c>
      <c r="C33" s="53">
        <v>0.2</v>
      </c>
      <c r="D33" s="53">
        <v>722645.84</v>
      </c>
      <c r="E33" s="53">
        <v>0</v>
      </c>
      <c r="F33" s="50">
        <v>3262405.98</v>
      </c>
      <c r="G33" s="52">
        <v>0</v>
      </c>
      <c r="H33" s="53">
        <v>1469349782.14</v>
      </c>
      <c r="I33" s="52">
        <v>0</v>
      </c>
      <c r="J33" s="52">
        <v>0</v>
      </c>
      <c r="K33" s="51">
        <v>1469349782.14</v>
      </c>
      <c r="M33" s="25"/>
      <c r="N33" s="22"/>
    </row>
    <row r="34" spans="1:14" ht="11.25">
      <c r="A34" s="91" t="s">
        <v>104</v>
      </c>
      <c r="B34" s="53">
        <v>35365781.07</v>
      </c>
      <c r="C34" s="53">
        <v>0</v>
      </c>
      <c r="D34" s="53">
        <v>134371.6</v>
      </c>
      <c r="E34" s="53">
        <v>0</v>
      </c>
      <c r="F34" s="50">
        <v>49730060.65</v>
      </c>
      <c r="G34" s="52">
        <v>0</v>
      </c>
      <c r="H34" s="53">
        <v>-14498651.18</v>
      </c>
      <c r="I34" s="52">
        <v>9165737.65</v>
      </c>
      <c r="J34" s="52">
        <v>0</v>
      </c>
      <c r="K34" s="51">
        <v>-23664388.83</v>
      </c>
      <c r="M34" s="22"/>
      <c r="N34" s="22"/>
    </row>
    <row r="35" spans="1:20" ht="11.25">
      <c r="A35" s="91" t="s">
        <v>120</v>
      </c>
      <c r="B35" s="53">
        <v>967633927.38</v>
      </c>
      <c r="C35" s="53">
        <v>0</v>
      </c>
      <c r="D35" s="53">
        <v>0</v>
      </c>
      <c r="E35" s="53">
        <v>0</v>
      </c>
      <c r="F35" s="50">
        <v>1874280190.45</v>
      </c>
      <c r="G35" s="52">
        <v>0</v>
      </c>
      <c r="H35" s="53">
        <v>-906646263.07</v>
      </c>
      <c r="I35" s="52">
        <v>0</v>
      </c>
      <c r="J35" s="52">
        <v>0</v>
      </c>
      <c r="K35" s="51">
        <v>-906646263.07</v>
      </c>
      <c r="M35" s="22"/>
      <c r="N35" s="22"/>
      <c r="T35" s="117"/>
    </row>
    <row r="36" spans="1:20" s="28" customFormat="1" ht="11.25" customHeight="1">
      <c r="A36" s="23" t="s">
        <v>119</v>
      </c>
      <c r="B36" s="53">
        <v>1478702231.93</v>
      </c>
      <c r="C36" s="53">
        <v>76983837.79</v>
      </c>
      <c r="D36" s="53">
        <v>67367446.55</v>
      </c>
      <c r="E36" s="53">
        <v>0</v>
      </c>
      <c r="F36" s="50">
        <v>14461135.11</v>
      </c>
      <c r="G36" s="52">
        <v>0</v>
      </c>
      <c r="H36" s="53">
        <v>1319889812.48</v>
      </c>
      <c r="I36" s="52">
        <v>72716274.29</v>
      </c>
      <c r="J36" s="52">
        <v>3709698.23</v>
      </c>
      <c r="K36" s="52">
        <v>1247173538.19</v>
      </c>
      <c r="L36" s="1"/>
      <c r="M36" s="22"/>
      <c r="N36" s="22"/>
      <c r="O36" s="1"/>
      <c r="P36" s="1"/>
      <c r="Q36" s="1"/>
      <c r="R36" s="1"/>
      <c r="S36" s="1"/>
      <c r="T36" s="1"/>
    </row>
    <row r="37" spans="1:12" ht="11.25" customHeight="1">
      <c r="A37" s="19" t="s">
        <v>19</v>
      </c>
      <c r="B37" s="48">
        <f aca="true" t="shared" si="2" ref="B37:J37">B20+B23</f>
        <v>30622717886.64999</v>
      </c>
      <c r="C37" s="48">
        <f t="shared" si="2"/>
        <v>4626281430.049999</v>
      </c>
      <c r="D37" s="48">
        <f t="shared" si="2"/>
        <v>1348551751.13</v>
      </c>
      <c r="E37" s="78">
        <f t="shared" si="2"/>
        <v>7711083.670000001</v>
      </c>
      <c r="F37" s="48">
        <f t="shared" si="2"/>
        <v>4349364524.8</v>
      </c>
      <c r="G37" s="49">
        <f t="shared" si="2"/>
        <v>0</v>
      </c>
      <c r="H37" s="48">
        <f t="shared" si="2"/>
        <v>20290809096.999992</v>
      </c>
      <c r="I37" s="49">
        <f t="shared" si="2"/>
        <v>878709107.0299997</v>
      </c>
      <c r="J37" s="49">
        <f t="shared" si="2"/>
        <v>15345180.919999998</v>
      </c>
      <c r="K37" s="49">
        <f>K20+K23</f>
        <v>19412099989.96999</v>
      </c>
      <c r="L37" s="24"/>
    </row>
    <row r="38" spans="1:11" ht="11.25" customHeight="1">
      <c r="A38" s="29" t="s">
        <v>25</v>
      </c>
      <c r="B38" s="30"/>
      <c r="C38" s="30"/>
      <c r="D38" s="30"/>
      <c r="E38" s="29"/>
      <c r="F38" s="30"/>
      <c r="G38" s="29"/>
      <c r="H38" s="29"/>
      <c r="I38" s="29"/>
      <c r="J38" s="31"/>
      <c r="K38" s="31" t="s">
        <v>61</v>
      </c>
    </row>
    <row r="39" spans="1:11" ht="11.25" customHeight="1">
      <c r="A39" s="1" t="s">
        <v>26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5" ht="11.25" customHeight="1">
      <c r="A40" s="1" t="s">
        <v>110</v>
      </c>
      <c r="L40"/>
      <c r="M40"/>
      <c r="N40"/>
      <c r="O40"/>
    </row>
    <row r="41" spans="1:15" ht="11.25" customHeight="1">
      <c r="A41" s="106" t="s">
        <v>27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/>
      <c r="M41"/>
      <c r="N41"/>
      <c r="O41"/>
    </row>
    <row r="42" spans="11:15" ht="11.25" customHeight="1">
      <c r="K42" s="32"/>
      <c r="L42"/>
      <c r="M42"/>
      <c r="N42"/>
      <c r="O42"/>
    </row>
    <row r="43" spans="1:15" ht="11.25" customHeight="1">
      <c r="A43" s="1" t="s">
        <v>71</v>
      </c>
      <c r="K43" s="32"/>
      <c r="L43"/>
      <c r="M43"/>
      <c r="N43"/>
      <c r="O43"/>
    </row>
    <row r="44" spans="1:15" ht="11.25" customHeight="1">
      <c r="A44" s="1" t="s">
        <v>92</v>
      </c>
      <c r="K44" s="32"/>
      <c r="L44"/>
      <c r="M44"/>
      <c r="N44"/>
      <c r="O44"/>
    </row>
    <row r="45" spans="1:15" ht="11.25" customHeight="1">
      <c r="A45" s="1" t="s">
        <v>94</v>
      </c>
      <c r="K45" s="32"/>
      <c r="L45"/>
      <c r="M45"/>
      <c r="N45"/>
      <c r="O45"/>
    </row>
    <row r="46" spans="1:15" ht="23.25" customHeight="1">
      <c r="A46" s="113" t="s">
        <v>96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/>
      <c r="M46"/>
      <c r="N46"/>
      <c r="O46"/>
    </row>
    <row r="47" spans="1:15" ht="11.25" customHeight="1">
      <c r="A47" s="1" t="s">
        <v>98</v>
      </c>
      <c r="B47" s="34"/>
      <c r="C47" s="34"/>
      <c r="D47" s="34"/>
      <c r="E47" s="34"/>
      <c r="F47" s="34"/>
      <c r="G47" s="34"/>
      <c r="H47" s="34"/>
      <c r="I47" s="34"/>
      <c r="J47" s="34"/>
      <c r="K47" s="33"/>
      <c r="L47"/>
      <c r="M47"/>
      <c r="N47"/>
      <c r="O47"/>
    </row>
    <row r="48" spans="1:15" ht="11.25" customHeight="1">
      <c r="A48" s="1" t="s">
        <v>105</v>
      </c>
      <c r="K48" s="33"/>
      <c r="L48"/>
      <c r="M48"/>
      <c r="N48"/>
      <c r="O48"/>
    </row>
    <row r="49" spans="1:15" ht="23.25" customHeight="1">
      <c r="A49" s="113" t="s">
        <v>101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/>
      <c r="M49"/>
      <c r="N49"/>
      <c r="O49"/>
    </row>
    <row r="50" spans="1:15" ht="11.25" customHeight="1">
      <c r="A50" s="1" t="s">
        <v>106</v>
      </c>
      <c r="K50" s="33"/>
      <c r="L50"/>
      <c r="M50"/>
      <c r="N50"/>
      <c r="O50"/>
    </row>
    <row r="51" spans="1:15" ht="11.25" customHeight="1">
      <c r="A51" s="1" t="s">
        <v>117</v>
      </c>
      <c r="K51" s="33"/>
      <c r="L51"/>
      <c r="M51"/>
      <c r="N51"/>
      <c r="O51"/>
    </row>
    <row r="52" spans="1:15" ht="11.25" customHeight="1">
      <c r="A52" s="1" t="s">
        <v>118</v>
      </c>
      <c r="K52" s="33"/>
      <c r="L52"/>
      <c r="M52"/>
      <c r="N52"/>
      <c r="O52"/>
    </row>
    <row r="53" spans="1:15" ht="11.25" customHeight="1">
      <c r="A53" s="28" t="s">
        <v>108</v>
      </c>
      <c r="B53" s="28"/>
      <c r="C53" s="28"/>
      <c r="D53" s="28"/>
      <c r="E53" s="28"/>
      <c r="F53" s="28"/>
      <c r="G53" s="28"/>
      <c r="H53" s="28"/>
      <c r="I53" s="28"/>
      <c r="J53" s="28"/>
      <c r="K53" s="80"/>
      <c r="L53"/>
      <c r="M53"/>
      <c r="N53"/>
      <c r="O53"/>
    </row>
    <row r="54" spans="1:15" ht="11.25" customHeight="1">
      <c r="A54" s="28" t="s">
        <v>107</v>
      </c>
      <c r="B54" s="28"/>
      <c r="C54" s="28"/>
      <c r="D54" s="28"/>
      <c r="E54" s="28"/>
      <c r="F54" s="28"/>
      <c r="G54" s="28"/>
      <c r="H54" s="28"/>
      <c r="I54" s="28"/>
      <c r="J54" s="28"/>
      <c r="K54" s="80"/>
      <c r="L54"/>
      <c r="M54"/>
      <c r="N54"/>
      <c r="O54"/>
    </row>
    <row r="55" spans="1:15" ht="11.25" customHeight="1">
      <c r="A55" s="28" t="s">
        <v>121</v>
      </c>
      <c r="B55" s="28"/>
      <c r="C55" s="28"/>
      <c r="D55" s="28"/>
      <c r="E55" s="28"/>
      <c r="F55" s="28"/>
      <c r="G55" s="28"/>
      <c r="H55" s="28"/>
      <c r="I55" s="28"/>
      <c r="J55" s="28"/>
      <c r="K55" s="89"/>
      <c r="L55"/>
      <c r="M55"/>
      <c r="N55"/>
      <c r="O55"/>
    </row>
    <row r="56" spans="1:15" ht="31.5" customHeight="1">
      <c r="A56" s="114" t="s">
        <v>122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/>
      <c r="M56"/>
      <c r="N56"/>
      <c r="O56"/>
    </row>
    <row r="57" spans="1:11" ht="11.25" customHeight="1">
      <c r="A57" s="33"/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60" spans="10:11" ht="11.25" customHeight="1">
      <c r="J60" s="35"/>
      <c r="K60" s="35" t="s">
        <v>62</v>
      </c>
    </row>
    <row r="61" spans="1:1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1.25" customHeight="1">
      <c r="A62" s="102" t="s">
        <v>23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11" ht="11.25" customHeight="1">
      <c r="A63" s="102" t="s">
        <v>5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1:11" ht="11.25" customHeight="1">
      <c r="A64" s="105" t="s">
        <v>24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 ht="11.25" customHeight="1">
      <c r="A65" s="102" t="s">
        <v>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11.25" customHeight="1">
      <c r="A66" s="102" t="str">
        <f>A11</f>
        <v>JANEIRO A DEZEMBRO DE 2022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1:12" ht="11.25" customHeight="1">
      <c r="A67" s="3"/>
      <c r="B67" s="3"/>
      <c r="C67" s="3"/>
      <c r="D67" s="3"/>
      <c r="E67" s="3"/>
      <c r="F67" s="3"/>
      <c r="G67" s="3"/>
      <c r="J67" s="3"/>
      <c r="K67" s="36" t="str">
        <f>K13</f>
        <v>Emissão: 29/03/2023</v>
      </c>
      <c r="L67" s="36"/>
    </row>
    <row r="68" spans="1:12" ht="11.25" customHeight="1">
      <c r="A68" s="33"/>
      <c r="B68" s="33"/>
      <c r="C68" s="33"/>
      <c r="D68" s="33"/>
      <c r="E68" s="33"/>
      <c r="F68" s="33"/>
      <c r="G68" s="33"/>
      <c r="K68" s="37">
        <v>1</v>
      </c>
      <c r="L68" s="37"/>
    </row>
    <row r="69" spans="1:11" ht="22.5" customHeight="1">
      <c r="A69" s="101" t="s">
        <v>64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1" ht="11.25" customHeight="1">
      <c r="A70" s="98" t="s">
        <v>7</v>
      </c>
      <c r="B70" s="103" t="s">
        <v>8</v>
      </c>
      <c r="C70" s="109" t="s">
        <v>10</v>
      </c>
      <c r="D70" s="110"/>
      <c r="E70" s="110"/>
      <c r="F70" s="111"/>
      <c r="G70" s="107" t="s">
        <v>20</v>
      </c>
      <c r="H70" s="103" t="s">
        <v>70</v>
      </c>
      <c r="I70" s="103" t="s">
        <v>18</v>
      </c>
      <c r="J70" s="95" t="s">
        <v>3</v>
      </c>
      <c r="K70" s="95" t="s">
        <v>67</v>
      </c>
    </row>
    <row r="71" spans="1:11" ht="11.25" customHeight="1">
      <c r="A71" s="99"/>
      <c r="B71" s="104"/>
      <c r="C71" s="95" t="s">
        <v>11</v>
      </c>
      <c r="D71" s="98"/>
      <c r="E71" s="103" t="s">
        <v>14</v>
      </c>
      <c r="F71" s="103" t="s">
        <v>16</v>
      </c>
      <c r="G71" s="108"/>
      <c r="H71" s="104"/>
      <c r="I71" s="104"/>
      <c r="J71" s="96"/>
      <c r="K71" s="96"/>
    </row>
    <row r="72" spans="1:11" ht="11.25" customHeight="1">
      <c r="A72" s="99"/>
      <c r="B72" s="104"/>
      <c r="C72" s="97"/>
      <c r="D72" s="100"/>
      <c r="E72" s="104"/>
      <c r="F72" s="104"/>
      <c r="G72" s="108"/>
      <c r="H72" s="104"/>
      <c r="I72" s="104"/>
      <c r="J72" s="96"/>
      <c r="K72" s="96"/>
    </row>
    <row r="73" spans="1:11" ht="33.75" customHeight="1">
      <c r="A73" s="99"/>
      <c r="B73" s="104"/>
      <c r="C73" s="15" t="s">
        <v>2</v>
      </c>
      <c r="D73" s="15" t="s">
        <v>1</v>
      </c>
      <c r="E73" s="104"/>
      <c r="F73" s="104"/>
      <c r="G73" s="108"/>
      <c r="H73" s="104"/>
      <c r="I73" s="104"/>
      <c r="J73" s="96"/>
      <c r="K73" s="96"/>
    </row>
    <row r="74" spans="1:11" ht="19.5" customHeight="1">
      <c r="A74" s="100"/>
      <c r="B74" s="16" t="s">
        <v>9</v>
      </c>
      <c r="C74" s="17" t="s">
        <v>12</v>
      </c>
      <c r="D74" s="17" t="s">
        <v>13</v>
      </c>
      <c r="E74" s="17" t="s">
        <v>15</v>
      </c>
      <c r="F74" s="17" t="s">
        <v>17</v>
      </c>
      <c r="G74" s="17" t="s">
        <v>21</v>
      </c>
      <c r="H74" s="17" t="s">
        <v>22</v>
      </c>
      <c r="I74" s="17" t="s">
        <v>72</v>
      </c>
      <c r="J74" s="97"/>
      <c r="K74" s="18" t="s">
        <v>68</v>
      </c>
    </row>
    <row r="75" spans="1:11" ht="11.25" customHeight="1">
      <c r="A75" s="26" t="s">
        <v>65</v>
      </c>
      <c r="B75" s="64">
        <f aca="true" t="shared" si="3" ref="B75:G75">SUM(B76:B90)</f>
        <v>8018856229.409999</v>
      </c>
      <c r="C75" s="65">
        <f t="shared" si="3"/>
        <v>3229168982.7699995</v>
      </c>
      <c r="D75" s="65">
        <f t="shared" si="3"/>
        <v>1032697646.05</v>
      </c>
      <c r="E75" s="66">
        <f t="shared" si="3"/>
        <v>522946.04000000004</v>
      </c>
      <c r="F75" s="65">
        <f t="shared" si="3"/>
        <v>1085200933.55</v>
      </c>
      <c r="G75" s="67">
        <f t="shared" si="3"/>
        <v>0</v>
      </c>
      <c r="H75" s="65">
        <f>(B75-(C75+D75+E75+F75)-G75)</f>
        <v>2671265720.999999</v>
      </c>
      <c r="I75" s="65">
        <f>SUM(I76:I90)</f>
        <v>352951599.03999996</v>
      </c>
      <c r="J75" s="68">
        <f>SUM(J76:J90)</f>
        <v>10758658.469999999</v>
      </c>
      <c r="K75" s="68">
        <f>SUM(K76:K90)</f>
        <v>2318314121.96</v>
      </c>
    </row>
    <row r="76" spans="1:11" ht="11.25" customHeight="1">
      <c r="A76" s="38" t="s">
        <v>83</v>
      </c>
      <c r="B76" s="69">
        <v>7576.83</v>
      </c>
      <c r="C76" s="69">
        <v>0</v>
      </c>
      <c r="D76" s="69">
        <v>0</v>
      </c>
      <c r="E76" s="69">
        <v>0</v>
      </c>
      <c r="F76" s="69">
        <v>0</v>
      </c>
      <c r="G76" s="70">
        <v>0</v>
      </c>
      <c r="H76" s="69">
        <f aca="true" t="shared" si="4" ref="H76:H90">(B76-(C76+D76+E76+F76)-G76)</f>
        <v>7576.83</v>
      </c>
      <c r="I76" s="70">
        <v>0</v>
      </c>
      <c r="J76" s="70">
        <v>0</v>
      </c>
      <c r="K76" s="71">
        <f>H76-I76</f>
        <v>7576.83</v>
      </c>
    </row>
    <row r="77" spans="1:11" ht="11.25" customHeight="1">
      <c r="A77" s="38" t="s">
        <v>51</v>
      </c>
      <c r="B77" s="72">
        <v>-1646559968.47</v>
      </c>
      <c r="C77" s="72">
        <v>2719878006.2</v>
      </c>
      <c r="D77" s="72">
        <v>501444311.26</v>
      </c>
      <c r="E77" s="72">
        <v>0</v>
      </c>
      <c r="F77" s="72">
        <v>898293071.03</v>
      </c>
      <c r="G77" s="61">
        <v>0</v>
      </c>
      <c r="H77" s="72">
        <f t="shared" si="4"/>
        <v>-5766175356.96</v>
      </c>
      <c r="I77" s="61">
        <v>148941849.76</v>
      </c>
      <c r="J77" s="61">
        <f>10419103.37</f>
        <v>10419103.37</v>
      </c>
      <c r="K77" s="60">
        <f>H77-I77</f>
        <v>-5915117206.72</v>
      </c>
    </row>
    <row r="78" spans="1:11" ht="11.25" customHeight="1">
      <c r="A78" s="38" t="s">
        <v>52</v>
      </c>
      <c r="B78" s="72">
        <v>971581215.67</v>
      </c>
      <c r="C78" s="72">
        <v>151020799.91</v>
      </c>
      <c r="D78" s="72">
        <v>9189890.36</v>
      </c>
      <c r="E78" s="72">
        <v>0</v>
      </c>
      <c r="F78" s="72">
        <v>29965136.21</v>
      </c>
      <c r="G78" s="61">
        <v>0</v>
      </c>
      <c r="H78" s="72">
        <f t="shared" si="4"/>
        <v>781405389.1899999</v>
      </c>
      <c r="I78" s="61">
        <v>0</v>
      </c>
      <c r="J78" s="61">
        <v>0</v>
      </c>
      <c r="K78" s="60">
        <f aca="true" t="shared" si="5" ref="K78:K126">H78-I78</f>
        <v>781405389.1899999</v>
      </c>
    </row>
    <row r="79" spans="1:11" ht="11.25" customHeight="1">
      <c r="A79" s="38" t="s">
        <v>53</v>
      </c>
      <c r="B79" s="72">
        <v>75335276.33</v>
      </c>
      <c r="C79" s="61">
        <v>8918.03</v>
      </c>
      <c r="D79" s="72">
        <v>0</v>
      </c>
      <c r="E79" s="61">
        <v>0</v>
      </c>
      <c r="F79" s="72">
        <v>129158.87</v>
      </c>
      <c r="G79" s="61">
        <v>0</v>
      </c>
      <c r="H79" s="72">
        <f t="shared" si="4"/>
        <v>75197199.42999999</v>
      </c>
      <c r="I79" s="61">
        <v>0</v>
      </c>
      <c r="J79" s="61">
        <v>0</v>
      </c>
      <c r="K79" s="60">
        <f t="shared" si="5"/>
        <v>75197199.42999999</v>
      </c>
    </row>
    <row r="80" spans="1:11" ht="11.25" customHeight="1">
      <c r="A80" s="38" t="s">
        <v>54</v>
      </c>
      <c r="B80" s="72">
        <v>277848404.5</v>
      </c>
      <c r="C80" s="72">
        <v>318073409.16</v>
      </c>
      <c r="D80" s="72">
        <v>7679788.09</v>
      </c>
      <c r="E80" s="61">
        <v>0</v>
      </c>
      <c r="F80" s="72">
        <v>6325223.48</v>
      </c>
      <c r="G80" s="61">
        <v>0</v>
      </c>
      <c r="H80" s="72">
        <f t="shared" si="4"/>
        <v>-54230016.23000002</v>
      </c>
      <c r="I80" s="61">
        <v>0</v>
      </c>
      <c r="J80" s="61">
        <v>0</v>
      </c>
      <c r="K80" s="60">
        <f t="shared" si="5"/>
        <v>-54230016.23000002</v>
      </c>
    </row>
    <row r="81" spans="1:11" ht="11.25" customHeight="1">
      <c r="A81" s="38" t="s">
        <v>74</v>
      </c>
      <c r="B81" s="72">
        <v>393303245.11</v>
      </c>
      <c r="C81" s="72">
        <v>15546684.85</v>
      </c>
      <c r="D81" s="72">
        <v>961.62</v>
      </c>
      <c r="E81" s="61">
        <v>0</v>
      </c>
      <c r="F81" s="72">
        <v>2262675.4</v>
      </c>
      <c r="G81" s="61">
        <v>0</v>
      </c>
      <c r="H81" s="72">
        <f t="shared" si="4"/>
        <v>375492923.24</v>
      </c>
      <c r="I81" s="61">
        <v>0</v>
      </c>
      <c r="J81" s="61">
        <v>0</v>
      </c>
      <c r="K81" s="60">
        <f t="shared" si="5"/>
        <v>375492923.24</v>
      </c>
    </row>
    <row r="82" spans="1:11" ht="11.25" customHeight="1">
      <c r="A82" s="38" t="s">
        <v>55</v>
      </c>
      <c r="B82" s="73">
        <v>300260073.06</v>
      </c>
      <c r="C82" s="72">
        <v>14975691.75</v>
      </c>
      <c r="D82" s="72">
        <v>20498507.36</v>
      </c>
      <c r="E82" s="61">
        <v>0</v>
      </c>
      <c r="F82" s="72">
        <v>3061782.79</v>
      </c>
      <c r="G82" s="61">
        <v>0</v>
      </c>
      <c r="H82" s="72">
        <f t="shared" si="4"/>
        <v>261724091.16</v>
      </c>
      <c r="I82" s="61">
        <v>0</v>
      </c>
      <c r="J82" s="61">
        <v>0</v>
      </c>
      <c r="K82" s="60">
        <f t="shared" si="5"/>
        <v>261724091.16</v>
      </c>
    </row>
    <row r="83" spans="1:11" ht="11.25" customHeight="1">
      <c r="A83" s="38" t="s">
        <v>56</v>
      </c>
      <c r="B83" s="73">
        <v>40994216.01</v>
      </c>
      <c r="C83" s="61">
        <v>0</v>
      </c>
      <c r="D83" s="61">
        <v>0</v>
      </c>
      <c r="E83" s="61">
        <v>0</v>
      </c>
      <c r="F83" s="72">
        <v>0</v>
      </c>
      <c r="G83" s="61">
        <v>0</v>
      </c>
      <c r="H83" s="72">
        <f t="shared" si="4"/>
        <v>40994216.01</v>
      </c>
      <c r="I83" s="61">
        <v>0</v>
      </c>
      <c r="J83" s="61">
        <v>0</v>
      </c>
      <c r="K83" s="60">
        <f t="shared" si="5"/>
        <v>40994216.01</v>
      </c>
    </row>
    <row r="84" spans="1:11" ht="11.25" customHeight="1">
      <c r="A84" s="38" t="s">
        <v>85</v>
      </c>
      <c r="B84" s="73">
        <v>567474.17</v>
      </c>
      <c r="C84" s="61">
        <v>0</v>
      </c>
      <c r="D84" s="61">
        <v>0</v>
      </c>
      <c r="E84" s="61">
        <v>0</v>
      </c>
      <c r="F84" s="72">
        <v>0</v>
      </c>
      <c r="G84" s="61">
        <v>0</v>
      </c>
      <c r="H84" s="72">
        <f t="shared" si="4"/>
        <v>567474.17</v>
      </c>
      <c r="I84" s="61">
        <v>0</v>
      </c>
      <c r="J84" s="61">
        <v>0</v>
      </c>
      <c r="K84" s="60">
        <f t="shared" si="5"/>
        <v>567474.17</v>
      </c>
    </row>
    <row r="85" spans="1:11" ht="21.75" customHeight="1">
      <c r="A85" s="79" t="s">
        <v>86</v>
      </c>
      <c r="B85" s="73">
        <v>3971771350.69</v>
      </c>
      <c r="C85" s="61">
        <v>150575.42</v>
      </c>
      <c r="D85" s="61">
        <v>374091239.27</v>
      </c>
      <c r="E85" s="61">
        <v>0</v>
      </c>
      <c r="F85" s="61">
        <v>24104414.81</v>
      </c>
      <c r="G85" s="61">
        <v>0</v>
      </c>
      <c r="H85" s="61">
        <f t="shared" si="4"/>
        <v>3573425121.19</v>
      </c>
      <c r="I85" s="61">
        <v>33687739.62</v>
      </c>
      <c r="J85" s="61">
        <v>0</v>
      </c>
      <c r="K85" s="60">
        <f t="shared" si="5"/>
        <v>3539737381.57</v>
      </c>
    </row>
    <row r="86" spans="1:11" ht="11.25" customHeight="1">
      <c r="A86" s="39" t="s">
        <v>57</v>
      </c>
      <c r="B86" s="61">
        <v>24556793.9</v>
      </c>
      <c r="C86" s="61">
        <v>0</v>
      </c>
      <c r="D86" s="61">
        <v>0</v>
      </c>
      <c r="E86" s="61">
        <v>0</v>
      </c>
      <c r="F86" s="61">
        <v>2560043.82</v>
      </c>
      <c r="G86" s="61">
        <v>0</v>
      </c>
      <c r="H86" s="61">
        <f t="shared" si="4"/>
        <v>21996750.08</v>
      </c>
      <c r="I86" s="61">
        <v>0</v>
      </c>
      <c r="J86" s="61">
        <v>0</v>
      </c>
      <c r="K86" s="60">
        <f t="shared" si="5"/>
        <v>21996750.08</v>
      </c>
    </row>
    <row r="87" spans="1:11" ht="11.25" customHeight="1">
      <c r="A87" s="39" t="s">
        <v>79</v>
      </c>
      <c r="B87" s="61">
        <v>1438308.37</v>
      </c>
      <c r="C87" s="61">
        <v>708209.03</v>
      </c>
      <c r="D87" s="61">
        <v>0</v>
      </c>
      <c r="E87" s="61">
        <v>0</v>
      </c>
      <c r="F87" s="61">
        <v>352417.61</v>
      </c>
      <c r="G87" s="61">
        <v>0</v>
      </c>
      <c r="H87" s="61">
        <f t="shared" si="4"/>
        <v>377681.73</v>
      </c>
      <c r="I87" s="61">
        <v>0</v>
      </c>
      <c r="J87" s="61">
        <v>0</v>
      </c>
      <c r="K87" s="60">
        <f t="shared" si="5"/>
        <v>377681.73</v>
      </c>
    </row>
    <row r="88" spans="1:11" ht="11.25" customHeight="1">
      <c r="A88" s="39" t="s">
        <v>59</v>
      </c>
      <c r="B88" s="61">
        <v>2691650337.88</v>
      </c>
      <c r="C88" s="61">
        <v>3946395.93</v>
      </c>
      <c r="D88" s="61">
        <v>65577757.49</v>
      </c>
      <c r="E88" s="61">
        <v>481295.58</v>
      </c>
      <c r="F88" s="61">
        <v>100131590.65</v>
      </c>
      <c r="G88" s="61">
        <v>0</v>
      </c>
      <c r="H88" s="61">
        <f t="shared" si="4"/>
        <v>2521513298.23</v>
      </c>
      <c r="I88" s="61">
        <v>68855658.38</v>
      </c>
      <c r="J88" s="61">
        <f>339555.1</f>
        <v>339555.1</v>
      </c>
      <c r="K88" s="60">
        <f t="shared" si="5"/>
        <v>2452657639.85</v>
      </c>
    </row>
    <row r="89" spans="1:11" ht="11.25" customHeight="1">
      <c r="A89" s="39" t="s">
        <v>60</v>
      </c>
      <c r="B89" s="61">
        <v>901167804.98</v>
      </c>
      <c r="C89" s="61">
        <v>4860292.49</v>
      </c>
      <c r="D89" s="61">
        <v>54213932.81</v>
      </c>
      <c r="E89" s="61">
        <v>41650.46</v>
      </c>
      <c r="F89" s="61">
        <v>18015418.88</v>
      </c>
      <c r="G89" s="61">
        <v>0</v>
      </c>
      <c r="H89" s="61">
        <f t="shared" si="4"/>
        <v>824036510.34</v>
      </c>
      <c r="I89" s="61">
        <v>101466351.28</v>
      </c>
      <c r="J89" s="61">
        <v>0</v>
      </c>
      <c r="K89" s="60">
        <f t="shared" si="5"/>
        <v>722570159.0600001</v>
      </c>
    </row>
    <row r="90" spans="1:11" ht="11.25" customHeight="1">
      <c r="A90" s="40" t="s">
        <v>87</v>
      </c>
      <c r="B90" s="74">
        <v>14934120.38</v>
      </c>
      <c r="C90" s="74">
        <v>0</v>
      </c>
      <c r="D90" s="74">
        <v>1257.79</v>
      </c>
      <c r="E90" s="74">
        <v>0</v>
      </c>
      <c r="F90" s="74">
        <v>0</v>
      </c>
      <c r="G90" s="74">
        <v>0</v>
      </c>
      <c r="H90" s="74">
        <f t="shared" si="4"/>
        <v>14932862.590000002</v>
      </c>
      <c r="I90" s="74">
        <v>0</v>
      </c>
      <c r="J90" s="74">
        <v>0</v>
      </c>
      <c r="K90" s="60">
        <f t="shared" si="5"/>
        <v>14932862.590000002</v>
      </c>
    </row>
    <row r="91" spans="1:11" ht="11.25" customHeight="1">
      <c r="A91" s="26" t="s">
        <v>66</v>
      </c>
      <c r="B91" s="75">
        <f aca="true" t="shared" si="6" ref="B91:G91">SUM(B92:B126)</f>
        <v>22603861657.23999</v>
      </c>
      <c r="C91" s="67">
        <f t="shared" si="6"/>
        <v>1397112447.28</v>
      </c>
      <c r="D91" s="76">
        <f t="shared" si="6"/>
        <v>315854105.08000004</v>
      </c>
      <c r="E91" s="67">
        <f t="shared" si="6"/>
        <v>7188137.630000001</v>
      </c>
      <c r="F91" s="76">
        <f t="shared" si="6"/>
        <v>3264163591.25</v>
      </c>
      <c r="G91" s="76">
        <f t="shared" si="6"/>
        <v>0</v>
      </c>
      <c r="H91" s="67">
        <f>(B91-(C91+D91+E91+F91)-G91)</f>
        <v>17619543375.999992</v>
      </c>
      <c r="I91" s="67">
        <f>SUM(I92:I126)</f>
        <v>525757507.98999983</v>
      </c>
      <c r="J91" s="77">
        <f>SUM(J92:J126)</f>
        <v>4586522.45</v>
      </c>
      <c r="K91" s="76">
        <f>SUM(K92:K126)</f>
        <v>17093785868.010002</v>
      </c>
    </row>
    <row r="92" spans="1:14" ht="11.25" customHeight="1">
      <c r="A92" s="23" t="s">
        <v>28</v>
      </c>
      <c r="B92" s="61">
        <v>967633927.38</v>
      </c>
      <c r="C92" s="61">
        <v>0</v>
      </c>
      <c r="D92" s="61">
        <v>0</v>
      </c>
      <c r="E92" s="61">
        <v>0</v>
      </c>
      <c r="F92" s="61">
        <v>1874280190.45</v>
      </c>
      <c r="G92" s="60">
        <v>0</v>
      </c>
      <c r="H92" s="61">
        <f aca="true" t="shared" si="7" ref="H92:H126">(B92-(C92+D92+E92+F92)-G92)</f>
        <v>-906646263.07</v>
      </c>
      <c r="I92" s="60">
        <v>0</v>
      </c>
      <c r="J92" s="71">
        <v>0</v>
      </c>
      <c r="K92" s="71">
        <f t="shared" si="5"/>
        <v>-906646263.07</v>
      </c>
      <c r="L92" s="22"/>
      <c r="M92" s="22"/>
      <c r="N92" s="22"/>
    </row>
    <row r="93" spans="1:14" ht="11.25" customHeight="1">
      <c r="A93" s="21" t="s">
        <v>29</v>
      </c>
      <c r="B93" s="61">
        <v>-117825231.04</v>
      </c>
      <c r="C93" s="61">
        <v>0</v>
      </c>
      <c r="D93" s="61">
        <v>0</v>
      </c>
      <c r="E93" s="61">
        <v>0</v>
      </c>
      <c r="F93" s="61">
        <v>5971.61</v>
      </c>
      <c r="G93" s="60">
        <v>0</v>
      </c>
      <c r="H93" s="61">
        <f t="shared" si="7"/>
        <v>-117831202.65</v>
      </c>
      <c r="I93" s="60">
        <v>0</v>
      </c>
      <c r="J93" s="60">
        <v>0</v>
      </c>
      <c r="K93" s="60">
        <f t="shared" si="5"/>
        <v>-117831202.65</v>
      </c>
      <c r="L93" s="22"/>
      <c r="M93" s="22"/>
      <c r="N93" s="22"/>
    </row>
    <row r="94" spans="1:14" ht="11.25" customHeight="1">
      <c r="A94" s="23" t="s">
        <v>30</v>
      </c>
      <c r="B94" s="61">
        <v>386270774.65</v>
      </c>
      <c r="C94" s="61">
        <v>10914921.57</v>
      </c>
      <c r="D94" s="61">
        <v>42589613.84</v>
      </c>
      <c r="E94" s="61">
        <v>0</v>
      </c>
      <c r="F94" s="61">
        <v>711401.76</v>
      </c>
      <c r="G94" s="60">
        <v>0</v>
      </c>
      <c r="H94" s="61">
        <f t="shared" si="7"/>
        <v>332054837.47999996</v>
      </c>
      <c r="I94" s="60">
        <v>72716274.29</v>
      </c>
      <c r="J94" s="60">
        <f>3709698.23</f>
        <v>3709698.23</v>
      </c>
      <c r="K94" s="60">
        <f t="shared" si="5"/>
        <v>259338563.18999994</v>
      </c>
      <c r="L94" s="22"/>
      <c r="M94" s="22"/>
      <c r="N94" s="22"/>
    </row>
    <row r="95" spans="1:14" ht="11.25" customHeight="1">
      <c r="A95" s="21" t="s">
        <v>31</v>
      </c>
      <c r="B95" s="61">
        <v>4203014874.47</v>
      </c>
      <c r="C95" s="61">
        <v>21410025</v>
      </c>
      <c r="D95" s="61">
        <v>29697031.24</v>
      </c>
      <c r="E95" s="61">
        <v>0</v>
      </c>
      <c r="F95" s="61">
        <v>359036936.6</v>
      </c>
      <c r="G95" s="60">
        <v>0</v>
      </c>
      <c r="H95" s="61">
        <f t="shared" si="7"/>
        <v>3792870881.6299996</v>
      </c>
      <c r="I95" s="60">
        <v>261662595.16</v>
      </c>
      <c r="J95" s="60">
        <v>0</v>
      </c>
      <c r="K95" s="60">
        <f t="shared" si="5"/>
        <v>3531208286.47</v>
      </c>
      <c r="L95" s="22"/>
      <c r="M95" s="22"/>
      <c r="N95" s="22"/>
    </row>
    <row r="96" spans="1:14" ht="11.25" customHeight="1">
      <c r="A96" s="21" t="s">
        <v>32</v>
      </c>
      <c r="B96" s="61">
        <v>236958547.79</v>
      </c>
      <c r="C96" s="61">
        <v>1255080.33</v>
      </c>
      <c r="D96" s="61">
        <v>73676799.55</v>
      </c>
      <c r="E96" s="61">
        <v>4329199.87</v>
      </c>
      <c r="F96" s="61">
        <v>6703778.78</v>
      </c>
      <c r="G96" s="60">
        <v>0</v>
      </c>
      <c r="H96" s="61">
        <f t="shared" si="7"/>
        <v>150993689.26</v>
      </c>
      <c r="I96" s="60">
        <v>735142.02</v>
      </c>
      <c r="J96" s="60">
        <v>0</v>
      </c>
      <c r="K96" s="60">
        <f t="shared" si="5"/>
        <v>150258547.23999998</v>
      </c>
      <c r="L96" s="22"/>
      <c r="M96" s="22"/>
      <c r="N96" s="22"/>
    </row>
    <row r="97" spans="1:14" ht="11.25" customHeight="1">
      <c r="A97" s="21" t="s">
        <v>33</v>
      </c>
      <c r="B97" s="61">
        <v>1473327314.41</v>
      </c>
      <c r="C97" s="61">
        <v>0.2</v>
      </c>
      <c r="D97" s="61">
        <v>722645.84</v>
      </c>
      <c r="E97" s="61">
        <v>0</v>
      </c>
      <c r="F97" s="61">
        <v>3262405.98</v>
      </c>
      <c r="G97" s="60">
        <v>0</v>
      </c>
      <c r="H97" s="61">
        <f t="shared" si="7"/>
        <v>1469342262.39</v>
      </c>
      <c r="I97" s="60">
        <v>0</v>
      </c>
      <c r="J97" s="60">
        <v>0</v>
      </c>
      <c r="K97" s="60">
        <f t="shared" si="5"/>
        <v>1469342262.39</v>
      </c>
      <c r="L97" s="22"/>
      <c r="M97" s="25"/>
      <c r="N97" s="25"/>
    </row>
    <row r="98" spans="1:14" ht="11.25" customHeight="1">
      <c r="A98" s="21" t="s">
        <v>34</v>
      </c>
      <c r="B98" s="61">
        <v>2007936161.97</v>
      </c>
      <c r="C98" s="61">
        <v>1325352313.92</v>
      </c>
      <c r="D98" s="61">
        <v>57851053.94</v>
      </c>
      <c r="E98" s="61">
        <v>0</v>
      </c>
      <c r="F98" s="61">
        <v>67787334.89</v>
      </c>
      <c r="G98" s="60">
        <v>0</v>
      </c>
      <c r="H98" s="61">
        <f t="shared" si="7"/>
        <v>556945459.2199998</v>
      </c>
      <c r="I98" s="60">
        <v>47042787.26</v>
      </c>
      <c r="J98" s="60">
        <f>876824.22</f>
        <v>876824.22</v>
      </c>
      <c r="K98" s="60">
        <f t="shared" si="5"/>
        <v>509902671.9599998</v>
      </c>
      <c r="L98" s="22"/>
      <c r="M98" s="25"/>
      <c r="N98" s="25"/>
    </row>
    <row r="99" spans="1:14" ht="11.25" customHeight="1">
      <c r="A99" s="21" t="s">
        <v>35</v>
      </c>
      <c r="B99" s="61">
        <v>3763495.51</v>
      </c>
      <c r="C99" s="61">
        <v>0</v>
      </c>
      <c r="D99" s="61">
        <v>1634456.55</v>
      </c>
      <c r="E99" s="61">
        <v>0</v>
      </c>
      <c r="F99" s="61">
        <v>207108.99</v>
      </c>
      <c r="G99" s="60">
        <v>0</v>
      </c>
      <c r="H99" s="61">
        <f t="shared" si="7"/>
        <v>1921929.9699999997</v>
      </c>
      <c r="I99" s="60">
        <v>0</v>
      </c>
      <c r="J99" s="60">
        <v>0</v>
      </c>
      <c r="K99" s="60">
        <f t="shared" si="5"/>
        <v>1921929.9699999997</v>
      </c>
      <c r="L99" s="22"/>
      <c r="M99" s="22"/>
      <c r="N99" s="22"/>
    </row>
    <row r="100" spans="1:14" ht="11.25" customHeight="1">
      <c r="A100" s="21" t="s">
        <v>36</v>
      </c>
      <c r="B100" s="61">
        <v>501490.15</v>
      </c>
      <c r="C100" s="61">
        <v>0</v>
      </c>
      <c r="D100" s="61">
        <v>0</v>
      </c>
      <c r="E100" s="61">
        <v>0</v>
      </c>
      <c r="F100" s="61">
        <v>49266399.3</v>
      </c>
      <c r="G100" s="60">
        <v>0</v>
      </c>
      <c r="H100" s="61">
        <f t="shared" si="7"/>
        <v>-48764909.15</v>
      </c>
      <c r="I100" s="60">
        <v>0</v>
      </c>
      <c r="J100" s="60">
        <v>0</v>
      </c>
      <c r="K100" s="60">
        <f t="shared" si="5"/>
        <v>-48764909.15</v>
      </c>
      <c r="L100" s="22"/>
      <c r="M100" s="25"/>
      <c r="N100" s="25"/>
    </row>
    <row r="101" spans="1:14" ht="11.25" customHeight="1">
      <c r="A101" s="21" t="s">
        <v>88</v>
      </c>
      <c r="B101" s="61">
        <v>45191861.76</v>
      </c>
      <c r="C101" s="61">
        <v>200725.39</v>
      </c>
      <c r="D101" s="61">
        <v>848923.96</v>
      </c>
      <c r="E101" s="61">
        <v>0</v>
      </c>
      <c r="F101" s="61">
        <v>1080452.65</v>
      </c>
      <c r="G101" s="60">
        <v>0</v>
      </c>
      <c r="H101" s="61">
        <f t="shared" si="7"/>
        <v>43061759.76</v>
      </c>
      <c r="I101" s="60">
        <v>0</v>
      </c>
      <c r="J101" s="60">
        <v>0</v>
      </c>
      <c r="K101" s="60">
        <f t="shared" si="5"/>
        <v>43061759.76</v>
      </c>
      <c r="L101" s="22"/>
      <c r="M101" s="25"/>
      <c r="N101" s="25"/>
    </row>
    <row r="102" spans="1:14" ht="11.25" customHeight="1">
      <c r="A102" s="21" t="s">
        <v>89</v>
      </c>
      <c r="B102" s="61">
        <v>1024825402.01</v>
      </c>
      <c r="C102" s="61">
        <v>0</v>
      </c>
      <c r="D102" s="61">
        <v>19766029.83</v>
      </c>
      <c r="E102" s="61">
        <v>0</v>
      </c>
      <c r="F102" s="61">
        <v>1050644.49</v>
      </c>
      <c r="G102" s="60">
        <v>0</v>
      </c>
      <c r="H102" s="61">
        <f t="shared" si="7"/>
        <v>1004008727.6899999</v>
      </c>
      <c r="I102" s="60">
        <v>0</v>
      </c>
      <c r="J102" s="60">
        <v>0</v>
      </c>
      <c r="K102" s="60">
        <f t="shared" si="5"/>
        <v>1004008727.6899999</v>
      </c>
      <c r="L102" s="22"/>
      <c r="M102" s="25"/>
      <c r="N102" s="25"/>
    </row>
    <row r="103" spans="1:14" ht="11.25" customHeight="1">
      <c r="A103" s="23" t="s">
        <v>113</v>
      </c>
      <c r="B103" s="61">
        <v>3049951747.47</v>
      </c>
      <c r="C103" s="61">
        <v>0</v>
      </c>
      <c r="D103" s="61">
        <v>0</v>
      </c>
      <c r="E103" s="61">
        <v>0</v>
      </c>
      <c r="F103" s="61">
        <v>0</v>
      </c>
      <c r="G103" s="60">
        <v>0</v>
      </c>
      <c r="H103" s="61">
        <f t="shared" si="7"/>
        <v>3049951747.47</v>
      </c>
      <c r="I103" s="60">
        <v>0</v>
      </c>
      <c r="J103" s="60">
        <v>0</v>
      </c>
      <c r="K103" s="60">
        <f t="shared" si="5"/>
        <v>3049951747.47</v>
      </c>
      <c r="L103" s="116"/>
      <c r="M103" s="25"/>
      <c r="N103" s="25"/>
    </row>
    <row r="104" spans="1:14" ht="11.25" customHeight="1">
      <c r="A104" s="21" t="s">
        <v>37</v>
      </c>
      <c r="B104" s="61">
        <v>281866767.67</v>
      </c>
      <c r="C104" s="61">
        <v>0</v>
      </c>
      <c r="D104" s="61">
        <v>0</v>
      </c>
      <c r="E104" s="61">
        <v>0</v>
      </c>
      <c r="F104" s="61">
        <v>282684968.81</v>
      </c>
      <c r="G104" s="60">
        <v>0</v>
      </c>
      <c r="H104" s="61">
        <f t="shared" si="7"/>
        <v>-818201.1399999857</v>
      </c>
      <c r="I104" s="60">
        <v>0</v>
      </c>
      <c r="J104" s="60">
        <v>0</v>
      </c>
      <c r="K104" s="60">
        <f t="shared" si="5"/>
        <v>-818201.1399999857</v>
      </c>
      <c r="L104" s="22"/>
      <c r="M104" s="22"/>
      <c r="N104" s="22"/>
    </row>
    <row r="105" spans="1:14" ht="11.25" customHeight="1">
      <c r="A105" s="27" t="s">
        <v>38</v>
      </c>
      <c r="B105" s="61">
        <v>2.68</v>
      </c>
      <c r="C105" s="61">
        <v>0</v>
      </c>
      <c r="D105" s="61">
        <v>0</v>
      </c>
      <c r="E105" s="61">
        <v>0</v>
      </c>
      <c r="F105" s="61">
        <v>0</v>
      </c>
      <c r="G105" s="60">
        <v>0</v>
      </c>
      <c r="H105" s="61">
        <f t="shared" si="7"/>
        <v>2.68</v>
      </c>
      <c r="I105" s="60">
        <v>0</v>
      </c>
      <c r="J105" s="60">
        <v>0</v>
      </c>
      <c r="K105" s="60">
        <f t="shared" si="5"/>
        <v>2.68</v>
      </c>
      <c r="L105" s="22"/>
      <c r="M105" s="22"/>
      <c r="N105" s="22"/>
    </row>
    <row r="106" spans="1:14" ht="11.25" customHeight="1">
      <c r="A106" s="21" t="s">
        <v>39</v>
      </c>
      <c r="B106" s="61">
        <v>201497077.81</v>
      </c>
      <c r="C106" s="61">
        <v>0</v>
      </c>
      <c r="D106" s="61">
        <v>0</v>
      </c>
      <c r="E106" s="61">
        <v>0</v>
      </c>
      <c r="F106" s="61">
        <v>152476409.15</v>
      </c>
      <c r="G106" s="60">
        <v>0</v>
      </c>
      <c r="H106" s="61">
        <f t="shared" si="7"/>
        <v>49020668.66</v>
      </c>
      <c r="I106" s="60">
        <v>0</v>
      </c>
      <c r="J106" s="60">
        <v>0</v>
      </c>
      <c r="K106" s="60">
        <f t="shared" si="5"/>
        <v>49020668.66</v>
      </c>
      <c r="L106" s="22"/>
      <c r="M106" s="22"/>
      <c r="N106" s="22"/>
    </row>
    <row r="107" spans="1:14" ht="11.25" customHeight="1">
      <c r="A107" s="21" t="s">
        <v>40</v>
      </c>
      <c r="B107" s="61">
        <v>363228010.75</v>
      </c>
      <c r="C107" s="61">
        <v>0</v>
      </c>
      <c r="D107" s="61">
        <v>0</v>
      </c>
      <c r="E107" s="61">
        <v>0</v>
      </c>
      <c r="F107" s="61">
        <v>0</v>
      </c>
      <c r="G107" s="60">
        <v>0</v>
      </c>
      <c r="H107" s="61">
        <f t="shared" si="7"/>
        <v>363228010.75</v>
      </c>
      <c r="I107" s="60">
        <v>0</v>
      </c>
      <c r="J107" s="60">
        <v>0</v>
      </c>
      <c r="K107" s="60">
        <f t="shared" si="5"/>
        <v>363228010.75</v>
      </c>
      <c r="L107" s="22"/>
      <c r="M107" s="22"/>
      <c r="N107" s="22"/>
    </row>
    <row r="108" spans="1:14" ht="11.25" customHeight="1">
      <c r="A108" s="21" t="s">
        <v>77</v>
      </c>
      <c r="B108" s="61">
        <v>470348236.28</v>
      </c>
      <c r="C108" s="61">
        <v>69352.99</v>
      </c>
      <c r="D108" s="61">
        <v>0</v>
      </c>
      <c r="E108" s="61">
        <v>0</v>
      </c>
      <c r="F108" s="61">
        <v>418166.77</v>
      </c>
      <c r="G108" s="60">
        <v>0</v>
      </c>
      <c r="H108" s="61">
        <f t="shared" si="7"/>
        <v>469860716.52</v>
      </c>
      <c r="I108" s="60">
        <v>0</v>
      </c>
      <c r="J108" s="60">
        <v>0</v>
      </c>
      <c r="K108" s="60">
        <f t="shared" si="5"/>
        <v>469860716.52</v>
      </c>
      <c r="L108" s="22"/>
      <c r="M108" s="22"/>
      <c r="N108" s="22"/>
    </row>
    <row r="109" spans="1:14" ht="11.25" customHeight="1">
      <c r="A109" s="21" t="s">
        <v>41</v>
      </c>
      <c r="B109" s="61">
        <v>12286232.23</v>
      </c>
      <c r="C109" s="61">
        <v>0</v>
      </c>
      <c r="D109" s="61">
        <v>0</v>
      </c>
      <c r="E109" s="61">
        <v>0</v>
      </c>
      <c r="F109" s="61">
        <v>0</v>
      </c>
      <c r="G109" s="60">
        <v>0</v>
      </c>
      <c r="H109" s="61">
        <f t="shared" si="7"/>
        <v>12286232.23</v>
      </c>
      <c r="I109" s="60">
        <v>0</v>
      </c>
      <c r="J109" s="60">
        <v>0</v>
      </c>
      <c r="K109" s="60">
        <f t="shared" si="5"/>
        <v>12286232.23</v>
      </c>
      <c r="L109" s="22"/>
      <c r="M109" s="22"/>
      <c r="N109" s="22"/>
    </row>
    <row r="110" spans="1:14" ht="11.25" customHeight="1">
      <c r="A110" s="21" t="s">
        <v>80</v>
      </c>
      <c r="B110" s="61">
        <v>11292717.51</v>
      </c>
      <c r="C110" s="61">
        <v>524957.54</v>
      </c>
      <c r="D110" s="61">
        <v>0</v>
      </c>
      <c r="E110" s="61">
        <v>0</v>
      </c>
      <c r="F110" s="61">
        <v>2019.62</v>
      </c>
      <c r="G110" s="60">
        <v>0</v>
      </c>
      <c r="H110" s="61">
        <f t="shared" si="7"/>
        <v>10765740.35</v>
      </c>
      <c r="I110" s="60">
        <v>0</v>
      </c>
      <c r="J110" s="60">
        <v>0</v>
      </c>
      <c r="K110" s="60">
        <f t="shared" si="5"/>
        <v>10765740.35</v>
      </c>
      <c r="L110" s="22"/>
      <c r="M110" s="22"/>
      <c r="N110" s="22"/>
    </row>
    <row r="111" spans="1:14" ht="11.25" customHeight="1">
      <c r="A111" s="21" t="s">
        <v>84</v>
      </c>
      <c r="B111" s="61">
        <v>7519.75</v>
      </c>
      <c r="C111" s="61">
        <v>0</v>
      </c>
      <c r="D111" s="61">
        <v>0</v>
      </c>
      <c r="E111" s="61">
        <v>0</v>
      </c>
      <c r="F111" s="61">
        <v>0</v>
      </c>
      <c r="G111" s="60">
        <v>0</v>
      </c>
      <c r="H111" s="61">
        <f t="shared" si="7"/>
        <v>7519.75</v>
      </c>
      <c r="I111" s="60">
        <v>0</v>
      </c>
      <c r="J111" s="60">
        <v>0</v>
      </c>
      <c r="K111" s="60">
        <f t="shared" si="5"/>
        <v>7519.75</v>
      </c>
      <c r="L111" s="22"/>
      <c r="M111" s="22"/>
      <c r="N111" s="22"/>
    </row>
    <row r="112" spans="1:14" ht="11.25" customHeight="1">
      <c r="A112" s="21" t="s">
        <v>42</v>
      </c>
      <c r="B112" s="61">
        <v>157675030.89</v>
      </c>
      <c r="C112" s="61">
        <v>1041669.03</v>
      </c>
      <c r="D112" s="61">
        <v>4850454.96</v>
      </c>
      <c r="E112" s="61">
        <v>2756699.97</v>
      </c>
      <c r="F112" s="61">
        <v>2396076.1</v>
      </c>
      <c r="G112" s="60">
        <v>0</v>
      </c>
      <c r="H112" s="61">
        <f t="shared" si="7"/>
        <v>146630130.82999998</v>
      </c>
      <c r="I112" s="60">
        <v>1953136.4</v>
      </c>
      <c r="J112" s="60">
        <v>0</v>
      </c>
      <c r="K112" s="60">
        <f t="shared" si="5"/>
        <v>144676994.42999998</v>
      </c>
      <c r="L112" s="22"/>
      <c r="M112" s="22"/>
      <c r="N112" s="22"/>
    </row>
    <row r="113" spans="1:14" ht="11.25" customHeight="1">
      <c r="A113" s="21" t="s">
        <v>43</v>
      </c>
      <c r="B113" s="61">
        <v>89778316.36</v>
      </c>
      <c r="C113" s="61">
        <v>372089.77</v>
      </c>
      <c r="D113" s="61">
        <v>2592614.89</v>
      </c>
      <c r="E113" s="61">
        <v>0</v>
      </c>
      <c r="F113" s="61">
        <v>137884.38</v>
      </c>
      <c r="G113" s="60">
        <v>0</v>
      </c>
      <c r="H113" s="61">
        <f t="shared" si="7"/>
        <v>86675727.32</v>
      </c>
      <c r="I113" s="60">
        <v>136918.36</v>
      </c>
      <c r="J113" s="60">
        <v>0</v>
      </c>
      <c r="K113" s="60">
        <f t="shared" si="5"/>
        <v>86538808.96</v>
      </c>
      <c r="L113" s="22"/>
      <c r="M113" s="22"/>
      <c r="N113" s="22"/>
    </row>
    <row r="114" spans="1:14" ht="11.25" customHeight="1">
      <c r="A114" s="21" t="s">
        <v>44</v>
      </c>
      <c r="B114" s="61">
        <v>88161656.05</v>
      </c>
      <c r="C114" s="61">
        <v>198.84</v>
      </c>
      <c r="D114" s="61">
        <v>5448364.99</v>
      </c>
      <c r="E114" s="61">
        <v>9000</v>
      </c>
      <c r="F114" s="61">
        <v>63857927.24</v>
      </c>
      <c r="G114" s="60">
        <v>0</v>
      </c>
      <c r="H114" s="61">
        <f t="shared" si="7"/>
        <v>18846164.97999999</v>
      </c>
      <c r="I114" s="60">
        <v>0</v>
      </c>
      <c r="J114" s="60">
        <v>0</v>
      </c>
      <c r="K114" s="60">
        <f t="shared" si="5"/>
        <v>18846164.97999999</v>
      </c>
      <c r="L114" s="22"/>
      <c r="M114" s="22"/>
      <c r="N114" s="22"/>
    </row>
    <row r="115" spans="1:14" ht="11.25" customHeight="1">
      <c r="A115" s="21" t="s">
        <v>45</v>
      </c>
      <c r="B115" s="61">
        <v>106242986.03</v>
      </c>
      <c r="C115" s="61">
        <v>7642.28</v>
      </c>
      <c r="D115" s="61">
        <v>178976.06</v>
      </c>
      <c r="E115" s="61">
        <v>0</v>
      </c>
      <c r="F115" s="61">
        <v>904689.1</v>
      </c>
      <c r="G115" s="60">
        <v>0</v>
      </c>
      <c r="H115" s="61">
        <f t="shared" si="7"/>
        <v>105151678.59</v>
      </c>
      <c r="I115" s="60">
        <v>1253748.08</v>
      </c>
      <c r="J115" s="60">
        <v>0</v>
      </c>
      <c r="K115" s="60">
        <f t="shared" si="5"/>
        <v>103897930.51</v>
      </c>
      <c r="L115" s="22"/>
      <c r="M115" s="22"/>
      <c r="N115" s="22"/>
    </row>
    <row r="116" spans="1:14" ht="11.25" customHeight="1">
      <c r="A116" s="21" t="s">
        <v>46</v>
      </c>
      <c r="B116" s="61">
        <v>154098397.91</v>
      </c>
      <c r="C116" s="61">
        <v>652950.11</v>
      </c>
      <c r="D116" s="61">
        <v>36614541.94</v>
      </c>
      <c r="E116" s="61">
        <v>0</v>
      </c>
      <c r="F116" s="61">
        <v>17793237.19</v>
      </c>
      <c r="G116" s="60">
        <v>0</v>
      </c>
      <c r="H116" s="61">
        <f t="shared" si="7"/>
        <v>99037668.67</v>
      </c>
      <c r="I116" s="60">
        <v>37028027.26</v>
      </c>
      <c r="J116" s="60">
        <v>0</v>
      </c>
      <c r="K116" s="60">
        <f t="shared" si="5"/>
        <v>62009641.410000004</v>
      </c>
      <c r="L116" s="22"/>
      <c r="M116" s="22"/>
      <c r="N116" s="22"/>
    </row>
    <row r="117" spans="1:14" ht="11.25" customHeight="1">
      <c r="A117" s="21" t="s">
        <v>58</v>
      </c>
      <c r="B117" s="61">
        <v>544766805.73</v>
      </c>
      <c r="C117" s="61">
        <v>661183.08</v>
      </c>
      <c r="D117" s="61">
        <v>4352912.88</v>
      </c>
      <c r="E117" s="61">
        <v>67364.98</v>
      </c>
      <c r="F117" s="61">
        <v>135893.78</v>
      </c>
      <c r="G117" s="60">
        <v>0</v>
      </c>
      <c r="H117" s="61">
        <f>(B117-(C117+D117+E117+F117)-G117)</f>
        <v>539549451.01</v>
      </c>
      <c r="I117" s="60">
        <v>14607700.58</v>
      </c>
      <c r="J117" s="60">
        <v>0</v>
      </c>
      <c r="K117" s="60">
        <f t="shared" si="5"/>
        <v>524941750.43</v>
      </c>
      <c r="L117" s="22"/>
      <c r="M117" s="22"/>
      <c r="N117" s="22"/>
    </row>
    <row r="118" spans="1:14" ht="11.25" customHeight="1">
      <c r="A118" s="21" t="s">
        <v>47</v>
      </c>
      <c r="B118" s="61">
        <v>172949252.44</v>
      </c>
      <c r="C118" s="61">
        <v>12798290.13</v>
      </c>
      <c r="D118" s="61">
        <v>25767866.98</v>
      </c>
      <c r="E118" s="61">
        <v>25704.03</v>
      </c>
      <c r="F118" s="61">
        <v>13338922.09</v>
      </c>
      <c r="G118" s="60">
        <v>0</v>
      </c>
      <c r="H118" s="61">
        <f t="shared" si="7"/>
        <v>121018469.21</v>
      </c>
      <c r="I118" s="60">
        <v>41103990.18</v>
      </c>
      <c r="J118" s="60">
        <v>0</v>
      </c>
      <c r="K118" s="60">
        <f t="shared" si="5"/>
        <v>79914479.03</v>
      </c>
      <c r="L118" s="22"/>
      <c r="M118" s="22"/>
      <c r="N118" s="22"/>
    </row>
    <row r="119" spans="1:14" ht="11.25" customHeight="1">
      <c r="A119" s="21" t="s">
        <v>81</v>
      </c>
      <c r="B119" s="61">
        <v>11415.16</v>
      </c>
      <c r="C119" s="61">
        <v>0.42</v>
      </c>
      <c r="D119" s="61">
        <v>0</v>
      </c>
      <c r="E119" s="61">
        <v>0</v>
      </c>
      <c r="F119" s="61">
        <v>0</v>
      </c>
      <c r="G119" s="60">
        <v>0</v>
      </c>
      <c r="H119" s="61">
        <f t="shared" si="7"/>
        <v>11414.74</v>
      </c>
      <c r="I119" s="60">
        <v>0</v>
      </c>
      <c r="J119" s="60">
        <v>0</v>
      </c>
      <c r="K119" s="60">
        <f t="shared" si="5"/>
        <v>11414.74</v>
      </c>
      <c r="L119" s="22"/>
      <c r="M119" s="22"/>
      <c r="N119" s="22"/>
    </row>
    <row r="120" spans="1:14" ht="11.25" customHeight="1">
      <c r="A120" s="21" t="s">
        <v>48</v>
      </c>
      <c r="B120" s="61">
        <v>3910742113.99</v>
      </c>
      <c r="C120" s="61">
        <v>21601361.24</v>
      </c>
      <c r="D120" s="61">
        <v>7151484.13</v>
      </c>
      <c r="E120" s="61">
        <v>168.78</v>
      </c>
      <c r="F120" s="61">
        <v>326014522.33</v>
      </c>
      <c r="G120" s="60">
        <v>0</v>
      </c>
      <c r="H120" s="61">
        <f t="shared" si="7"/>
        <v>3555974577.5099998</v>
      </c>
      <c r="I120" s="60">
        <v>32589597.53</v>
      </c>
      <c r="J120" s="60">
        <v>0</v>
      </c>
      <c r="K120" s="60">
        <f t="shared" si="5"/>
        <v>3523384979.9799995</v>
      </c>
      <c r="L120" s="22"/>
      <c r="M120" s="22"/>
      <c r="N120" s="22"/>
    </row>
    <row r="121" spans="1:14" ht="11.25" customHeight="1">
      <c r="A121" s="21" t="s">
        <v>49</v>
      </c>
      <c r="B121" s="61">
        <v>34864290.92</v>
      </c>
      <c r="C121" s="61">
        <v>0</v>
      </c>
      <c r="D121" s="61">
        <v>134371.6</v>
      </c>
      <c r="E121" s="61">
        <v>0</v>
      </c>
      <c r="F121" s="61">
        <v>463661.35</v>
      </c>
      <c r="G121" s="60">
        <v>0</v>
      </c>
      <c r="H121" s="61">
        <f t="shared" si="7"/>
        <v>34266257.97</v>
      </c>
      <c r="I121" s="60">
        <v>9165737.65</v>
      </c>
      <c r="J121" s="60">
        <v>0</v>
      </c>
      <c r="K121" s="60">
        <f t="shared" si="5"/>
        <v>25100520.32</v>
      </c>
      <c r="L121" s="22"/>
      <c r="M121" s="22"/>
      <c r="N121" s="22"/>
    </row>
    <row r="122" spans="1:14" ht="11.25" customHeight="1">
      <c r="A122" s="21" t="s">
        <v>73</v>
      </c>
      <c r="B122" s="61">
        <v>1916533643.82</v>
      </c>
      <c r="C122" s="61">
        <v>148560.97</v>
      </c>
      <c r="D122" s="61">
        <v>118662.96</v>
      </c>
      <c r="E122" s="61">
        <v>0</v>
      </c>
      <c r="F122" s="61">
        <v>99194.36</v>
      </c>
      <c r="G122" s="60">
        <v>0</v>
      </c>
      <c r="H122" s="61">
        <f t="shared" si="7"/>
        <v>1916167225.53</v>
      </c>
      <c r="I122" s="60">
        <v>2409820.02</v>
      </c>
      <c r="J122" s="60">
        <v>0</v>
      </c>
      <c r="K122" s="60">
        <f t="shared" si="5"/>
        <v>1913757405.51</v>
      </c>
      <c r="L122" s="22"/>
      <c r="M122" s="22"/>
      <c r="N122" s="22"/>
    </row>
    <row r="123" spans="1:14" ht="11.25" customHeight="1">
      <c r="A123" s="21" t="s">
        <v>82</v>
      </c>
      <c r="B123" s="61">
        <v>177754157.39</v>
      </c>
      <c r="C123" s="61">
        <v>101124.47</v>
      </c>
      <c r="D123" s="61">
        <v>1520093.69</v>
      </c>
      <c r="E123" s="61">
        <v>0</v>
      </c>
      <c r="F123" s="61">
        <v>29821416.62</v>
      </c>
      <c r="G123" s="60">
        <v>0</v>
      </c>
      <c r="H123" s="61">
        <f t="shared" si="7"/>
        <v>146311522.60999998</v>
      </c>
      <c r="I123" s="60">
        <v>2854538.42</v>
      </c>
      <c r="J123" s="60">
        <v>0</v>
      </c>
      <c r="K123" s="60">
        <f t="shared" si="5"/>
        <v>143456984.19</v>
      </c>
      <c r="L123" s="22"/>
      <c r="M123" s="22"/>
      <c r="N123" s="22"/>
    </row>
    <row r="124" spans="1:14" ht="22.5" customHeight="1">
      <c r="A124" s="21" t="s">
        <v>90</v>
      </c>
      <c r="B124" s="61">
        <v>179648319.26</v>
      </c>
      <c r="C124" s="61">
        <v>0</v>
      </c>
      <c r="D124" s="61">
        <v>0</v>
      </c>
      <c r="E124" s="61">
        <v>0</v>
      </c>
      <c r="F124" s="61">
        <v>0</v>
      </c>
      <c r="G124" s="60">
        <v>0</v>
      </c>
      <c r="H124" s="61">
        <f t="shared" si="7"/>
        <v>179648319.26</v>
      </c>
      <c r="I124" s="60">
        <v>0</v>
      </c>
      <c r="J124" s="60">
        <v>0</v>
      </c>
      <c r="K124" s="60">
        <f>H124-I124</f>
        <v>179648319.26</v>
      </c>
      <c r="L124" s="22"/>
      <c r="M124" s="22"/>
      <c r="N124" s="22"/>
    </row>
    <row r="125" spans="1:14" ht="11.25" customHeight="1">
      <c r="A125" s="21" t="s">
        <v>91</v>
      </c>
      <c r="B125" s="61">
        <v>17593851.37</v>
      </c>
      <c r="C125" s="61">
        <v>0</v>
      </c>
      <c r="D125" s="61">
        <v>0</v>
      </c>
      <c r="E125" s="61">
        <v>0</v>
      </c>
      <c r="F125" s="61">
        <v>10220914.67</v>
      </c>
      <c r="G125" s="60">
        <v>0</v>
      </c>
      <c r="H125" s="61">
        <f t="shared" si="7"/>
        <v>7372936.700000001</v>
      </c>
      <c r="I125" s="60">
        <v>0</v>
      </c>
      <c r="J125" s="60">
        <v>0</v>
      </c>
      <c r="K125" s="60">
        <f t="shared" si="5"/>
        <v>7372936.700000001</v>
      </c>
      <c r="L125" s="22"/>
      <c r="M125" s="22"/>
      <c r="N125" s="22"/>
    </row>
    <row r="126" spans="1:14" ht="11.25" customHeight="1">
      <c r="A126" s="21" t="s">
        <v>50</v>
      </c>
      <c r="B126" s="61">
        <v>430964488.71</v>
      </c>
      <c r="C126" s="61">
        <v>0</v>
      </c>
      <c r="D126" s="61">
        <v>337205.25</v>
      </c>
      <c r="E126" s="61">
        <v>0</v>
      </c>
      <c r="F126" s="61">
        <v>5062.19</v>
      </c>
      <c r="G126" s="60">
        <v>0</v>
      </c>
      <c r="H126" s="61">
        <f t="shared" si="7"/>
        <v>430622221.27</v>
      </c>
      <c r="I126" s="60">
        <v>497494.78</v>
      </c>
      <c r="J126" s="61">
        <v>0</v>
      </c>
      <c r="K126" s="60">
        <f t="shared" si="5"/>
        <v>430124726.49</v>
      </c>
      <c r="L126" s="22"/>
      <c r="M126" s="22"/>
      <c r="N126" s="22"/>
    </row>
    <row r="127" spans="1:11" ht="11.25" customHeight="1">
      <c r="A127" s="41" t="s">
        <v>19</v>
      </c>
      <c r="B127" s="62">
        <f aca="true" t="shared" si="8" ref="B127:G127">B91+B75</f>
        <v>30622717886.64999</v>
      </c>
      <c r="C127" s="58">
        <f t="shared" si="8"/>
        <v>4626281430.049999</v>
      </c>
      <c r="D127" s="63">
        <f t="shared" si="8"/>
        <v>1348551751.13</v>
      </c>
      <c r="E127" s="63">
        <f t="shared" si="8"/>
        <v>7711083.670000001</v>
      </c>
      <c r="F127" s="63">
        <f t="shared" si="8"/>
        <v>4349364524.8</v>
      </c>
      <c r="G127" s="57">
        <f t="shared" si="8"/>
        <v>0</v>
      </c>
      <c r="H127" s="63">
        <f>(B127-(C127+D127+E127+F127)-G127)</f>
        <v>20290809096.999992</v>
      </c>
      <c r="I127" s="58">
        <f>I91+I75</f>
        <v>878709107.0299997</v>
      </c>
      <c r="J127" s="59">
        <f>J91+J75</f>
        <v>15345180.919999998</v>
      </c>
      <c r="K127" s="59">
        <f>K91+K75</f>
        <v>19412099989.97</v>
      </c>
    </row>
    <row r="128" spans="1:11" ht="11.25" customHeight="1">
      <c r="A128" s="1" t="str">
        <f>A38</f>
        <v>FONTE: Siafe-Rio - Secretaria de Estado de Fazenda.</v>
      </c>
      <c r="B128" s="42"/>
      <c r="C128" s="42"/>
      <c r="D128" s="42"/>
      <c r="E128" s="42"/>
      <c r="F128" s="42"/>
      <c r="G128" s="42"/>
      <c r="H128" s="42"/>
      <c r="I128" s="42"/>
      <c r="J128" s="35"/>
      <c r="K128" s="35" t="s">
        <v>63</v>
      </c>
    </row>
    <row r="129" spans="2:11" ht="11.25" customHeight="1"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2:11" ht="11.25" customHeight="1"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1.25" customHeight="1">
      <c r="A131" s="45" t="s">
        <v>111</v>
      </c>
      <c r="B131" s="46"/>
      <c r="C131" s="115" t="s">
        <v>112</v>
      </c>
      <c r="D131" s="115"/>
      <c r="E131" s="115"/>
      <c r="F131" s="115"/>
      <c r="G131" s="115"/>
      <c r="H131" s="115" t="s">
        <v>78</v>
      </c>
      <c r="I131" s="115"/>
      <c r="J131" s="115"/>
      <c r="K131" s="115"/>
    </row>
    <row r="132" spans="1:14" ht="11.25" customHeight="1">
      <c r="A132" s="45" t="s">
        <v>75</v>
      </c>
      <c r="B132" s="46"/>
      <c r="C132" s="115" t="s">
        <v>76</v>
      </c>
      <c r="D132" s="115"/>
      <c r="E132" s="115"/>
      <c r="F132" s="115"/>
      <c r="G132" s="115"/>
      <c r="H132" s="115" t="s">
        <v>0</v>
      </c>
      <c r="I132" s="115"/>
      <c r="J132" s="115"/>
      <c r="K132" s="115"/>
      <c r="L132" s="46"/>
      <c r="M132" s="46"/>
      <c r="N132" s="46"/>
    </row>
    <row r="133" spans="12:14" ht="11.25" customHeight="1">
      <c r="L133" s="46"/>
      <c r="M133" s="46"/>
      <c r="N133" s="46"/>
    </row>
    <row r="134" spans="1:11" ht="11.25" customHeight="1">
      <c r="A134" s="43"/>
      <c r="B134" s="93"/>
      <c r="C134" s="93"/>
      <c r="D134" s="93"/>
      <c r="E134" s="93"/>
      <c r="F134" s="93"/>
      <c r="G134" s="93"/>
      <c r="H134" s="93"/>
      <c r="I134" s="93"/>
      <c r="J134" s="93"/>
      <c r="K134" s="93"/>
    </row>
    <row r="135" ht="11.25" customHeight="1">
      <c r="H135" s="93"/>
    </row>
    <row r="136" spans="2:11" ht="11.25" customHeight="1">
      <c r="B136" s="93"/>
      <c r="C136" s="93"/>
      <c r="D136" s="93"/>
      <c r="E136" s="93"/>
      <c r="F136" s="93"/>
      <c r="G136" s="93"/>
      <c r="H136" s="93"/>
      <c r="I136" s="93"/>
      <c r="J136" s="93"/>
      <c r="K136" s="93"/>
    </row>
    <row r="137" spans="2:11" ht="11.25" customHeight="1">
      <c r="B137" s="93"/>
      <c r="C137" s="93"/>
      <c r="D137" s="93"/>
      <c r="E137" s="93"/>
      <c r="F137" s="93"/>
      <c r="G137" s="93"/>
      <c r="H137" s="93"/>
      <c r="I137" s="93"/>
      <c r="J137" s="93"/>
      <c r="K137" s="93"/>
    </row>
    <row r="139" spans="1:11" ht="11.25" customHeight="1">
      <c r="A139" s="44"/>
      <c r="B139" s="44"/>
      <c r="C139" s="44"/>
      <c r="F139" s="43"/>
      <c r="G139" s="43"/>
      <c r="H139" s="43"/>
      <c r="I139" s="43"/>
      <c r="J139" s="43"/>
      <c r="K139" s="43"/>
    </row>
  </sheetData>
  <sheetProtection/>
  <mergeCells count="42">
    <mergeCell ref="C132:G132"/>
    <mergeCell ref="H132:K132"/>
    <mergeCell ref="B70:B73"/>
    <mergeCell ref="K70:K73"/>
    <mergeCell ref="C131:G131"/>
    <mergeCell ref="H131:K131"/>
    <mergeCell ref="A3:K3"/>
    <mergeCell ref="A46:K46"/>
    <mergeCell ref="A49:K49"/>
    <mergeCell ref="A56:K56"/>
    <mergeCell ref="A7:K7"/>
    <mergeCell ref="A8:K8"/>
    <mergeCell ref="A9:K9"/>
    <mergeCell ref="A10:K10"/>
    <mergeCell ref="A11:K11"/>
    <mergeCell ref="I15:I18"/>
    <mergeCell ref="G70:G73"/>
    <mergeCell ref="A63:K63"/>
    <mergeCell ref="C70:F70"/>
    <mergeCell ref="J70:J74"/>
    <mergeCell ref="F71:F73"/>
    <mergeCell ref="C71:D72"/>
    <mergeCell ref="H70:H73"/>
    <mergeCell ref="E71:E73"/>
    <mergeCell ref="A66:K66"/>
    <mergeCell ref="I70:I73"/>
    <mergeCell ref="C15:F15"/>
    <mergeCell ref="B15:B18"/>
    <mergeCell ref="K15:K18"/>
    <mergeCell ref="A65:K65"/>
    <mergeCell ref="H15:H18"/>
    <mergeCell ref="C16:D17"/>
    <mergeCell ref="J15:J19"/>
    <mergeCell ref="A15:A19"/>
    <mergeCell ref="A69:K69"/>
    <mergeCell ref="A70:A74"/>
    <mergeCell ref="A62:K62"/>
    <mergeCell ref="E16:E18"/>
    <mergeCell ref="F16:F18"/>
    <mergeCell ref="A64:K64"/>
    <mergeCell ref="A41:K41"/>
    <mergeCell ref="G15:G18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66" r:id="rId2"/>
  <rowBreaks count="1" manualBreakCount="1">
    <brk id="57" max="10" man="1"/>
  </rowBreaks>
  <ignoredErrors>
    <ignoredError sqref="H127 H92 K23 H75:H76 H78:H83" formula="1"/>
    <ignoredError sqref="B23:G23 I23:J23 B91:G91 I91:J91" formulaRange="1"/>
    <ignoredError sqref="H23 K91 H9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 Sacramento Almeida</dc:creator>
  <cp:keywords/>
  <dc:description/>
  <cp:lastModifiedBy>Yago Barros Barbosa</cp:lastModifiedBy>
  <cp:lastPrinted>2023-01-25T18:49:14Z</cp:lastPrinted>
  <dcterms:created xsi:type="dcterms:W3CDTF">2013-01-24T20:03:31Z</dcterms:created>
  <dcterms:modified xsi:type="dcterms:W3CDTF">2023-04-19T16:57:59Z</dcterms:modified>
  <cp:category/>
  <cp:version/>
  <cp:contentType/>
  <cp:contentStatus/>
</cp:coreProperties>
</file>