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Anexo VI - RP" sheetId="1" r:id="rId1"/>
  </sheets>
  <definedNames>
    <definedName name="_xlnm.Print_Area" localSheetId="0">'Anexo VI - RP'!$A$1:$K$125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<sst xmlns="http://schemas.openxmlformats.org/spreadsheetml/2006/main" count="134" uniqueCount="109">
  <si>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</si>
  <si>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</si>
  <si>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</si>
  <si>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</si>
  <si>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</si>
  <si>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</si>
  <si>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</si>
  <si>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</si>
  <si>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</si>
  <si>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</si>
  <si>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</si>
  <si>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</si>
  <si>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</si>
  <si>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</si>
  <si>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</si>
  <si>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</si>
  <si>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</si>
  <si>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</si>
  <si>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</si>
  <si>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</si>
  <si>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</si>
  <si>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</si>
  <si>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</si>
  <si>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Wilson José Witzel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</si>
  <si>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</si>
  <si>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</si>
  <si>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</si>
  <si>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 xml:space="preserve">          Este Demonstrativo não considera a casa dos centavos.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</si>
  <si>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</si>
  <si>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</si>
  <si>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</si>
  <si>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</si>
  <si>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</si>
  <si>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</si>
  <si>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</si>
  <si>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</si>
  <si>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</si>
  <si>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</si>
  <si>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</si>
  <si>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</si>
  <si>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</si>
  <si>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</si>
  <si>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</si>
  <si>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</si>
  <si>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</si>
  <si>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</si>
  <si>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</si>
  <si>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</si>
  <si>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</si>
  <si>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</si>
  <si>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</si>
  <si>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</si>
  <si>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</si>
  <si>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</si>
  <si>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</si>
  <si>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</si>
  <si>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</si>
  <si>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</si>
  <si>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</si>
  <si>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</si>
  <si>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</si>
  <si>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</si>
  <si>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</si>
  <si>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</si>
  <si>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</si>
  <si>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</si>
  <si>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</si>
  <si>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 xml:space="preserve">          Imprensa Oficial, CEDAE e AGERIO não constam nos Orçamentos Fiscal e da Seguridade Social no exercício de 2019.</t>
  </si>
  <si>
    <t>DISPONIBILIDADE DE CAIXA LÍQUIDA (APÓS A INSCRIÇÃO EM RESTOS A PAGAR NÃO PROCESSADOS DO EXERCÍCIO)</t>
  </si>
  <si>
    <t>(i) = (g - h)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</si>
  <si>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</si>
  <si>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</si>
  <si>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</si>
  <si>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</si>
  <si>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</si>
  <si>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</si>
  <si>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</si>
  <si>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</si>
  <si>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Luiz Claudio Rodrigues de Carvalho</t>
  </si>
  <si>
    <t>JANEIRO A DEZEMBRO DE 2019</t>
  </si>
  <si>
    <t>193 - Bônus de Assinatura do Excedente da Cessão Onerosa</t>
  </si>
  <si>
    <t>GOVERNO DO ESTADO DO RIO DE JANEIRO</t>
  </si>
  <si>
    <t>DEMONSTRATIVO CONSOLIDADO DA DISPONIBILIDADE DE CAIXA E DOS RESTOS A PAGAR</t>
  </si>
  <si>
    <t>Hormindo Bicudo Neto</t>
  </si>
  <si>
    <r>
      <t>Outros Recursos não Vinculados</t>
    </r>
    <r>
      <rPr>
        <vertAlign val="superscript"/>
        <sz val="8"/>
        <rFont val="Times New Roman"/>
        <family val="1"/>
      </rPr>
      <t>3</t>
    </r>
  </si>
  <si>
    <r>
      <t>Recursos Ordinários</t>
    </r>
    <r>
      <rPr>
        <vertAlign val="superscript"/>
        <sz val="8"/>
        <rFont val="Times New Roman"/>
        <family val="1"/>
      </rPr>
      <t>2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</si>
  <si>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4</t>
    </r>
  </si>
  <si>
    <r>
      <t>Transferências do FUNDEB</t>
    </r>
    <r>
      <rPr>
        <vertAlign val="superscript"/>
        <sz val="8"/>
        <rFont val="Times New Roman"/>
        <family val="1"/>
      </rPr>
      <t>5</t>
    </r>
  </si>
  <si>
    <r>
      <t>Outros Recursos Vinculados à Educação</t>
    </r>
    <r>
      <rPr>
        <vertAlign val="superscript"/>
        <sz val="8"/>
        <rFont val="Times New Roman"/>
        <family val="1"/>
      </rPr>
      <t>6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</si>
  <si>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7</t>
    </r>
  </si>
  <si>
    <r>
      <t>Outros Recursos Vinculados à Saúde</t>
    </r>
    <r>
      <rPr>
        <vertAlign val="superscript"/>
        <sz val="8"/>
        <rFont val="Times New Roman"/>
        <family val="1"/>
      </rPr>
      <t>8</t>
    </r>
  </si>
  <si>
    <r>
      <t>Recursos Vinculados ao RPPS - Plano Previdenciário</t>
    </r>
    <r>
      <rPr>
        <vertAlign val="superscript"/>
        <sz val="8"/>
        <rFont val="Times New Roman"/>
        <family val="1"/>
      </rPr>
      <t>9</t>
    </r>
  </si>
  <si>
    <r>
      <t>Recursos Vinculados ao RPPS - Plano Financeiro</t>
    </r>
    <r>
      <rPr>
        <vertAlign val="superscript"/>
        <sz val="8"/>
        <rFont val="Times New Roman"/>
        <family val="1"/>
      </rPr>
      <t>10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</si>
  <si>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11</t>
    </r>
  </si>
  <si>
    <r>
      <t>Recursos de Alienação de Bens/Ativos</t>
    </r>
    <r>
      <rPr>
        <vertAlign val="superscript"/>
        <sz val="8"/>
        <rFont val="Times New Roman"/>
        <family val="1"/>
      </rPr>
      <t>12</t>
    </r>
  </si>
  <si>
    <r>
      <t>Outros Recursos Vinculados</t>
    </r>
    <r>
      <rPr>
        <vertAlign val="superscript"/>
        <sz val="8"/>
        <rFont val="Times New Roman"/>
        <family val="1"/>
      </rPr>
      <t>13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</si>
  <si>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</si>
  <si>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</si>
  <si>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Outros Recursos Destinados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</si>
  <si>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</si>
  <si>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Outros Recursos Destinados à Saúde: Foram considerados os valores contabilizados na Fonte de Recursos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</si>
  <si>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Recursos destinados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</si>
  <si>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destinados ao RPPS - Plano Financeiro: 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</si>
  <si>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de Operações de Crédito (exceto destinados à Educação e à Saúde): Foram considerados os valores contabilizados na Fonte de Recursos 111 - Operações de Crédito - Tesouro.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</si>
  <si>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Alienação de Bens/Ativos: Foram considerados os valores contabilizados na Fonte de Recursos 233 - Alienação de Bens - Diretamente Arrecadadas.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</si>
  <si>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Outros Recursos Vinculados: No âmbito do Poder Executivo, foram considerados os valores vinculados aos índices constitucionais da FAPERJ (Fonte de Recursos 100 - Ordinários Provenientes de Impostos vinculada à Unidade Gestora Executante 404100 - FAPERJ), FECAM (Fonte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FIA).</t>
    </r>
  </si>
  <si>
    <r>
      <rPr>
        <vertAlign val="superscript"/>
        <sz val="8"/>
        <rFont val="Times New Roman"/>
        <family val="1"/>
      </rPr>
      <t xml:space="preserve">               2</t>
    </r>
    <r>
      <rPr>
        <sz val="8"/>
        <rFont val="Times New Roman"/>
        <family val="1"/>
      </rPr>
      <t>Recursos Ordinários: Foram considerados os saldos contabilizados, publicados pelos Poderes Legislativo (ALERJ e TCE-RJ), Judiciário e Ministério Público.</t>
    </r>
  </si>
  <si>
    <r>
      <t xml:space="preserve">          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Outros Recursos não Vinculados - Foram considerados os demais recursos livres contabilizados pelos Poderes Executivo, Legislativo (ALERJ e TCE-RJ), Judiciário e Ministério Público.</t>
    </r>
  </si>
  <si>
    <t>Emissão: 13/02/2020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</si>
</sst>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50" applyNumberFormat="1" applyFont="1" applyFill="1" applyAlignment="1">
      <alignment/>
      <protection/>
    </xf>
    <xf numFmtId="0" fontId="3" fillId="0" borderId="0" xfId="50" applyNumberFormat="1" applyFont="1" applyFill="1" applyBorder="1" applyAlignment="1">
      <alignment/>
      <protection/>
    </xf>
    <xf numFmtId="0" fontId="3" fillId="0" borderId="0" xfId="50" applyFont="1" applyAlignment="1">
      <alignment horizontal="center" vertical="top" wrapText="1"/>
      <protection/>
    </xf>
    <xf numFmtId="0" fontId="4" fillId="0" borderId="0" xfId="50" applyNumberFormat="1" applyFont="1" applyFill="1" applyAlignment="1">
      <alignment/>
      <protection/>
    </xf>
    <xf numFmtId="0" fontId="3" fillId="0" borderId="0" xfId="50" applyFont="1" applyFill="1" applyAlignment="1">
      <alignment horizontal="center" vertical="top" wrapText="1"/>
      <protection/>
    </xf>
    <xf numFmtId="0" fontId="3" fillId="0" borderId="0" xfId="50" applyFont="1" applyAlignment="1">
      <alignment vertical="top" wrapText="1"/>
      <protection/>
    </xf>
    <xf numFmtId="165" fontId="3" fillId="0" borderId="0" xfId="50" applyNumberFormat="1" applyFont="1" applyAlignment="1">
      <alignment vertical="top" wrapText="1"/>
      <protection/>
    </xf>
    <xf numFmtId="0" fontId="3" fillId="0" borderId="0" xfId="50" applyFont="1" applyFill="1" applyAlignment="1">
      <alignment vertical="top" wrapText="1"/>
      <protection/>
    </xf>
    <xf numFmtId="0" fontId="3" fillId="0" borderId="0" xfId="50" applyFont="1" applyFill="1" applyAlignment="1">
      <alignment horizontal="right" vertical="top"/>
      <protection/>
    </xf>
    <xf numFmtId="0" fontId="3" fillId="0" borderId="10" xfId="50" applyFont="1" applyBorder="1" applyAlignment="1">
      <alignment vertical="top"/>
      <protection/>
    </xf>
    <xf numFmtId="165" fontId="3" fillId="0" borderId="10" xfId="50" applyNumberFormat="1" applyFont="1" applyBorder="1" applyAlignment="1">
      <alignment vertical="top"/>
      <protection/>
    </xf>
    <xf numFmtId="0" fontId="3" fillId="0" borderId="0" xfId="50" applyFont="1" applyBorder="1" applyAlignment="1">
      <alignment vertical="top"/>
      <protection/>
    </xf>
    <xf numFmtId="168" fontId="3" fillId="0" borderId="10" xfId="50" applyNumberFormat="1" applyFont="1" applyFill="1" applyBorder="1" applyAlignment="1">
      <alignment vertical="top" wrapText="1"/>
      <protection/>
    </xf>
    <xf numFmtId="168" fontId="3" fillId="0" borderId="0" xfId="50" applyNumberFormat="1" applyFont="1" applyBorder="1" applyAlignment="1">
      <alignment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wrapText="1"/>
      <protection/>
    </xf>
    <xf numFmtId="0" fontId="4" fillId="33" borderId="13" xfId="50" applyFont="1" applyFill="1" applyBorder="1" applyAlignment="1">
      <alignment horizontal="center" wrapText="1"/>
      <protection/>
    </xf>
    <xf numFmtId="0" fontId="4" fillId="33" borderId="14" xfId="50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5" fontId="4" fillId="0" borderId="16" xfId="63" applyNumberFormat="1" applyFont="1" applyFill="1" applyBorder="1" applyAlignment="1">
      <alignment horizontal="center" wrapText="1"/>
    </xf>
    <xf numFmtId="165" fontId="4" fillId="0" borderId="17" xfId="63" applyNumberFormat="1" applyFont="1" applyFill="1" applyBorder="1" applyAlignment="1">
      <alignment horizontal="center" wrapText="1"/>
    </xf>
    <xf numFmtId="164" fontId="3" fillId="0" borderId="0" xfId="63" applyFont="1" applyFill="1" applyAlignment="1">
      <alignment/>
    </xf>
    <xf numFmtId="0" fontId="3" fillId="34" borderId="18" xfId="0" applyNumberFormat="1" applyFont="1" applyFill="1" applyBorder="1" applyAlignment="1">
      <alignment horizontal="left" wrapText="1"/>
    </xf>
    <xf numFmtId="165" fontId="3" fillId="0" borderId="19" xfId="63" applyNumberFormat="1" applyFont="1" applyFill="1" applyBorder="1" applyAlignment="1">
      <alignment horizontal="center" wrapText="1"/>
    </xf>
    <xf numFmtId="165" fontId="3" fillId="0" borderId="20" xfId="63" applyNumberFormat="1" applyFont="1" applyFill="1" applyBorder="1" applyAlignment="1">
      <alignment horizontal="center" wrapText="1"/>
    </xf>
    <xf numFmtId="165" fontId="3" fillId="0" borderId="0" xfId="63" applyNumberFormat="1" applyFont="1" applyFill="1" applyAlignment="1">
      <alignment/>
    </xf>
    <xf numFmtId="0" fontId="3" fillId="35" borderId="18" xfId="0" applyNumberFormat="1" applyFont="1" applyFill="1" applyBorder="1" applyAlignment="1">
      <alignment horizontal="left" wrapText="1"/>
    </xf>
    <xf numFmtId="165" fontId="3" fillId="35" borderId="19" xfId="63" applyNumberFormat="1" applyFont="1" applyFill="1" applyBorder="1" applyAlignment="1">
      <alignment horizontal="center" wrapText="1"/>
    </xf>
    <xf numFmtId="165" fontId="3" fillId="35" borderId="20" xfId="63" applyNumberFormat="1" applyFont="1" applyFill="1" applyBorder="1" applyAlignment="1">
      <alignment horizontal="center" wrapText="1"/>
    </xf>
    <xf numFmtId="164" fontId="3" fillId="0" borderId="0" xfId="50" applyNumberFormat="1" applyFont="1" applyFill="1" applyAlignment="1">
      <alignment/>
      <protection/>
    </xf>
    <xf numFmtId="165" fontId="44" fillId="0" borderId="0" xfId="63" applyNumberFormat="1" applyFont="1" applyFill="1" applyAlignment="1">
      <alignment/>
    </xf>
    <xf numFmtId="0" fontId="4" fillId="0" borderId="21" xfId="50" applyFont="1" applyBorder="1" applyAlignment="1">
      <alignment horizontal="left"/>
      <protection/>
    </xf>
    <xf numFmtId="165" fontId="4" fillId="0" borderId="21" xfId="63" applyNumberFormat="1" applyFont="1" applyBorder="1" applyAlignment="1">
      <alignment horizontal="left"/>
    </xf>
    <xf numFmtId="165" fontId="4" fillId="0" borderId="22" xfId="63" applyNumberFormat="1" applyFont="1" applyFill="1" applyBorder="1" applyAlignment="1">
      <alignment horizontal="center" wrapText="1"/>
    </xf>
    <xf numFmtId="165" fontId="3" fillId="35" borderId="23" xfId="63" applyNumberFormat="1" applyFont="1" applyFill="1" applyBorder="1" applyAlignment="1">
      <alignment horizontal="center" wrapText="1"/>
    </xf>
    <xf numFmtId="0" fontId="3" fillId="34" borderId="18" xfId="0" applyNumberFormat="1" applyFont="1" applyFill="1" applyBorder="1" applyAlignment="1">
      <alignment horizontal="left" vertical="top" wrapText="1"/>
    </xf>
    <xf numFmtId="0" fontId="3" fillId="35" borderId="0" xfId="50" applyNumberFormat="1" applyFont="1" applyFill="1" applyAlignment="1">
      <alignment/>
      <protection/>
    </xf>
    <xf numFmtId="0" fontId="3" fillId="35" borderId="22" xfId="50" applyFont="1" applyFill="1" applyBorder="1" applyAlignment="1">
      <alignment vertical="top" wrapText="1"/>
      <protection/>
    </xf>
    <xf numFmtId="165" fontId="3" fillId="35" borderId="22" xfId="50" applyNumberFormat="1" applyFont="1" applyFill="1" applyBorder="1" applyAlignment="1">
      <alignment vertical="top" wrapText="1"/>
      <protection/>
    </xf>
    <xf numFmtId="0" fontId="3" fillId="35" borderId="22" xfId="50" applyFont="1" applyFill="1" applyBorder="1" applyAlignment="1">
      <alignment horizontal="right" vertical="top" wrapText="1"/>
      <protection/>
    </xf>
    <xf numFmtId="0" fontId="3" fillId="0" borderId="0" xfId="50" applyNumberFormat="1" applyFont="1" applyFill="1" applyAlignment="1">
      <alignment horizontal="left"/>
      <protection/>
    </xf>
    <xf numFmtId="0" fontId="3" fillId="0" borderId="0" xfId="50" applyNumberFormat="1" applyFont="1" applyFill="1" applyAlignment="1">
      <alignment horizontal="justify" wrapText="1"/>
      <protection/>
    </xf>
    <xf numFmtId="0" fontId="3" fillId="0" borderId="0" xfId="50" applyNumberFormat="1" applyFont="1" applyFill="1" applyAlignment="1">
      <alignment wrapText="1"/>
      <protection/>
    </xf>
    <xf numFmtId="0" fontId="3" fillId="0" borderId="0" xfId="50" applyNumberFormat="1" applyFont="1" applyFill="1" applyAlignment="1">
      <alignment horizontal="right"/>
      <protection/>
    </xf>
    <xf numFmtId="0" fontId="3" fillId="0" borderId="0" xfId="50" applyFont="1" applyAlignment="1">
      <alignment horizontal="right" vertical="top" wrapText="1"/>
      <protection/>
    </xf>
    <xf numFmtId="168" fontId="3" fillId="0" borderId="0" xfId="50" applyNumberFormat="1" applyFont="1" applyBorder="1" applyAlignment="1">
      <alignment horizontal="right" vertical="top" wrapText="1"/>
      <protection/>
    </xf>
    <xf numFmtId="165" fontId="4" fillId="0" borderId="16" xfId="63" applyNumberFormat="1" applyFont="1" applyBorder="1" applyAlignment="1">
      <alignment horizontal="right" vertical="top" wrapText="1"/>
    </xf>
    <xf numFmtId="165" fontId="4" fillId="0" borderId="24" xfId="63" applyNumberFormat="1" applyFont="1" applyBorder="1" applyAlignment="1">
      <alignment horizontal="right" vertical="top" wrapText="1"/>
    </xf>
    <xf numFmtId="165" fontId="4" fillId="0" borderId="16" xfId="63" applyNumberFormat="1" applyFont="1" applyFill="1" applyBorder="1" applyAlignment="1">
      <alignment horizontal="right" vertical="top" wrapText="1"/>
    </xf>
    <xf numFmtId="0" fontId="3" fillId="0" borderId="25" xfId="50" applyFont="1" applyBorder="1" applyAlignment="1">
      <alignment horizontal="left"/>
      <protection/>
    </xf>
    <xf numFmtId="165" fontId="3" fillId="0" borderId="19" xfId="63" applyNumberFormat="1" applyFont="1" applyBorder="1" applyAlignment="1">
      <alignment horizontal="right" vertical="top" wrapText="1"/>
    </xf>
    <xf numFmtId="0" fontId="3" fillId="34" borderId="25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21" xfId="50" applyFont="1" applyFill="1" applyBorder="1" applyAlignment="1">
      <alignment horizontal="left" vertical="top" wrapText="1"/>
      <protection/>
    </xf>
    <xf numFmtId="165" fontId="4" fillId="0" borderId="17" xfId="63" applyNumberFormat="1" applyFont="1" applyFill="1" applyBorder="1" applyAlignment="1">
      <alignment horizontal="right" vertical="top" wrapText="1"/>
    </xf>
    <xf numFmtId="165" fontId="3" fillId="0" borderId="0" xfId="50" applyNumberFormat="1" applyFont="1" applyFill="1" applyAlignment="1">
      <alignment/>
      <protection/>
    </xf>
    <xf numFmtId="0" fontId="3" fillId="0" borderId="0" xfId="50" applyFont="1" applyFill="1" applyAlignment="1">
      <alignment vertical="center" wrapText="1"/>
      <protection/>
    </xf>
    <xf numFmtId="0" fontId="3" fillId="0" borderId="0" xfId="50" applyFont="1" applyFill="1" applyAlignment="1">
      <alignment/>
      <protection/>
    </xf>
    <xf numFmtId="165" fontId="3" fillId="0" borderId="19" xfId="63" applyNumberFormat="1" applyFont="1" applyFill="1" applyBorder="1" applyAlignment="1">
      <alignment horizontal="right" vertical="top" wrapText="1"/>
    </xf>
    <xf numFmtId="0" fontId="3" fillId="35" borderId="0" xfId="50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5" borderId="0" xfId="50" applyFont="1" applyFill="1" applyAlignment="1">
      <alignment horizontal="right" vertical="top"/>
      <protection/>
    </xf>
    <xf numFmtId="165" fontId="3" fillId="34" borderId="11" xfId="63" applyNumberFormat="1" applyFont="1" applyFill="1" applyBorder="1" applyAlignment="1">
      <alignment horizontal="right" vertical="top" wrapText="1"/>
    </xf>
    <xf numFmtId="165" fontId="3" fillId="34" borderId="19" xfId="63" applyNumberFormat="1" applyFont="1" applyFill="1" applyBorder="1" applyAlignment="1">
      <alignment horizontal="right" vertical="top" wrapText="1"/>
    </xf>
    <xf numFmtId="165" fontId="4" fillId="0" borderId="24" xfId="63" applyNumberFormat="1" applyFont="1" applyBorder="1" applyAlignment="1">
      <alignment horizontal="right"/>
    </xf>
    <xf numFmtId="165" fontId="4" fillId="0" borderId="16" xfId="63" applyNumberFormat="1" applyFont="1" applyFill="1" applyBorder="1" applyAlignment="1">
      <alignment horizontal="right" wrapText="1"/>
    </xf>
    <xf numFmtId="165" fontId="4" fillId="0" borderId="20" xfId="63" applyNumberFormat="1" applyFont="1" applyFill="1" applyBorder="1" applyAlignment="1">
      <alignment horizontal="right" wrapText="1"/>
    </xf>
    <xf numFmtId="165" fontId="3" fillId="0" borderId="11" xfId="63" applyNumberFormat="1" applyFont="1" applyFill="1" applyBorder="1" applyAlignment="1">
      <alignment horizontal="right" wrapText="1"/>
    </xf>
    <xf numFmtId="165" fontId="3" fillId="0" borderId="23" xfId="63" applyNumberFormat="1" applyFont="1" applyFill="1" applyBorder="1" applyAlignment="1">
      <alignment horizontal="right" wrapText="1"/>
    </xf>
    <xf numFmtId="165" fontId="3" fillId="0" borderId="19" xfId="63" applyNumberFormat="1" applyFont="1" applyFill="1" applyBorder="1" applyAlignment="1">
      <alignment horizontal="right" wrapText="1"/>
    </xf>
    <xf numFmtId="165" fontId="3" fillId="0" borderId="20" xfId="63" applyNumberFormat="1" applyFont="1" applyFill="1" applyBorder="1" applyAlignment="1">
      <alignment horizontal="right" wrapText="1"/>
    </xf>
    <xf numFmtId="165" fontId="3" fillId="0" borderId="19" xfId="63" applyNumberFormat="1" applyFont="1" applyBorder="1" applyAlignment="1">
      <alignment horizontal="right"/>
    </xf>
    <xf numFmtId="165" fontId="3" fillId="0" borderId="13" xfId="63" applyNumberFormat="1" applyFont="1" applyFill="1" applyBorder="1" applyAlignment="1">
      <alignment horizontal="right" wrapText="1"/>
    </xf>
    <xf numFmtId="165" fontId="4" fillId="0" borderId="21" xfId="63" applyNumberFormat="1" applyFont="1" applyBorder="1" applyAlignment="1">
      <alignment horizontal="right"/>
    </xf>
    <xf numFmtId="165" fontId="4" fillId="0" borderId="17" xfId="63" applyNumberFormat="1" applyFont="1" applyFill="1" applyBorder="1" applyAlignment="1">
      <alignment horizontal="right" wrapText="1"/>
    </xf>
    <xf numFmtId="165" fontId="4" fillId="0" borderId="22" xfId="63" applyNumberFormat="1" applyFont="1" applyFill="1" applyBorder="1" applyAlignment="1">
      <alignment horizontal="right" wrapText="1"/>
    </xf>
    <xf numFmtId="165" fontId="3" fillId="35" borderId="19" xfId="63" applyNumberFormat="1" applyFont="1" applyFill="1" applyBorder="1" applyAlignment="1">
      <alignment horizontal="right" wrapText="1"/>
    </xf>
    <xf numFmtId="165" fontId="3" fillId="35" borderId="20" xfId="63" applyNumberFormat="1" applyFont="1" applyFill="1" applyBorder="1" applyAlignment="1">
      <alignment horizontal="right" wrapText="1"/>
    </xf>
    <xf numFmtId="165" fontId="3" fillId="0" borderId="14" xfId="63" applyNumberFormat="1" applyFont="1" applyFill="1" applyBorder="1" applyAlignment="1">
      <alignment horizontal="right" wrapText="1"/>
    </xf>
    <xf numFmtId="165" fontId="4" fillId="0" borderId="21" xfId="63" applyNumberFormat="1" applyFont="1" applyFill="1" applyBorder="1" applyAlignment="1">
      <alignment horizontal="right" vertical="top" wrapText="1"/>
    </xf>
    <xf numFmtId="49" fontId="3" fillId="0" borderId="0" xfId="50" applyNumberFormat="1" applyFont="1" applyFill="1" applyAlignment="1">
      <alignment horizontal="right"/>
      <protection/>
    </xf>
    <xf numFmtId="0" fontId="4" fillId="33" borderId="23" xfId="50" applyFont="1" applyFill="1" applyBorder="1" applyAlignment="1">
      <alignment horizontal="center" vertical="center" wrapText="1"/>
      <protection/>
    </xf>
    <xf numFmtId="0" fontId="4" fillId="33" borderId="20" xfId="50" applyFont="1" applyFill="1" applyBorder="1" applyAlignment="1">
      <alignment horizontal="center" vertical="center" wrapText="1"/>
      <protection/>
    </xf>
    <xf numFmtId="0" fontId="4" fillId="33" borderId="14" xfId="50" applyFont="1" applyFill="1" applyBorder="1" applyAlignment="1">
      <alignment horizontal="center" vertical="center" wrapText="1"/>
      <protection/>
    </xf>
    <xf numFmtId="0" fontId="3" fillId="0" borderId="0" xfId="50" applyFont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3" fillId="0" borderId="0" xfId="50" applyNumberFormat="1" applyFont="1" applyFill="1" applyAlignment="1">
      <alignment horizontal="left" vertical="center" wrapText="1"/>
      <protection/>
    </xf>
    <xf numFmtId="0" fontId="4" fillId="33" borderId="26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33" borderId="25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24" xfId="50" applyFont="1" applyFill="1" applyBorder="1" applyAlignment="1">
      <alignment horizontal="center" vertical="center" wrapText="1"/>
      <protection/>
    </xf>
    <xf numFmtId="0" fontId="4" fillId="33" borderId="21" xfId="50" applyFont="1" applyFill="1" applyBorder="1" applyAlignment="1">
      <alignment horizontal="center" vertical="center" wrapText="1"/>
      <protection/>
    </xf>
    <xf numFmtId="0" fontId="4" fillId="0" borderId="0" xfId="50" applyFont="1" applyAlignment="1">
      <alignment horizontal="center" vertical="top" wrapText="1"/>
      <protection/>
    </xf>
    <xf numFmtId="0" fontId="4" fillId="33" borderId="24" xfId="50" applyFont="1" applyFill="1" applyBorder="1" applyAlignment="1">
      <alignment horizontal="center" vertical="center"/>
      <protection/>
    </xf>
    <xf numFmtId="0" fontId="3" fillId="0" borderId="0" xfId="50" applyNumberFormat="1" applyFont="1" applyFill="1" applyAlignment="1">
      <alignment horizontal="center"/>
      <protection/>
    </xf>
    <xf numFmtId="0" fontId="3" fillId="0" borderId="0" xfId="50" applyNumberFormat="1" applyFont="1" applyFill="1" applyAlignment="1">
      <alignment horizontal="justify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2</xdr:row>
      <xdr:rowOff>57150</xdr:rowOff>
    </xdr:from>
    <xdr:to>
      <xdr:col>4</xdr:col>
      <xdr:colOff>428625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429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847725</xdr:colOff>
      <xdr:row>55</xdr:row>
      <xdr:rowOff>57150</xdr:rowOff>
    </xdr:from>
    <xdr:to>
      <xdr:col>4</xdr:col>
      <xdr:colOff>447675</xdr:colOff>
      <xdr:row>59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89154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25"/>
  <sheetViews>
    <sheetView showGridLines="0" tabSelected="1" zoomScalePageLayoutView="0" workbookViewId="0" topLeftCell="A124">
      <selection activeCell="A9" sqref="A9:K9"/>
    </sheetView>
  </sheetViews>
  <sheetFormatPr defaultColWidth="9.140625" defaultRowHeight="11.25" customHeight="1"/>
  <cols>
    <col min="1" max="1" width="57.140625" style="1" customWidth="1"/>
    <col min="2" max="2" width="15.140625" style="1" customWidth="1"/>
    <col min="3" max="4" width="12.8515625" style="1" customWidth="1"/>
    <col min="5" max="5" width="12.7109375" style="1" customWidth="1"/>
    <col min="6" max="6" width="13.00390625" style="1" customWidth="1"/>
    <col min="7" max="7" width="13.140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86" t="s">
        <v>81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11.25" customHeight="1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s="4" customFormat="1" ht="11.25" customHeight="1">
      <c r="A9" s="97" t="s">
        <v>82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s="4" customFormat="1" ht="11.25" customHeight="1">
      <c r="A10" s="86" t="s">
        <v>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s="4" customFormat="1" ht="11.25" customHeight="1">
      <c r="A11" s="86" t="s">
        <v>79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63" t="s">
        <v>108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90" t="s">
        <v>7</v>
      </c>
      <c r="B15" s="87" t="s">
        <v>8</v>
      </c>
      <c r="C15" s="94" t="s">
        <v>10</v>
      </c>
      <c r="D15" s="95"/>
      <c r="E15" s="95"/>
      <c r="F15" s="96"/>
      <c r="G15" s="87" t="s">
        <v>20</v>
      </c>
      <c r="H15" s="87" t="s">
        <v>71</v>
      </c>
      <c r="I15" s="87" t="s">
        <v>18</v>
      </c>
      <c r="J15" s="83" t="s">
        <v>3</v>
      </c>
      <c r="K15" s="83" t="s">
        <v>68</v>
      </c>
    </row>
    <row r="16" spans="1:11" ht="11.25" customHeight="1">
      <c r="A16" s="93"/>
      <c r="B16" s="88"/>
      <c r="C16" s="83" t="s">
        <v>11</v>
      </c>
      <c r="D16" s="90"/>
      <c r="E16" s="87" t="s">
        <v>14</v>
      </c>
      <c r="F16" s="87" t="s">
        <v>16</v>
      </c>
      <c r="G16" s="88"/>
      <c r="H16" s="88"/>
      <c r="I16" s="88"/>
      <c r="J16" s="84"/>
      <c r="K16" s="84"/>
    </row>
    <row r="17" spans="1:11" ht="11.25" customHeight="1">
      <c r="A17" s="93"/>
      <c r="B17" s="88"/>
      <c r="C17" s="85"/>
      <c r="D17" s="91"/>
      <c r="E17" s="88"/>
      <c r="F17" s="88"/>
      <c r="G17" s="88"/>
      <c r="H17" s="88"/>
      <c r="I17" s="88"/>
      <c r="J17" s="84"/>
      <c r="K17" s="84"/>
    </row>
    <row r="18" spans="1:11" ht="34.5" customHeight="1">
      <c r="A18" s="93"/>
      <c r="B18" s="88"/>
      <c r="C18" s="15" t="s">
        <v>2</v>
      </c>
      <c r="D18" s="15" t="s">
        <v>1</v>
      </c>
      <c r="E18" s="88"/>
      <c r="F18" s="88"/>
      <c r="G18" s="88"/>
      <c r="H18" s="88"/>
      <c r="I18" s="88"/>
      <c r="J18" s="84"/>
      <c r="K18" s="84"/>
    </row>
    <row r="19" spans="1:11" ht="19.5" customHeight="1">
      <c r="A19" s="91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73</v>
      </c>
      <c r="J19" s="85"/>
      <c r="K19" s="18" t="s">
        <v>69</v>
      </c>
    </row>
    <row r="20" spans="1:12" ht="11.25" customHeight="1">
      <c r="A20" s="19" t="s">
        <v>65</v>
      </c>
      <c r="B20" s="20">
        <f aca="true" t="shared" si="0" ref="B20:J20">B21+B22</f>
        <v>8749595775</v>
      </c>
      <c r="C20" s="20">
        <f t="shared" si="0"/>
        <v>3795936767</v>
      </c>
      <c r="D20" s="20">
        <f t="shared" si="0"/>
        <v>2315442963</v>
      </c>
      <c r="E20" s="20">
        <f t="shared" si="0"/>
        <v>16246242</v>
      </c>
      <c r="F20" s="20">
        <f t="shared" si="0"/>
        <v>2263550872</v>
      </c>
      <c r="G20" s="20">
        <f t="shared" si="0"/>
        <v>0</v>
      </c>
      <c r="H20" s="20">
        <f t="shared" si="0"/>
        <v>358418930.99999887</v>
      </c>
      <c r="I20" s="21">
        <f t="shared" si="0"/>
        <v>331933907</v>
      </c>
      <c r="J20" s="21">
        <f t="shared" si="0"/>
        <v>50263592</v>
      </c>
      <c r="K20" s="21">
        <f>K21+K22</f>
        <v>26485023.999998868</v>
      </c>
      <c r="L20" s="22"/>
    </row>
    <row r="21" spans="1:13" ht="11.25" customHeight="1">
      <c r="A21" s="23" t="s">
        <v>85</v>
      </c>
      <c r="B21" s="24">
        <v>346290851.75</v>
      </c>
      <c r="C21" s="24">
        <v>1448719.52</v>
      </c>
      <c r="D21" s="24">
        <v>57499779.2</v>
      </c>
      <c r="E21" s="24">
        <v>1883899</v>
      </c>
      <c r="F21" s="24">
        <v>11374993.98</v>
      </c>
      <c r="G21" s="25">
        <v>0</v>
      </c>
      <c r="H21" s="24">
        <f>B21-(C21+D21+E21+F21)-G21</f>
        <v>274083460.05</v>
      </c>
      <c r="I21" s="25">
        <v>68037070.27000001</v>
      </c>
      <c r="J21" s="25">
        <v>0</v>
      </c>
      <c r="K21" s="25">
        <f>H21-I21</f>
        <v>206046389.78</v>
      </c>
      <c r="L21" s="30"/>
      <c r="M21" s="26"/>
    </row>
    <row r="22" spans="1:13" ht="11.25" customHeight="1">
      <c r="A22" s="27" t="s">
        <v>84</v>
      </c>
      <c r="B22" s="28">
        <v>8403304923.25</v>
      </c>
      <c r="C22" s="28">
        <v>3794488047.48</v>
      </c>
      <c r="D22" s="28">
        <v>2257943183.8</v>
      </c>
      <c r="E22" s="28">
        <v>14362343</v>
      </c>
      <c r="F22" s="28">
        <v>2252175878.02</v>
      </c>
      <c r="G22" s="29">
        <v>0</v>
      </c>
      <c r="H22" s="28">
        <f>B22-(C22+D22+E22+F22)-G22</f>
        <v>84335470.94999886</v>
      </c>
      <c r="I22" s="29">
        <v>263896836.73</v>
      </c>
      <c r="J22" s="29">
        <v>50263592</v>
      </c>
      <c r="K22" s="29">
        <f>H22-I22</f>
        <v>-179561365.78000113</v>
      </c>
      <c r="L22" s="30"/>
      <c r="M22" s="31"/>
    </row>
    <row r="23" spans="1:11" ht="11.25" customHeight="1">
      <c r="A23" s="32" t="s">
        <v>66</v>
      </c>
      <c r="B23" s="33">
        <f aca="true" t="shared" si="1" ref="B23:K23">SUM(B24:B34)</f>
        <v>4397109597</v>
      </c>
      <c r="C23" s="20">
        <f t="shared" si="1"/>
        <v>10351180138</v>
      </c>
      <c r="D23" s="21">
        <f t="shared" si="1"/>
        <v>1718505961</v>
      </c>
      <c r="E23" s="20">
        <f t="shared" si="1"/>
        <v>1211273</v>
      </c>
      <c r="F23" s="21">
        <f t="shared" si="1"/>
        <v>873358073</v>
      </c>
      <c r="G23" s="21">
        <f t="shared" si="1"/>
        <v>0</v>
      </c>
      <c r="H23" s="20">
        <f t="shared" si="1"/>
        <v>-8547145848</v>
      </c>
      <c r="I23" s="20">
        <f t="shared" si="1"/>
        <v>61913900</v>
      </c>
      <c r="J23" s="34">
        <f t="shared" si="1"/>
        <v>581160</v>
      </c>
      <c r="K23" s="21">
        <f t="shared" si="1"/>
        <v>-8609059748</v>
      </c>
    </row>
    <row r="24" spans="1:14" ht="11.25" customHeight="1">
      <c r="A24" s="27" t="s">
        <v>86</v>
      </c>
      <c r="B24" s="28">
        <v>73447680</v>
      </c>
      <c r="C24" s="28">
        <v>1712266706</v>
      </c>
      <c r="D24" s="28">
        <v>750544193</v>
      </c>
      <c r="E24" s="28">
        <v>0</v>
      </c>
      <c r="F24" s="28">
        <v>136451138</v>
      </c>
      <c r="G24" s="29">
        <v>0</v>
      </c>
      <c r="H24" s="28">
        <f aca="true" t="shared" si="2" ref="H24:H34">B24-(C24+D24+E24+F24)-G24</f>
        <v>-2525814357</v>
      </c>
      <c r="I24" s="29">
        <v>0</v>
      </c>
      <c r="J24" s="35">
        <v>123058</v>
      </c>
      <c r="K24" s="35">
        <f aca="true" t="shared" si="3" ref="K24:K34">H24-I24</f>
        <v>-2525814357</v>
      </c>
      <c r="M24" s="26"/>
      <c r="N24" s="26"/>
    </row>
    <row r="25" spans="1:14" ht="11.25" customHeight="1">
      <c r="A25" s="27" t="s">
        <v>87</v>
      </c>
      <c r="B25" s="28">
        <v>301511810</v>
      </c>
      <c r="C25" s="28">
        <v>0</v>
      </c>
      <c r="D25" s="28">
        <v>216586006</v>
      </c>
      <c r="E25" s="28">
        <v>0</v>
      </c>
      <c r="F25" s="28">
        <v>50030266</v>
      </c>
      <c r="G25" s="29">
        <v>0</v>
      </c>
      <c r="H25" s="28">
        <f t="shared" si="2"/>
        <v>34895538</v>
      </c>
      <c r="I25" s="29">
        <v>0</v>
      </c>
      <c r="J25" s="29">
        <v>0</v>
      </c>
      <c r="K25" s="29">
        <f t="shared" si="3"/>
        <v>34895538</v>
      </c>
      <c r="M25" s="26"/>
      <c r="N25" s="26"/>
    </row>
    <row r="26" spans="1:14" ht="11.25" customHeight="1">
      <c r="A26" s="27" t="s">
        <v>88</v>
      </c>
      <c r="B26" s="28">
        <v>226742294</v>
      </c>
      <c r="C26" s="28">
        <v>4050166</v>
      </c>
      <c r="D26" s="28">
        <v>10468352</v>
      </c>
      <c r="E26" s="28">
        <v>0</v>
      </c>
      <c r="F26" s="28">
        <v>5934239</v>
      </c>
      <c r="G26" s="29">
        <v>0</v>
      </c>
      <c r="H26" s="28">
        <f t="shared" si="2"/>
        <v>206289537</v>
      </c>
      <c r="I26" s="29">
        <v>0</v>
      </c>
      <c r="J26" s="29">
        <v>0</v>
      </c>
      <c r="K26" s="29">
        <f t="shared" si="3"/>
        <v>206289537</v>
      </c>
      <c r="M26" s="26"/>
      <c r="N26" s="26"/>
    </row>
    <row r="27" spans="1:14" ht="11.25" customHeight="1">
      <c r="A27" s="27" t="s">
        <v>89</v>
      </c>
      <c r="B27" s="28">
        <v>208185284</v>
      </c>
      <c r="C27" s="28">
        <v>6784672957</v>
      </c>
      <c r="D27" s="28">
        <v>587800747</v>
      </c>
      <c r="E27" s="28">
        <v>0</v>
      </c>
      <c r="F27" s="28">
        <v>133101783</v>
      </c>
      <c r="G27" s="29">
        <v>0</v>
      </c>
      <c r="H27" s="28">
        <f t="shared" si="2"/>
        <v>-7297390203</v>
      </c>
      <c r="I27" s="29">
        <v>0</v>
      </c>
      <c r="J27" s="29">
        <v>357387</v>
      </c>
      <c r="K27" s="29">
        <f t="shared" si="3"/>
        <v>-7297390203</v>
      </c>
      <c r="M27" s="26"/>
      <c r="N27" s="26"/>
    </row>
    <row r="28" spans="1:14" ht="11.25" customHeight="1">
      <c r="A28" s="27" t="s">
        <v>90</v>
      </c>
      <c r="B28" s="28">
        <v>413262567</v>
      </c>
      <c r="C28" s="28">
        <v>17278125</v>
      </c>
      <c r="D28" s="28">
        <v>20332677</v>
      </c>
      <c r="E28" s="28">
        <v>1210935</v>
      </c>
      <c r="F28" s="28">
        <v>17492342</v>
      </c>
      <c r="G28" s="29">
        <v>0</v>
      </c>
      <c r="H28" s="28">
        <f t="shared" si="2"/>
        <v>356948488</v>
      </c>
      <c r="I28" s="29">
        <v>30780586</v>
      </c>
      <c r="J28" s="29">
        <v>100715</v>
      </c>
      <c r="K28" s="29">
        <f t="shared" si="3"/>
        <v>326167902</v>
      </c>
      <c r="M28" s="26"/>
      <c r="N28" s="26"/>
    </row>
    <row r="29" spans="1:14" ht="11.25" customHeight="1">
      <c r="A29" s="23" t="s">
        <v>70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5">
        <v>0</v>
      </c>
      <c r="H29" s="24">
        <f t="shared" si="2"/>
        <v>0</v>
      </c>
      <c r="I29" s="25">
        <v>0</v>
      </c>
      <c r="J29" s="25">
        <v>0</v>
      </c>
      <c r="K29" s="25">
        <f t="shared" si="3"/>
        <v>0</v>
      </c>
      <c r="M29" s="26"/>
      <c r="N29" s="26"/>
    </row>
    <row r="30" spans="1:14" ht="11.25">
      <c r="A30" s="23" t="s">
        <v>91</v>
      </c>
      <c r="B30" s="24">
        <v>1362754248</v>
      </c>
      <c r="C30" s="24">
        <v>0</v>
      </c>
      <c r="D30" s="24">
        <v>227283</v>
      </c>
      <c r="E30" s="24">
        <v>0</v>
      </c>
      <c r="F30" s="24">
        <v>0</v>
      </c>
      <c r="G30" s="25">
        <v>0</v>
      </c>
      <c r="H30" s="24">
        <f t="shared" si="2"/>
        <v>1362526965</v>
      </c>
      <c r="I30" s="25">
        <v>1953120</v>
      </c>
      <c r="J30" s="25">
        <v>0</v>
      </c>
      <c r="K30" s="25">
        <f t="shared" si="3"/>
        <v>1360573845</v>
      </c>
      <c r="M30" s="26"/>
      <c r="N30" s="26"/>
    </row>
    <row r="31" spans="1:14" ht="11.25" customHeight="1">
      <c r="A31" s="23" t="s">
        <v>92</v>
      </c>
      <c r="B31" s="24">
        <v>241636966</v>
      </c>
      <c r="C31" s="24">
        <v>291441729</v>
      </c>
      <c r="D31" s="24">
        <v>9756286</v>
      </c>
      <c r="E31" s="24">
        <v>338</v>
      </c>
      <c r="F31" s="24">
        <v>523282695</v>
      </c>
      <c r="G31" s="25">
        <v>0</v>
      </c>
      <c r="H31" s="24">
        <f t="shared" si="2"/>
        <v>-582844082</v>
      </c>
      <c r="I31" s="25">
        <v>28725498</v>
      </c>
      <c r="J31" s="25">
        <v>0</v>
      </c>
      <c r="K31" s="25">
        <f t="shared" si="3"/>
        <v>-611569580</v>
      </c>
      <c r="M31" s="26"/>
      <c r="N31" s="26"/>
    </row>
    <row r="32" spans="1:14" ht="11.25" customHeight="1">
      <c r="A32" s="23" t="s">
        <v>93</v>
      </c>
      <c r="B32" s="24">
        <v>1419866108</v>
      </c>
      <c r="C32" s="24">
        <v>45138342</v>
      </c>
      <c r="D32" s="24">
        <v>0</v>
      </c>
      <c r="E32" s="24">
        <v>0</v>
      </c>
      <c r="F32" s="24">
        <v>3635744</v>
      </c>
      <c r="G32" s="25">
        <v>0</v>
      </c>
      <c r="H32" s="24">
        <f t="shared" si="2"/>
        <v>1371092022</v>
      </c>
      <c r="I32" s="25">
        <v>0</v>
      </c>
      <c r="J32" s="25">
        <v>0</v>
      </c>
      <c r="K32" s="25">
        <f t="shared" si="3"/>
        <v>1371092022</v>
      </c>
      <c r="M32" s="31"/>
      <c r="N32" s="26"/>
    </row>
    <row r="33" spans="1:14" ht="11.25" customHeight="1">
      <c r="A33" s="36" t="s">
        <v>94</v>
      </c>
      <c r="B33" s="24">
        <v>31507644</v>
      </c>
      <c r="C33" s="24">
        <v>0</v>
      </c>
      <c r="D33" s="24">
        <v>0</v>
      </c>
      <c r="E33" s="24">
        <v>0</v>
      </c>
      <c r="F33" s="24">
        <v>175608</v>
      </c>
      <c r="G33" s="25">
        <v>0</v>
      </c>
      <c r="H33" s="24">
        <f t="shared" si="2"/>
        <v>31332036</v>
      </c>
      <c r="I33" s="25">
        <v>0</v>
      </c>
      <c r="J33" s="25">
        <v>0</v>
      </c>
      <c r="K33" s="25">
        <f t="shared" si="3"/>
        <v>31332036</v>
      </c>
      <c r="M33" s="26"/>
      <c r="N33" s="26"/>
    </row>
    <row r="34" spans="1:14" s="37" customFormat="1" ht="11.25" customHeight="1">
      <c r="A34" s="27" t="s">
        <v>95</v>
      </c>
      <c r="B34" s="28">
        <v>118194996</v>
      </c>
      <c r="C34" s="28">
        <v>1496332113</v>
      </c>
      <c r="D34" s="28">
        <v>122790417</v>
      </c>
      <c r="E34" s="28">
        <v>0</v>
      </c>
      <c r="F34" s="28">
        <v>3254258</v>
      </c>
      <c r="G34" s="29">
        <v>0</v>
      </c>
      <c r="H34" s="28">
        <f t="shared" si="2"/>
        <v>-1504181792</v>
      </c>
      <c r="I34" s="29">
        <v>454696</v>
      </c>
      <c r="J34" s="29">
        <v>0</v>
      </c>
      <c r="K34" s="29">
        <f t="shared" si="3"/>
        <v>-1504636488</v>
      </c>
      <c r="M34" s="26"/>
      <c r="N34" s="26"/>
    </row>
    <row r="35" spans="1:12" ht="11.25" customHeight="1">
      <c r="A35" s="19" t="s">
        <v>19</v>
      </c>
      <c r="B35" s="20">
        <f aca="true" t="shared" si="4" ref="B35:J35">B20+B23</f>
        <v>13146705372</v>
      </c>
      <c r="C35" s="20">
        <f t="shared" si="4"/>
        <v>14147116905</v>
      </c>
      <c r="D35" s="20">
        <f t="shared" si="4"/>
        <v>4033948924</v>
      </c>
      <c r="E35" s="20">
        <f t="shared" si="4"/>
        <v>17457515</v>
      </c>
      <c r="F35" s="20">
        <f t="shared" si="4"/>
        <v>3136908945</v>
      </c>
      <c r="G35" s="21">
        <f t="shared" si="4"/>
        <v>0</v>
      </c>
      <c r="H35" s="20">
        <f t="shared" si="4"/>
        <v>-8188726917.000001</v>
      </c>
      <c r="I35" s="21">
        <f t="shared" si="4"/>
        <v>393847807</v>
      </c>
      <c r="J35" s="21">
        <f t="shared" si="4"/>
        <v>50844752</v>
      </c>
      <c r="K35" s="21">
        <f>K20+K23</f>
        <v>-8582574724.000001</v>
      </c>
      <c r="L35" s="30"/>
    </row>
    <row r="36" spans="1:11" ht="11.25" customHeight="1">
      <c r="A36" s="38" t="s">
        <v>24</v>
      </c>
      <c r="B36" s="39"/>
      <c r="C36" s="39"/>
      <c r="D36" s="39"/>
      <c r="E36" s="38"/>
      <c r="F36" s="39"/>
      <c r="G36" s="38"/>
      <c r="H36" s="38"/>
      <c r="I36" s="38"/>
      <c r="J36" s="40"/>
      <c r="K36" s="40" t="s">
        <v>61</v>
      </c>
    </row>
    <row r="37" spans="1:11" ht="11.25" customHeight="1">
      <c r="A37" s="6" t="s">
        <v>25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ht="11.25" customHeight="1">
      <c r="A38" s="1" t="s">
        <v>67</v>
      </c>
    </row>
    <row r="39" spans="1:11" ht="11.25" customHeight="1">
      <c r="A39" s="89" t="s">
        <v>26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ht="11.25" customHeight="1">
      <c r="A40" s="1" t="s">
        <v>27</v>
      </c>
      <c r="K40" s="41"/>
    </row>
    <row r="41" spans="1:11" ht="11.25" customHeight="1">
      <c r="A41" s="1" t="s">
        <v>72</v>
      </c>
      <c r="K41" s="41"/>
    </row>
    <row r="42" spans="1:11" ht="11.25" customHeight="1">
      <c r="A42" s="1" t="s">
        <v>106</v>
      </c>
      <c r="K42" s="41"/>
    </row>
    <row r="43" spans="1:11" ht="11.25" customHeight="1">
      <c r="A43" s="1" t="s">
        <v>107</v>
      </c>
      <c r="K43" s="41"/>
    </row>
    <row r="44" spans="1:11" ht="23.25" customHeight="1">
      <c r="A44" s="100" t="s">
        <v>96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1.25" customHeight="1">
      <c r="A45" s="1" t="s">
        <v>97</v>
      </c>
      <c r="B45" s="43"/>
      <c r="C45" s="43"/>
      <c r="D45" s="43"/>
      <c r="E45" s="43"/>
      <c r="F45" s="43"/>
      <c r="G45" s="43"/>
      <c r="H45" s="43"/>
      <c r="I45" s="43"/>
      <c r="J45" s="43"/>
      <c r="K45" s="42"/>
    </row>
    <row r="46" spans="1:11" ht="11.25" customHeight="1">
      <c r="A46" s="1" t="s">
        <v>98</v>
      </c>
      <c r="K46" s="42"/>
    </row>
    <row r="47" spans="1:11" ht="23.25" customHeight="1">
      <c r="A47" s="100" t="s">
        <v>99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1.25" customHeight="1">
      <c r="A48" s="1" t="s">
        <v>100</v>
      </c>
      <c r="K48" s="42"/>
    </row>
    <row r="49" spans="1:11" ht="11.25" customHeight="1">
      <c r="A49" s="1" t="s">
        <v>101</v>
      </c>
      <c r="K49" s="42"/>
    </row>
    <row r="50" spans="1:11" ht="11.25" customHeight="1">
      <c r="A50" s="1" t="s">
        <v>102</v>
      </c>
      <c r="K50" s="42"/>
    </row>
    <row r="51" spans="1:11" ht="11.25" customHeight="1">
      <c r="A51" s="1" t="s">
        <v>103</v>
      </c>
      <c r="K51" s="42"/>
    </row>
    <row r="52" spans="1:11" ht="11.25" customHeight="1">
      <c r="A52" s="1" t="s">
        <v>104</v>
      </c>
      <c r="K52" s="42"/>
    </row>
    <row r="53" spans="1:11" ht="34.5" customHeight="1">
      <c r="A53" s="100" t="s">
        <v>105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ht="11.25" customHeight="1">
      <c r="K54" s="42"/>
    </row>
    <row r="55" ht="11.25" customHeight="1">
      <c r="K55" s="42"/>
    </row>
    <row r="58" spans="10:11" ht="11.25" customHeight="1">
      <c r="J58" s="44"/>
      <c r="K58" s="44" t="s">
        <v>62</v>
      </c>
    </row>
    <row r="59" spans="1:11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1.25" customHeight="1">
      <c r="A60" s="86" t="str">
        <f>A7</f>
        <v>GOVERNO DO ESTADO DO RIO DE JANEIRO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1.25" customHeight="1">
      <c r="A61" s="86" t="str">
        <f>A8</f>
        <v>RELATÓRIO DE GESTÃO FISCAL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1:11" ht="11.25" customHeight="1">
      <c r="A62" s="97" t="str">
        <f>A9</f>
        <v>DEMONSTRATIVO CONSOLIDADO DA DISPONIBILIDADE DE CAIXA E DOS RESTOS A PAGAR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</row>
    <row r="63" spans="1:11" ht="11.25" customHeight="1">
      <c r="A63" s="86" t="str">
        <f>A10</f>
        <v>ORÇAMENTOS FISCAL E DA SEGURIDADE SOCIAL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1.25" customHeight="1">
      <c r="A64" s="86" t="str">
        <f>A11</f>
        <v>JANEIRO A DEZEMBRO DE 2019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2" ht="11.25" customHeight="1">
      <c r="A65" s="3"/>
      <c r="B65" s="3"/>
      <c r="C65" s="3"/>
      <c r="D65" s="3"/>
      <c r="E65" s="3"/>
      <c r="F65" s="3"/>
      <c r="G65" s="3"/>
      <c r="J65" s="3"/>
      <c r="K65" s="45" t="str">
        <f>K13</f>
        <v>Emissão: 13/02/2020</v>
      </c>
      <c r="L65" s="45"/>
    </row>
    <row r="66" spans="1:12" ht="11.25" customHeight="1">
      <c r="A66" s="42"/>
      <c r="B66" s="42"/>
      <c r="C66" s="42"/>
      <c r="D66" s="42"/>
      <c r="E66" s="42"/>
      <c r="F66" s="42"/>
      <c r="G66" s="42"/>
      <c r="K66" s="46">
        <v>1</v>
      </c>
      <c r="L66" s="46"/>
    </row>
    <row r="67" spans="1:11" ht="22.5" customHeight="1">
      <c r="A67" s="98" t="s">
        <v>64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1.25" customHeight="1">
      <c r="A68" s="90" t="s">
        <v>7</v>
      </c>
      <c r="B68" s="87" t="s">
        <v>8</v>
      </c>
      <c r="C68" s="94" t="s">
        <v>10</v>
      </c>
      <c r="D68" s="95"/>
      <c r="E68" s="95"/>
      <c r="F68" s="96"/>
      <c r="G68" s="87" t="s">
        <v>20</v>
      </c>
      <c r="H68" s="87" t="s">
        <v>71</v>
      </c>
      <c r="I68" s="87" t="s">
        <v>18</v>
      </c>
      <c r="J68" s="83" t="s">
        <v>3</v>
      </c>
      <c r="K68" s="83" t="s">
        <v>68</v>
      </c>
    </row>
    <row r="69" spans="1:11" ht="11.25" customHeight="1">
      <c r="A69" s="93"/>
      <c r="B69" s="88"/>
      <c r="C69" s="83" t="s">
        <v>11</v>
      </c>
      <c r="D69" s="90"/>
      <c r="E69" s="87" t="s">
        <v>14</v>
      </c>
      <c r="F69" s="87" t="s">
        <v>16</v>
      </c>
      <c r="G69" s="88"/>
      <c r="H69" s="88"/>
      <c r="I69" s="88"/>
      <c r="J69" s="84"/>
      <c r="K69" s="84"/>
    </row>
    <row r="70" spans="1:11" ht="11.25" customHeight="1">
      <c r="A70" s="93"/>
      <c r="B70" s="88"/>
      <c r="C70" s="85"/>
      <c r="D70" s="91"/>
      <c r="E70" s="88"/>
      <c r="F70" s="88"/>
      <c r="G70" s="88"/>
      <c r="H70" s="88"/>
      <c r="I70" s="88"/>
      <c r="J70" s="84"/>
      <c r="K70" s="84"/>
    </row>
    <row r="71" spans="1:11" ht="33.75" customHeight="1">
      <c r="A71" s="93"/>
      <c r="B71" s="88"/>
      <c r="C71" s="15" t="s">
        <v>2</v>
      </c>
      <c r="D71" s="15" t="s">
        <v>1</v>
      </c>
      <c r="E71" s="88"/>
      <c r="F71" s="88"/>
      <c r="G71" s="88"/>
      <c r="H71" s="88"/>
      <c r="I71" s="88"/>
      <c r="J71" s="84"/>
      <c r="K71" s="84"/>
    </row>
    <row r="72" spans="1:11" ht="19.5" customHeight="1">
      <c r="A72" s="91"/>
      <c r="B72" s="16" t="s">
        <v>9</v>
      </c>
      <c r="C72" s="17" t="s">
        <v>12</v>
      </c>
      <c r="D72" s="17" t="s">
        <v>13</v>
      </c>
      <c r="E72" s="17" t="s">
        <v>15</v>
      </c>
      <c r="F72" s="17" t="s">
        <v>17</v>
      </c>
      <c r="G72" s="17" t="s">
        <v>21</v>
      </c>
      <c r="H72" s="17" t="s">
        <v>22</v>
      </c>
      <c r="I72" s="17" t="s">
        <v>73</v>
      </c>
      <c r="J72" s="85"/>
      <c r="K72" s="18" t="s">
        <v>69</v>
      </c>
    </row>
    <row r="73" spans="1:11" ht="11.25" customHeight="1">
      <c r="A73" s="32" t="s">
        <v>65</v>
      </c>
      <c r="B73" s="66">
        <f aca="true" t="shared" si="5" ref="B73:G73">SUM(B74:B84)</f>
        <v>2664524050</v>
      </c>
      <c r="C73" s="47">
        <f t="shared" si="5"/>
        <v>9255130124</v>
      </c>
      <c r="D73" s="47">
        <f t="shared" si="5"/>
        <v>2345825766</v>
      </c>
      <c r="E73" s="48">
        <f t="shared" si="5"/>
        <v>13422126</v>
      </c>
      <c r="F73" s="47">
        <f t="shared" si="5"/>
        <v>883104623</v>
      </c>
      <c r="G73" s="67">
        <f t="shared" si="5"/>
        <v>0</v>
      </c>
      <c r="H73" s="49">
        <f>(B73-(C73+D73+E73+F73)-G73)</f>
        <v>-9832958589</v>
      </c>
      <c r="I73" s="47">
        <f>SUM(I74:I84)</f>
        <v>316841858</v>
      </c>
      <c r="J73" s="68">
        <f>SUM(J74:J84)</f>
        <v>48546906</v>
      </c>
      <c r="K73" s="68">
        <f>SUM(K74:K84)</f>
        <v>-10149800447</v>
      </c>
    </row>
    <row r="74" spans="1:11" ht="11.25" customHeight="1">
      <c r="A74" s="50" t="s">
        <v>51</v>
      </c>
      <c r="B74" s="64">
        <v>-3191813310</v>
      </c>
      <c r="C74" s="64">
        <v>7850469576</v>
      </c>
      <c r="D74" s="64">
        <v>1813318675</v>
      </c>
      <c r="E74" s="64">
        <v>1045160</v>
      </c>
      <c r="F74" s="64">
        <v>736017926</v>
      </c>
      <c r="G74" s="69">
        <v>0</v>
      </c>
      <c r="H74" s="64">
        <f aca="true" t="shared" si="6" ref="H74:H84">(B74-(C74+D74+E74+F74)-G74)</f>
        <v>-13592664647</v>
      </c>
      <c r="I74" s="69">
        <v>76107464</v>
      </c>
      <c r="J74" s="69">
        <v>6589481</v>
      </c>
      <c r="K74" s="70">
        <f>H74-I74</f>
        <v>-13668772111</v>
      </c>
    </row>
    <row r="75" spans="1:11" ht="11.25" customHeight="1">
      <c r="A75" s="50" t="s">
        <v>52</v>
      </c>
      <c r="B75" s="65">
        <v>-318809684</v>
      </c>
      <c r="C75" s="65">
        <v>681534127</v>
      </c>
      <c r="D75" s="65">
        <v>46101693</v>
      </c>
      <c r="E75" s="65">
        <v>0</v>
      </c>
      <c r="F75" s="65">
        <v>32903716</v>
      </c>
      <c r="G75" s="71">
        <v>0</v>
      </c>
      <c r="H75" s="65">
        <f t="shared" si="6"/>
        <v>-1079349220</v>
      </c>
      <c r="I75" s="71">
        <v>0</v>
      </c>
      <c r="J75" s="71">
        <v>0</v>
      </c>
      <c r="K75" s="72">
        <f aca="true" t="shared" si="7" ref="K75:K110">H75-I75</f>
        <v>-1079349220</v>
      </c>
    </row>
    <row r="76" spans="1:11" ht="11.25" customHeight="1">
      <c r="A76" s="50" t="s">
        <v>53</v>
      </c>
      <c r="B76" s="65">
        <v>932014</v>
      </c>
      <c r="C76" s="71">
        <v>45410662</v>
      </c>
      <c r="D76" s="65">
        <v>12219155</v>
      </c>
      <c r="E76" s="71">
        <v>0</v>
      </c>
      <c r="F76" s="65">
        <v>147483</v>
      </c>
      <c r="G76" s="71">
        <v>0</v>
      </c>
      <c r="H76" s="65">
        <f t="shared" si="6"/>
        <v>-56845286</v>
      </c>
      <c r="I76" s="71">
        <v>0</v>
      </c>
      <c r="J76" s="71">
        <v>24095047</v>
      </c>
      <c r="K76" s="72">
        <f t="shared" si="7"/>
        <v>-56845286</v>
      </c>
    </row>
    <row r="77" spans="1:11" ht="11.25" customHeight="1">
      <c r="A77" s="50" t="s">
        <v>54</v>
      </c>
      <c r="B77" s="65">
        <v>549805941</v>
      </c>
      <c r="C77" s="65">
        <v>558438577</v>
      </c>
      <c r="D77" s="65">
        <v>27450666</v>
      </c>
      <c r="E77" s="71">
        <v>0</v>
      </c>
      <c r="F77" s="65">
        <v>6776377</v>
      </c>
      <c r="G77" s="71">
        <v>0</v>
      </c>
      <c r="H77" s="65">
        <f t="shared" si="6"/>
        <v>-42859679</v>
      </c>
      <c r="I77" s="71">
        <v>0</v>
      </c>
      <c r="J77" s="71">
        <v>0</v>
      </c>
      <c r="K77" s="72">
        <f t="shared" si="7"/>
        <v>-42859679</v>
      </c>
    </row>
    <row r="78" spans="1:11" ht="11.25" customHeight="1">
      <c r="A78" s="50" t="s">
        <v>75</v>
      </c>
      <c r="B78" s="65">
        <v>246513625</v>
      </c>
      <c r="C78" s="65">
        <v>0</v>
      </c>
      <c r="D78" s="65">
        <v>217026973</v>
      </c>
      <c r="E78" s="71">
        <v>0</v>
      </c>
      <c r="F78" s="65">
        <v>46397868</v>
      </c>
      <c r="G78" s="71">
        <v>0</v>
      </c>
      <c r="H78" s="65">
        <f t="shared" si="6"/>
        <v>-16911216</v>
      </c>
      <c r="I78" s="71">
        <v>0</v>
      </c>
      <c r="J78" s="71">
        <v>357387</v>
      </c>
      <c r="K78" s="72">
        <f t="shared" si="7"/>
        <v>-16911216</v>
      </c>
    </row>
    <row r="79" spans="1:11" ht="11.25" customHeight="1">
      <c r="A79" s="50" t="s">
        <v>55</v>
      </c>
      <c r="B79" s="73">
        <v>320607063</v>
      </c>
      <c r="C79" s="51">
        <v>34926576</v>
      </c>
      <c r="D79" s="51">
        <v>28922456</v>
      </c>
      <c r="E79" s="71">
        <v>0</v>
      </c>
      <c r="F79" s="51">
        <v>3690376</v>
      </c>
      <c r="G79" s="71">
        <v>0</v>
      </c>
      <c r="H79" s="59">
        <f t="shared" si="6"/>
        <v>253067655</v>
      </c>
      <c r="I79" s="71">
        <v>0</v>
      </c>
      <c r="J79" s="71">
        <v>411726</v>
      </c>
      <c r="K79" s="72">
        <f t="shared" si="7"/>
        <v>253067655</v>
      </c>
    </row>
    <row r="80" spans="1:11" ht="11.25" customHeight="1">
      <c r="A80" s="50" t="s">
        <v>56</v>
      </c>
      <c r="B80" s="73">
        <v>8328931</v>
      </c>
      <c r="C80" s="71">
        <v>0</v>
      </c>
      <c r="D80" s="71">
        <v>0</v>
      </c>
      <c r="E80" s="71">
        <v>0</v>
      </c>
      <c r="F80" s="51">
        <v>0</v>
      </c>
      <c r="G80" s="71">
        <v>0</v>
      </c>
      <c r="H80" s="59">
        <f t="shared" si="6"/>
        <v>8328931</v>
      </c>
      <c r="I80" s="71">
        <v>0</v>
      </c>
      <c r="J80" s="71">
        <v>0</v>
      </c>
      <c r="K80" s="72">
        <f t="shared" si="7"/>
        <v>8328931</v>
      </c>
    </row>
    <row r="81" spans="1:11" ht="11.25" customHeight="1">
      <c r="A81" s="52" t="s">
        <v>57</v>
      </c>
      <c r="B81" s="71">
        <v>24592488</v>
      </c>
      <c r="C81" s="71">
        <v>8730684</v>
      </c>
      <c r="D81" s="71">
        <v>0</v>
      </c>
      <c r="E81" s="71">
        <v>0</v>
      </c>
      <c r="F81" s="71">
        <v>2595995</v>
      </c>
      <c r="G81" s="71">
        <v>0</v>
      </c>
      <c r="H81" s="71">
        <f t="shared" si="6"/>
        <v>13265809</v>
      </c>
      <c r="I81" s="71">
        <v>0</v>
      </c>
      <c r="J81" s="71">
        <v>0</v>
      </c>
      <c r="K81" s="72">
        <f t="shared" si="7"/>
        <v>13265809</v>
      </c>
    </row>
    <row r="82" spans="1:11" ht="11.25" customHeight="1">
      <c r="A82" s="52" t="s">
        <v>58</v>
      </c>
      <c r="B82" s="71">
        <v>203401421</v>
      </c>
      <c r="C82" s="71">
        <v>540780</v>
      </c>
      <c r="D82" s="71">
        <v>322034</v>
      </c>
      <c r="E82" s="71">
        <v>1</v>
      </c>
      <c r="F82" s="71">
        <v>33522</v>
      </c>
      <c r="G82" s="71">
        <v>0</v>
      </c>
      <c r="H82" s="71">
        <f t="shared" si="6"/>
        <v>202505084</v>
      </c>
      <c r="I82" s="71">
        <v>0</v>
      </c>
      <c r="J82" s="71">
        <v>0</v>
      </c>
      <c r="K82" s="72">
        <f t="shared" si="7"/>
        <v>202505084</v>
      </c>
    </row>
    <row r="83" spans="1:11" ht="11.25" customHeight="1">
      <c r="A83" s="52" t="s">
        <v>59</v>
      </c>
      <c r="B83" s="71">
        <v>3293516863</v>
      </c>
      <c r="C83" s="71">
        <v>28694235</v>
      </c>
      <c r="D83" s="71">
        <v>54147970</v>
      </c>
      <c r="E83" s="71">
        <v>11982830</v>
      </c>
      <c r="F83" s="71">
        <v>23772917</v>
      </c>
      <c r="G83" s="71">
        <v>0</v>
      </c>
      <c r="H83" s="71">
        <f t="shared" si="6"/>
        <v>3174918911</v>
      </c>
      <c r="I83" s="71">
        <v>110884897</v>
      </c>
      <c r="J83" s="71">
        <v>5154896</v>
      </c>
      <c r="K83" s="72">
        <f t="shared" si="7"/>
        <v>3064034014</v>
      </c>
    </row>
    <row r="84" spans="1:11" ht="11.25" customHeight="1">
      <c r="A84" s="53" t="s">
        <v>60</v>
      </c>
      <c r="B84" s="74">
        <v>1527448698</v>
      </c>
      <c r="C84" s="74">
        <v>46384907</v>
      </c>
      <c r="D84" s="74">
        <v>146316144</v>
      </c>
      <c r="E84" s="74">
        <v>394135</v>
      </c>
      <c r="F84" s="74">
        <v>30768443</v>
      </c>
      <c r="G84" s="74">
        <v>0</v>
      </c>
      <c r="H84" s="74">
        <f t="shared" si="6"/>
        <v>1303585069</v>
      </c>
      <c r="I84" s="74">
        <v>129849497</v>
      </c>
      <c r="J84" s="74">
        <v>11938369</v>
      </c>
      <c r="K84" s="72">
        <f t="shared" si="7"/>
        <v>1173735572</v>
      </c>
    </row>
    <row r="85" spans="1:11" ht="11.25" customHeight="1">
      <c r="A85" s="32" t="s">
        <v>66</v>
      </c>
      <c r="B85" s="75">
        <f aca="true" t="shared" si="8" ref="B85:G85">SUM(B86:B110)</f>
        <v>10482181322</v>
      </c>
      <c r="C85" s="67">
        <f>SUM(C86:C110)</f>
        <v>4891986781</v>
      </c>
      <c r="D85" s="76">
        <f t="shared" si="8"/>
        <v>1688123158</v>
      </c>
      <c r="E85" s="67">
        <f t="shared" si="8"/>
        <v>4035389</v>
      </c>
      <c r="F85" s="76">
        <f t="shared" si="8"/>
        <v>2253804322</v>
      </c>
      <c r="G85" s="76">
        <f t="shared" si="8"/>
        <v>0</v>
      </c>
      <c r="H85" s="67">
        <f>(B85-(C85+D85+E85+F85)-G85)</f>
        <v>1644231672</v>
      </c>
      <c r="I85" s="67">
        <f>SUM(I86:I110)</f>
        <v>77005949</v>
      </c>
      <c r="J85" s="77">
        <f>SUM(J86:J110)</f>
        <v>2297846</v>
      </c>
      <c r="K85" s="76">
        <f>SUM(K86:K110)</f>
        <v>1567225723</v>
      </c>
    </row>
    <row r="86" spans="1:14" ht="11.25" customHeight="1">
      <c r="A86" s="23" t="s">
        <v>28</v>
      </c>
      <c r="B86" s="71">
        <v>433379109</v>
      </c>
      <c r="C86" s="71">
        <v>0</v>
      </c>
      <c r="D86" s="71">
        <v>0</v>
      </c>
      <c r="E86" s="71">
        <v>0</v>
      </c>
      <c r="F86" s="71">
        <v>1255475688</v>
      </c>
      <c r="G86" s="72">
        <v>0</v>
      </c>
      <c r="H86" s="71">
        <f aca="true" t="shared" si="9" ref="H86:H110">(B86-(C86+D86+E86+F86)-G86)</f>
        <v>-822096579</v>
      </c>
      <c r="I86" s="72">
        <v>0</v>
      </c>
      <c r="J86" s="70">
        <v>0</v>
      </c>
      <c r="K86" s="70">
        <f t="shared" si="7"/>
        <v>-822096579</v>
      </c>
      <c r="L86" s="26"/>
      <c r="M86" s="26"/>
      <c r="N86" s="26"/>
    </row>
    <row r="87" spans="1:14" ht="11.25" customHeight="1">
      <c r="A87" s="23" t="s">
        <v>29</v>
      </c>
      <c r="B87" s="71">
        <v>61300893</v>
      </c>
      <c r="C87" s="71">
        <v>0</v>
      </c>
      <c r="D87" s="71">
        <v>0</v>
      </c>
      <c r="E87" s="71">
        <v>0</v>
      </c>
      <c r="F87" s="71">
        <v>0</v>
      </c>
      <c r="G87" s="72">
        <v>0</v>
      </c>
      <c r="H87" s="71">
        <f t="shared" si="9"/>
        <v>61300893</v>
      </c>
      <c r="I87" s="72">
        <v>0</v>
      </c>
      <c r="J87" s="72">
        <v>0</v>
      </c>
      <c r="K87" s="72">
        <f t="shared" si="7"/>
        <v>61300893</v>
      </c>
      <c r="L87" s="26"/>
      <c r="M87" s="26"/>
      <c r="N87" s="26"/>
    </row>
    <row r="88" spans="1:14" ht="11.25" customHeight="1">
      <c r="A88" s="27" t="s">
        <v>30</v>
      </c>
      <c r="B88" s="78">
        <v>119192095</v>
      </c>
      <c r="C88" s="78">
        <v>5727751</v>
      </c>
      <c r="D88" s="78">
        <v>15842576</v>
      </c>
      <c r="E88" s="78">
        <v>0</v>
      </c>
      <c r="F88" s="78">
        <v>1907351</v>
      </c>
      <c r="G88" s="79">
        <v>0</v>
      </c>
      <c r="H88" s="78">
        <f t="shared" si="9"/>
        <v>95714417</v>
      </c>
      <c r="I88" s="79">
        <v>454696</v>
      </c>
      <c r="J88" s="79">
        <v>0</v>
      </c>
      <c r="K88" s="79">
        <f t="shared" si="7"/>
        <v>95259721</v>
      </c>
      <c r="L88" s="26"/>
      <c r="M88" s="26"/>
      <c r="N88" s="26"/>
    </row>
    <row r="89" spans="1:14" ht="11.25" customHeight="1">
      <c r="A89" s="23" t="s">
        <v>31</v>
      </c>
      <c r="B89" s="71">
        <v>1722366935</v>
      </c>
      <c r="C89" s="71">
        <v>899669292</v>
      </c>
      <c r="D89" s="71">
        <v>12708114</v>
      </c>
      <c r="E89" s="71">
        <v>0</v>
      </c>
      <c r="F89" s="71">
        <v>2212726</v>
      </c>
      <c r="G89" s="72">
        <v>0</v>
      </c>
      <c r="H89" s="71">
        <f t="shared" si="9"/>
        <v>807776803</v>
      </c>
      <c r="I89" s="72">
        <v>0</v>
      </c>
      <c r="J89" s="72">
        <v>0</v>
      </c>
      <c r="K89" s="72">
        <f t="shared" si="7"/>
        <v>807776803</v>
      </c>
      <c r="L89" s="26"/>
      <c r="M89" s="26"/>
      <c r="N89" s="26"/>
    </row>
    <row r="90" spans="1:14" ht="11.25" customHeight="1">
      <c r="A90" s="23" t="s">
        <v>32</v>
      </c>
      <c r="B90" s="71">
        <v>226742294</v>
      </c>
      <c r="C90" s="71">
        <v>4050166</v>
      </c>
      <c r="D90" s="71">
        <v>10468352</v>
      </c>
      <c r="E90" s="71">
        <v>0</v>
      </c>
      <c r="F90" s="71">
        <v>5934239</v>
      </c>
      <c r="G90" s="72">
        <v>0</v>
      </c>
      <c r="H90" s="71">
        <f t="shared" si="9"/>
        <v>206289537</v>
      </c>
      <c r="I90" s="72">
        <v>0</v>
      </c>
      <c r="J90" s="72">
        <v>0</v>
      </c>
      <c r="K90" s="72">
        <f t="shared" si="7"/>
        <v>206289537</v>
      </c>
      <c r="L90" s="26"/>
      <c r="M90" s="26"/>
      <c r="N90" s="26"/>
    </row>
    <row r="91" spans="1:14" ht="11.25" customHeight="1">
      <c r="A91" s="23" t="s">
        <v>33</v>
      </c>
      <c r="B91" s="71">
        <v>1419866108</v>
      </c>
      <c r="C91" s="71">
        <v>45138342</v>
      </c>
      <c r="D91" s="71">
        <v>0</v>
      </c>
      <c r="E91" s="71">
        <v>0</v>
      </c>
      <c r="F91" s="71">
        <v>3635744</v>
      </c>
      <c r="G91" s="72">
        <v>0</v>
      </c>
      <c r="H91" s="71">
        <f t="shared" si="9"/>
        <v>1371092022</v>
      </c>
      <c r="I91" s="72">
        <v>0</v>
      </c>
      <c r="J91" s="72">
        <v>0</v>
      </c>
      <c r="K91" s="72">
        <f t="shared" si="7"/>
        <v>1371092022</v>
      </c>
      <c r="L91" s="26"/>
      <c r="M91" s="31"/>
      <c r="N91" s="31"/>
    </row>
    <row r="92" spans="1:14" ht="11.25" customHeight="1">
      <c r="A92" s="23" t="s">
        <v>34</v>
      </c>
      <c r="B92" s="71">
        <v>1784810341</v>
      </c>
      <c r="C92" s="71">
        <v>3560244739</v>
      </c>
      <c r="D92" s="71">
        <v>351340920</v>
      </c>
      <c r="E92" s="71">
        <v>0</v>
      </c>
      <c r="F92" s="71">
        <v>72422486</v>
      </c>
      <c r="G92" s="72">
        <v>0</v>
      </c>
      <c r="H92" s="71">
        <f t="shared" si="9"/>
        <v>-2199197804</v>
      </c>
      <c r="I92" s="72">
        <v>0</v>
      </c>
      <c r="J92" s="72">
        <v>0</v>
      </c>
      <c r="K92" s="72">
        <f t="shared" si="7"/>
        <v>-2199197804</v>
      </c>
      <c r="L92" s="26"/>
      <c r="M92" s="31"/>
      <c r="N92" s="31"/>
    </row>
    <row r="93" spans="1:14" ht="11.25" customHeight="1">
      <c r="A93" s="23" t="s">
        <v>35</v>
      </c>
      <c r="B93" s="71">
        <v>4070631</v>
      </c>
      <c r="C93" s="71">
        <v>0</v>
      </c>
      <c r="D93" s="71">
        <v>409477</v>
      </c>
      <c r="E93" s="71">
        <v>0</v>
      </c>
      <c r="F93" s="71">
        <v>44891</v>
      </c>
      <c r="G93" s="72">
        <v>0</v>
      </c>
      <c r="H93" s="71">
        <f t="shared" si="9"/>
        <v>3616263</v>
      </c>
      <c r="I93" s="72">
        <v>0</v>
      </c>
      <c r="J93" s="72">
        <v>0</v>
      </c>
      <c r="K93" s="72">
        <f t="shared" si="7"/>
        <v>3616263</v>
      </c>
      <c r="L93" s="26"/>
      <c r="M93" s="26"/>
      <c r="N93" s="26"/>
    </row>
    <row r="94" spans="1:14" ht="11.25" customHeight="1">
      <c r="A94" s="23" t="s">
        <v>36</v>
      </c>
      <c r="B94" s="71">
        <v>213640</v>
      </c>
      <c r="C94" s="71">
        <v>48880213</v>
      </c>
      <c r="D94" s="71">
        <v>0</v>
      </c>
      <c r="E94" s="71">
        <v>0</v>
      </c>
      <c r="F94" s="71">
        <v>49266399</v>
      </c>
      <c r="G94" s="72">
        <v>0</v>
      </c>
      <c r="H94" s="71">
        <f t="shared" si="9"/>
        <v>-97932972</v>
      </c>
      <c r="I94" s="72">
        <v>0</v>
      </c>
      <c r="J94" s="72">
        <v>0</v>
      </c>
      <c r="K94" s="72">
        <f t="shared" si="7"/>
        <v>-97932972</v>
      </c>
      <c r="L94" s="26"/>
      <c r="M94" s="31"/>
      <c r="N94" s="31"/>
    </row>
    <row r="95" spans="1:14" ht="11.25" customHeight="1">
      <c r="A95" s="23" t="s">
        <v>37</v>
      </c>
      <c r="B95" s="71">
        <v>16139041</v>
      </c>
      <c r="C95" s="71">
        <v>0</v>
      </c>
      <c r="D95" s="71">
        <v>0</v>
      </c>
      <c r="E95" s="71">
        <v>0</v>
      </c>
      <c r="F95" s="71">
        <v>16135055</v>
      </c>
      <c r="G95" s="72">
        <v>0</v>
      </c>
      <c r="H95" s="71">
        <f t="shared" si="9"/>
        <v>3986</v>
      </c>
      <c r="I95" s="72">
        <v>0</v>
      </c>
      <c r="J95" s="72">
        <v>0</v>
      </c>
      <c r="K95" s="72">
        <f t="shared" si="7"/>
        <v>3986</v>
      </c>
      <c r="L95" s="26"/>
      <c r="M95" s="26"/>
      <c r="N95" s="26"/>
    </row>
    <row r="96" spans="1:14" ht="11.25" customHeight="1">
      <c r="A96" s="36" t="s">
        <v>38</v>
      </c>
      <c r="B96" s="71">
        <v>3</v>
      </c>
      <c r="C96" s="71">
        <v>0</v>
      </c>
      <c r="D96" s="71">
        <v>0</v>
      </c>
      <c r="E96" s="71">
        <v>0</v>
      </c>
      <c r="F96" s="71">
        <v>0</v>
      </c>
      <c r="G96" s="72">
        <v>0</v>
      </c>
      <c r="H96" s="71">
        <f t="shared" si="9"/>
        <v>3</v>
      </c>
      <c r="I96" s="72">
        <v>0</v>
      </c>
      <c r="J96" s="72">
        <v>0</v>
      </c>
      <c r="K96" s="72">
        <f t="shared" si="7"/>
        <v>3</v>
      </c>
      <c r="L96" s="26"/>
      <c r="M96" s="26"/>
      <c r="N96" s="26"/>
    </row>
    <row r="97" spans="1:14" ht="11.25" customHeight="1">
      <c r="A97" s="23" t="s">
        <v>39</v>
      </c>
      <c r="B97" s="71">
        <v>201497078</v>
      </c>
      <c r="C97" s="71">
        <v>0</v>
      </c>
      <c r="D97" s="71">
        <v>0</v>
      </c>
      <c r="E97" s="71">
        <v>0</v>
      </c>
      <c r="F97" s="71">
        <v>152476409</v>
      </c>
      <c r="G97" s="72">
        <v>0</v>
      </c>
      <c r="H97" s="71">
        <f t="shared" si="9"/>
        <v>49020669</v>
      </c>
      <c r="I97" s="72">
        <v>0</v>
      </c>
      <c r="J97" s="72">
        <v>0</v>
      </c>
      <c r="K97" s="72">
        <f t="shared" si="7"/>
        <v>49020669</v>
      </c>
      <c r="L97" s="26"/>
      <c r="M97" s="26"/>
      <c r="N97" s="26"/>
    </row>
    <row r="98" spans="1:14" ht="11.25" customHeight="1">
      <c r="A98" s="23" t="s">
        <v>40</v>
      </c>
      <c r="B98" s="71">
        <v>363228011</v>
      </c>
      <c r="C98" s="71">
        <v>0</v>
      </c>
      <c r="D98" s="71">
        <v>0</v>
      </c>
      <c r="E98" s="71">
        <v>0</v>
      </c>
      <c r="F98" s="71">
        <v>0</v>
      </c>
      <c r="G98" s="72">
        <v>0</v>
      </c>
      <c r="H98" s="71">
        <f t="shared" si="9"/>
        <v>363228011</v>
      </c>
      <c r="I98" s="72">
        <v>0</v>
      </c>
      <c r="J98" s="72">
        <v>0</v>
      </c>
      <c r="K98" s="72">
        <f t="shared" si="7"/>
        <v>363228011</v>
      </c>
      <c r="L98" s="26"/>
      <c r="M98" s="26"/>
      <c r="N98" s="26"/>
    </row>
    <row r="99" spans="1:14" ht="11.25" customHeight="1">
      <c r="A99" s="23" t="s">
        <v>80</v>
      </c>
      <c r="B99" s="71">
        <v>1141831205</v>
      </c>
      <c r="C99" s="71">
        <v>0</v>
      </c>
      <c r="D99" s="71">
        <v>1020563902</v>
      </c>
      <c r="E99" s="71">
        <v>0</v>
      </c>
      <c r="F99" s="71">
        <v>100167670</v>
      </c>
      <c r="G99" s="72">
        <v>0</v>
      </c>
      <c r="H99" s="71">
        <f t="shared" si="9"/>
        <v>21099633</v>
      </c>
      <c r="I99" s="72">
        <v>0</v>
      </c>
      <c r="J99" s="72">
        <v>0</v>
      </c>
      <c r="K99" s="72">
        <f t="shared" si="7"/>
        <v>21099633</v>
      </c>
      <c r="L99" s="26"/>
      <c r="M99" s="26"/>
      <c r="N99" s="26"/>
    </row>
    <row r="100" spans="1:14" ht="11.25" customHeight="1">
      <c r="A100" s="23" t="s">
        <v>41</v>
      </c>
      <c r="B100" s="71">
        <v>13100907</v>
      </c>
      <c r="C100" s="71">
        <v>1337180</v>
      </c>
      <c r="D100" s="71">
        <v>0</v>
      </c>
      <c r="E100" s="71">
        <v>0</v>
      </c>
      <c r="F100" s="71">
        <v>0</v>
      </c>
      <c r="G100" s="72">
        <v>0</v>
      </c>
      <c r="H100" s="71">
        <f t="shared" si="9"/>
        <v>11763727</v>
      </c>
      <c r="I100" s="72">
        <v>0</v>
      </c>
      <c r="J100" s="72">
        <v>0</v>
      </c>
      <c r="K100" s="72">
        <f t="shared" si="7"/>
        <v>11763727</v>
      </c>
      <c r="L100" s="26"/>
      <c r="M100" s="26"/>
      <c r="N100" s="26"/>
    </row>
    <row r="101" spans="1:14" ht="11.25" customHeight="1">
      <c r="A101" s="23" t="s">
        <v>42</v>
      </c>
      <c r="B101" s="71">
        <v>217733546</v>
      </c>
      <c r="C101" s="71">
        <v>6285975</v>
      </c>
      <c r="D101" s="71">
        <v>19632636</v>
      </c>
      <c r="E101" s="71">
        <v>2824116</v>
      </c>
      <c r="F101" s="71">
        <v>1834211</v>
      </c>
      <c r="G101" s="72">
        <v>0</v>
      </c>
      <c r="H101" s="71">
        <f t="shared" si="9"/>
        <v>187156608</v>
      </c>
      <c r="I101" s="72">
        <v>5451999</v>
      </c>
      <c r="J101" s="72">
        <v>1905202</v>
      </c>
      <c r="K101" s="72">
        <f t="shared" si="7"/>
        <v>181704609</v>
      </c>
      <c r="L101" s="26"/>
      <c r="M101" s="26"/>
      <c r="N101" s="26"/>
    </row>
    <row r="102" spans="1:14" ht="11.25" customHeight="1">
      <c r="A102" s="23" t="s">
        <v>43</v>
      </c>
      <c r="B102" s="71">
        <v>58701146</v>
      </c>
      <c r="C102" s="71">
        <v>770741</v>
      </c>
      <c r="D102" s="71">
        <v>431016</v>
      </c>
      <c r="E102" s="71">
        <v>0</v>
      </c>
      <c r="F102" s="71">
        <v>7598</v>
      </c>
      <c r="G102" s="72">
        <v>0</v>
      </c>
      <c r="H102" s="71">
        <f t="shared" si="9"/>
        <v>57491791</v>
      </c>
      <c r="I102" s="72">
        <v>6128407</v>
      </c>
      <c r="J102" s="72">
        <v>0</v>
      </c>
      <c r="K102" s="72">
        <f t="shared" si="7"/>
        <v>51363384</v>
      </c>
      <c r="L102" s="26"/>
      <c r="M102" s="26"/>
      <c r="N102" s="26"/>
    </row>
    <row r="103" spans="1:14" ht="11.25" customHeight="1">
      <c r="A103" s="23" t="s">
        <v>44</v>
      </c>
      <c r="B103" s="71">
        <v>301511810</v>
      </c>
      <c r="C103" s="71">
        <v>0</v>
      </c>
      <c r="D103" s="71">
        <v>216586006</v>
      </c>
      <c r="E103" s="71">
        <v>0</v>
      </c>
      <c r="F103" s="71">
        <v>50030266</v>
      </c>
      <c r="G103" s="72">
        <v>0</v>
      </c>
      <c r="H103" s="71">
        <f t="shared" si="9"/>
        <v>34895538</v>
      </c>
      <c r="I103" s="72">
        <v>0</v>
      </c>
      <c r="J103" s="72">
        <v>0</v>
      </c>
      <c r="K103" s="72">
        <f t="shared" si="7"/>
        <v>34895538</v>
      </c>
      <c r="L103" s="26"/>
      <c r="M103" s="26"/>
      <c r="N103" s="26"/>
    </row>
    <row r="104" spans="1:14" ht="11.25" customHeight="1">
      <c r="A104" s="23" t="s">
        <v>45</v>
      </c>
      <c r="B104" s="71">
        <v>127486649</v>
      </c>
      <c r="C104" s="71">
        <v>938639</v>
      </c>
      <c r="D104" s="71">
        <v>228665</v>
      </c>
      <c r="E104" s="71">
        <v>0</v>
      </c>
      <c r="F104" s="71">
        <v>889696</v>
      </c>
      <c r="G104" s="72">
        <v>0</v>
      </c>
      <c r="H104" s="71">
        <f t="shared" si="9"/>
        <v>125429649</v>
      </c>
      <c r="I104" s="72">
        <v>3316888</v>
      </c>
      <c r="J104" s="72">
        <v>4531</v>
      </c>
      <c r="K104" s="72">
        <f t="shared" si="7"/>
        <v>122112761</v>
      </c>
      <c r="L104" s="26"/>
      <c r="M104" s="26"/>
      <c r="N104" s="26"/>
    </row>
    <row r="105" spans="1:14" ht="11.25" customHeight="1">
      <c r="A105" s="23" t="s">
        <v>46</v>
      </c>
      <c r="B105" s="71">
        <v>9832888</v>
      </c>
      <c r="C105" s="71">
        <v>9258522</v>
      </c>
      <c r="D105" s="71">
        <v>9007745</v>
      </c>
      <c r="E105" s="71">
        <v>0</v>
      </c>
      <c r="F105" s="71">
        <v>396389</v>
      </c>
      <c r="G105" s="72">
        <v>0</v>
      </c>
      <c r="H105" s="71">
        <f t="shared" si="9"/>
        <v>-8829768</v>
      </c>
      <c r="I105" s="72">
        <v>0</v>
      </c>
      <c r="J105" s="72">
        <v>74451</v>
      </c>
      <c r="K105" s="72">
        <f t="shared" si="7"/>
        <v>-8829768</v>
      </c>
      <c r="L105" s="26"/>
      <c r="M105" s="26"/>
      <c r="N105" s="26"/>
    </row>
    <row r="106" spans="1:14" ht="11.25" customHeight="1">
      <c r="A106" s="23" t="s">
        <v>47</v>
      </c>
      <c r="B106" s="71">
        <v>413262567</v>
      </c>
      <c r="C106" s="71">
        <v>17278125</v>
      </c>
      <c r="D106" s="71">
        <v>20332677</v>
      </c>
      <c r="E106" s="71">
        <v>1210935</v>
      </c>
      <c r="F106" s="71">
        <v>17492342</v>
      </c>
      <c r="G106" s="72">
        <v>0</v>
      </c>
      <c r="H106" s="71">
        <f t="shared" si="9"/>
        <v>356948488</v>
      </c>
      <c r="I106" s="72">
        <v>30780586</v>
      </c>
      <c r="J106" s="72">
        <v>100715</v>
      </c>
      <c r="K106" s="72">
        <f t="shared" si="7"/>
        <v>326167902</v>
      </c>
      <c r="L106" s="26"/>
      <c r="M106" s="26"/>
      <c r="N106" s="26"/>
    </row>
    <row r="107" spans="1:14" ht="11.25" customHeight="1">
      <c r="A107" s="23" t="s">
        <v>48</v>
      </c>
      <c r="B107" s="71">
        <v>1134107472</v>
      </c>
      <c r="C107" s="71">
        <v>292396186</v>
      </c>
      <c r="D107" s="71">
        <v>10343789</v>
      </c>
      <c r="E107" s="71">
        <v>338</v>
      </c>
      <c r="F107" s="71">
        <v>523298332</v>
      </c>
      <c r="G107" s="72">
        <v>0</v>
      </c>
      <c r="H107" s="71">
        <f t="shared" si="9"/>
        <v>308068827</v>
      </c>
      <c r="I107" s="72">
        <v>28725498</v>
      </c>
      <c r="J107" s="72">
        <v>212947</v>
      </c>
      <c r="K107" s="72">
        <f t="shared" si="7"/>
        <v>279343329</v>
      </c>
      <c r="L107" s="26"/>
      <c r="M107" s="26"/>
      <c r="N107" s="26"/>
    </row>
    <row r="108" spans="1:14" ht="11.25" customHeight="1">
      <c r="A108" s="23" t="s">
        <v>49</v>
      </c>
      <c r="B108" s="71">
        <v>31507644</v>
      </c>
      <c r="C108" s="71">
        <v>0</v>
      </c>
      <c r="D108" s="71">
        <v>0</v>
      </c>
      <c r="E108" s="71">
        <v>0</v>
      </c>
      <c r="F108" s="71">
        <v>175608</v>
      </c>
      <c r="G108" s="72">
        <v>0</v>
      </c>
      <c r="H108" s="71">
        <f t="shared" si="9"/>
        <v>31332036</v>
      </c>
      <c r="I108" s="72">
        <v>0</v>
      </c>
      <c r="J108" s="72">
        <v>0</v>
      </c>
      <c r="K108" s="72">
        <f t="shared" si="7"/>
        <v>31332036</v>
      </c>
      <c r="L108" s="26"/>
      <c r="M108" s="26"/>
      <c r="N108" s="26"/>
    </row>
    <row r="109" spans="1:14" ht="11.25" customHeight="1">
      <c r="A109" s="23" t="s">
        <v>74</v>
      </c>
      <c r="B109" s="71">
        <v>470892886</v>
      </c>
      <c r="C109" s="71">
        <v>0</v>
      </c>
      <c r="D109" s="71">
        <v>227283</v>
      </c>
      <c r="E109" s="71">
        <v>0</v>
      </c>
      <c r="F109" s="71">
        <v>0</v>
      </c>
      <c r="G109" s="72">
        <v>0</v>
      </c>
      <c r="H109" s="71">
        <f t="shared" si="9"/>
        <v>470665603</v>
      </c>
      <c r="I109" s="72">
        <v>1953120</v>
      </c>
      <c r="J109" s="72">
        <v>0</v>
      </c>
      <c r="K109" s="72">
        <f t="shared" si="7"/>
        <v>468712483</v>
      </c>
      <c r="L109" s="26"/>
      <c r="M109" s="26"/>
      <c r="N109" s="26"/>
    </row>
    <row r="110" spans="1:14" ht="11.25" customHeight="1">
      <c r="A110" s="23" t="s">
        <v>50</v>
      </c>
      <c r="B110" s="71">
        <v>209406423</v>
      </c>
      <c r="C110" s="71">
        <v>10910</v>
      </c>
      <c r="D110" s="71">
        <v>0</v>
      </c>
      <c r="E110" s="71">
        <v>0</v>
      </c>
      <c r="F110" s="71">
        <v>1222</v>
      </c>
      <c r="G110" s="72">
        <v>0</v>
      </c>
      <c r="H110" s="71">
        <f t="shared" si="9"/>
        <v>209394291</v>
      </c>
      <c r="I110" s="72">
        <v>194755</v>
      </c>
      <c r="J110" s="80">
        <v>0</v>
      </c>
      <c r="K110" s="80">
        <f t="shared" si="7"/>
        <v>209199536</v>
      </c>
      <c r="L110" s="26"/>
      <c r="M110" s="26"/>
      <c r="N110" s="26"/>
    </row>
    <row r="111" spans="1:11" ht="11.25" customHeight="1">
      <c r="A111" s="54" t="s">
        <v>19</v>
      </c>
      <c r="B111" s="81">
        <f aca="true" t="shared" si="10" ref="B111:G111">B85+B73</f>
        <v>13146705372</v>
      </c>
      <c r="C111" s="49">
        <f t="shared" si="10"/>
        <v>14147116905</v>
      </c>
      <c r="D111" s="55">
        <f t="shared" si="10"/>
        <v>4033948924</v>
      </c>
      <c r="E111" s="55">
        <f t="shared" si="10"/>
        <v>17457515</v>
      </c>
      <c r="F111" s="55">
        <f t="shared" si="10"/>
        <v>3136908945</v>
      </c>
      <c r="G111" s="67">
        <f t="shared" si="10"/>
        <v>0</v>
      </c>
      <c r="H111" s="55">
        <f>(B111-(C111+D111+E111+F111)-G111)</f>
        <v>-8188726917</v>
      </c>
      <c r="I111" s="49">
        <f>I85+I73</f>
        <v>393847807</v>
      </c>
      <c r="J111" s="76">
        <f>J85+J73</f>
        <v>50844752</v>
      </c>
      <c r="K111" s="76">
        <f>K85+K73</f>
        <v>-8582574724</v>
      </c>
    </row>
    <row r="112" spans="1:11" ht="11.25" customHeight="1">
      <c r="A112" s="1" t="str">
        <f>A36</f>
        <v>FONTE: Siafe-Rio - Secretaria de Estado de Fazenda.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82" t="s">
        <v>63</v>
      </c>
    </row>
    <row r="113" spans="2:11" ht="11.25" customHeight="1"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2:11" ht="11.25" customHeight="1"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2:11" ht="11.25" customHeight="1"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7" spans="2:11" ht="11.25" customHeight="1"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4" ht="11.25" customHeight="1">
      <c r="A118" s="61" t="s">
        <v>78</v>
      </c>
      <c r="B118" s="62"/>
      <c r="C118" s="92" t="s">
        <v>83</v>
      </c>
      <c r="D118" s="92"/>
      <c r="E118" s="92"/>
      <c r="F118" s="92"/>
      <c r="G118" s="92"/>
      <c r="H118" s="92" t="s">
        <v>23</v>
      </c>
      <c r="I118" s="92"/>
      <c r="J118" s="92"/>
      <c r="K118" s="92"/>
      <c r="L118" s="62"/>
      <c r="M118" s="62"/>
      <c r="N118" s="62"/>
    </row>
    <row r="119" spans="1:14" ht="11.25" customHeight="1">
      <c r="A119" s="61" t="s">
        <v>76</v>
      </c>
      <c r="B119" s="62"/>
      <c r="C119" s="92" t="s">
        <v>77</v>
      </c>
      <c r="D119" s="92"/>
      <c r="E119" s="92"/>
      <c r="F119" s="92"/>
      <c r="G119" s="92"/>
      <c r="H119" s="92" t="s">
        <v>0</v>
      </c>
      <c r="I119" s="92"/>
      <c r="J119" s="92"/>
      <c r="K119" s="92"/>
      <c r="L119" s="62"/>
      <c r="M119" s="62"/>
      <c r="N119" s="62"/>
    </row>
    <row r="120" spans="1:11" ht="11.25" customHeight="1">
      <c r="A120" s="58"/>
      <c r="B120" s="58"/>
      <c r="C120" s="58"/>
      <c r="F120" s="57"/>
      <c r="G120" s="57"/>
      <c r="H120" s="57"/>
      <c r="I120" s="57"/>
      <c r="J120" s="57"/>
      <c r="K120" s="57"/>
    </row>
    <row r="125" spans="1:11" ht="11.25" customHeight="1">
      <c r="A125" s="60"/>
      <c r="B125" s="60"/>
      <c r="C125" s="60"/>
      <c r="F125" s="58"/>
      <c r="G125" s="58"/>
      <c r="H125" s="58"/>
      <c r="I125" s="58"/>
      <c r="J125" s="58"/>
      <c r="K125" s="58"/>
    </row>
  </sheetData>
  <sheetProtection/>
  <mergeCells count="42">
    <mergeCell ref="A3:K3"/>
    <mergeCell ref="A44:K44"/>
    <mergeCell ref="A47:K47"/>
    <mergeCell ref="A53:K53"/>
    <mergeCell ref="A7:K7"/>
    <mergeCell ref="A8:K8"/>
    <mergeCell ref="A9:K9"/>
    <mergeCell ref="A10:K10"/>
    <mergeCell ref="A11:K11"/>
    <mergeCell ref="I15:I18"/>
    <mergeCell ref="A60:K60"/>
    <mergeCell ref="A61:K61"/>
    <mergeCell ref="A62:K62"/>
    <mergeCell ref="A63:K63"/>
    <mergeCell ref="C68:F68"/>
    <mergeCell ref="J68:J72"/>
    <mergeCell ref="A67:K67"/>
    <mergeCell ref="A68:A72"/>
    <mergeCell ref="B68:B71"/>
    <mergeCell ref="H68:H71"/>
    <mergeCell ref="A15:A19"/>
    <mergeCell ref="H15:H18"/>
    <mergeCell ref="C16:D17"/>
    <mergeCell ref="E16:E18"/>
    <mergeCell ref="F16:F18"/>
    <mergeCell ref="C15:F15"/>
    <mergeCell ref="F69:F71"/>
    <mergeCell ref="G68:G71"/>
    <mergeCell ref="C118:G118"/>
    <mergeCell ref="C119:G119"/>
    <mergeCell ref="H118:K118"/>
    <mergeCell ref="H119:K119"/>
    <mergeCell ref="J15:J19"/>
    <mergeCell ref="A64:K64"/>
    <mergeCell ref="I68:I71"/>
    <mergeCell ref="K68:K71"/>
    <mergeCell ref="K15:K18"/>
    <mergeCell ref="A39:K39"/>
    <mergeCell ref="G15:G18"/>
    <mergeCell ref="B15:B18"/>
    <mergeCell ref="C69:D70"/>
    <mergeCell ref="E69:E71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70" r:id="rId2"/>
  <rowBreaks count="1" manualBreakCount="1">
    <brk id="54" max="10" man="1"/>
  </rowBreaks>
  <ignoredErrors>
    <ignoredError sqref="H111 H73:H86 K85 K23" formula="1"/>
    <ignoredError sqref="B23:G23 I23:J23" formulaRange="1"/>
    <ignoredError sqref="H2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2020-02-13T20:46:44Z</cp:lastPrinted>
  <dcterms:created xsi:type="dcterms:W3CDTF">2013-01-24T20:03:31Z</dcterms:created>
  <dcterms:modified xsi:type="dcterms:W3CDTF">2020-03-03T15:01:30Z</dcterms:modified>
  <cp:category/>
  <cp:version/>
  <cp:contentType/>
  <cp:contentStatus/>
</cp:coreProperties>
</file>