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10710" windowHeight="10095" activeTab="0"/>
  </bookViews>
  <sheets>
    <sheet name="Anexo VI - RP" sheetId="1" r:id="rId1"/>
  </sheets>
  <definedNames>
    <definedName name="_xlnm.Print_Area" localSheetId="0">'Anexo VI - RP'!$A$1:$K$125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<sst xmlns="http://schemas.openxmlformats.org/spreadsheetml/2006/main" count="137" uniqueCount="108">
  <si>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</si>
  <si>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</si>
  <si>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</si>
  <si>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</si>
  <si>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</si>
  <si>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</si>
  <si>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</si>
  <si>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</si>
  <si>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</si>
  <si>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</si>
  <si>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</si>
  <si>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</si>
  <si>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</si>
  <si>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</si>
  <si>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</si>
  <si>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</si>
  <si>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</si>
  <si>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</si>
  <si>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</si>
  <si>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</si>
  <si>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</si>
  <si>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</si>
  <si>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</si>
  <si>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Recursos Ordinários</t>
  </si>
  <si>
    <t>GOVERNO DO ESTADO DO RIO DE JANEIRO - PODER EXECUTIVO</t>
  </si>
  <si>
    <t>DEMONSTRATIVO DA DISPONIBILIDADE DE CAIXA E DOS RESTOS A PAGAR</t>
  </si>
  <si>
    <t>Wilson José Witzel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</si>
  <si>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</si>
  <si>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</si>
  <si>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</si>
  <si>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 xml:space="preserve">          Este Demonstrativo não considera a casa dos centavos.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</si>
  <si>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</si>
  <si>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</si>
  <si>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</si>
  <si>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</si>
  <si>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</si>
  <si>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</si>
  <si>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</si>
  <si>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</si>
  <si>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</si>
  <si>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</si>
  <si>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</si>
  <si>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</si>
  <si>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</si>
  <si>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</si>
  <si>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</si>
  <si>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</si>
  <si>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</si>
  <si>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</si>
  <si>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</si>
  <si>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</si>
  <si>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</si>
  <si>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</si>
  <si>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</si>
  <si>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</si>
  <si>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</si>
  <si>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</si>
  <si>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</si>
  <si>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</si>
  <si>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</si>
  <si>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</si>
  <si>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</si>
  <si>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</si>
  <si>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</si>
  <si>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</si>
  <si>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</si>
  <si>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</si>
  <si>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</si>
  <si>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>TOTAL DOS RECURSOS NÃO VINCULADOS (I)</t>
  </si>
  <si>
    <t>TOTAL DOS RECURSOS VINCULADOS (II)</t>
  </si>
  <si>
    <t xml:space="preserve">          Imprensa Oficial, CEDAE e AGERIO não constam nos Orçamentos Fiscal e da Seguridade Social no exercício de 2019.</t>
  </si>
  <si>
    <t>DISPONIBILIDADE DE CAIXA LÍQUIDA (APÓS A INSCRIÇÃO EM RESTOS A PAGAR NÃO PROCESSADOS DO EXERCÍCIO)</t>
  </si>
  <si>
    <t>(i) = (g - h)</t>
  </si>
  <si>
    <t>Recursos Vinculados à Assistência Social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</si>
  <si>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</si>
  <si>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>Outros Recursos não Vinculados</t>
    </r>
    <r>
      <rPr>
        <vertAlign val="superscript"/>
        <sz val="8"/>
        <rFont val="Times New Roman"/>
        <family val="1"/>
      </rPr>
      <t>2</t>
    </r>
  </si>
  <si>
    <r>
      <t>Receitas de Impostos e de Transferência de Impostos - Educação</t>
    </r>
    <r>
      <rPr>
        <vertAlign val="superscript"/>
        <sz val="8"/>
        <rFont val="Times New Roman"/>
        <family val="1"/>
      </rPr>
      <t>3</t>
    </r>
  </si>
  <si>
    <r>
      <t>Transferências do FUNDEB</t>
    </r>
    <r>
      <rPr>
        <vertAlign val="superscript"/>
        <sz val="8"/>
        <rFont val="Times New Roman"/>
        <family val="1"/>
      </rPr>
      <t>4</t>
    </r>
  </si>
  <si>
    <r>
      <t>Outros Recursos Vinculados à Educação</t>
    </r>
    <r>
      <rPr>
        <vertAlign val="superscript"/>
        <sz val="8"/>
        <rFont val="Times New Roman"/>
        <family val="1"/>
      </rPr>
      <t>5</t>
    </r>
  </si>
  <si>
    <r>
      <t>Receitas de Impostos e de Transferência de Impostos - Saúde</t>
    </r>
    <r>
      <rPr>
        <vertAlign val="superscript"/>
        <sz val="8"/>
        <rFont val="Times New Roman"/>
        <family val="1"/>
      </rPr>
      <t>6</t>
    </r>
  </si>
  <si>
    <r>
      <t>Outros Recursos Vinculados à Saúde</t>
    </r>
    <r>
      <rPr>
        <vertAlign val="superscript"/>
        <sz val="8"/>
        <rFont val="Times New Roman"/>
        <family val="1"/>
      </rPr>
      <t>7</t>
    </r>
  </si>
  <si>
    <r>
      <t>Recursos Vinculados ao RPPS - Plano Previdenciário</t>
    </r>
    <r>
      <rPr>
        <vertAlign val="superscript"/>
        <sz val="8"/>
        <rFont val="Times New Roman"/>
        <family val="1"/>
      </rPr>
      <t>8</t>
    </r>
  </si>
  <si>
    <r>
      <t>Recursos Vinculados ao RPPS - Plano Financeiro</t>
    </r>
    <r>
      <rPr>
        <vertAlign val="superscript"/>
        <sz val="8"/>
        <rFont val="Times New Roman"/>
        <family val="1"/>
      </rPr>
      <t>9</t>
    </r>
  </si>
  <si>
    <r>
      <t>Recursos de Operações de Crédito (exceto vinculados à Educação e à Saúde)</t>
    </r>
    <r>
      <rPr>
        <vertAlign val="superscript"/>
        <sz val="8"/>
        <rFont val="Times New Roman"/>
        <family val="1"/>
      </rPr>
      <t>10</t>
    </r>
  </si>
  <si>
    <r>
      <t>Recursos de Alienação de Bens/Ativos</t>
    </r>
    <r>
      <rPr>
        <vertAlign val="superscript"/>
        <sz val="8"/>
        <rFont val="Times New Roman"/>
        <family val="1"/>
      </rPr>
      <t>11</t>
    </r>
  </si>
  <si>
    <r>
      <t>Outros Recursos Vinculados</t>
    </r>
    <r>
      <rPr>
        <vertAlign val="superscript"/>
        <sz val="8"/>
        <rFont val="Times New Roman"/>
        <family val="1"/>
      </rPr>
      <t>12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</si>
  <si>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</si>
  <si>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Outros Recursos não Vinculados -  Foram considerados os demais recursos livres contabilizados no Poder Executivo.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</si>
  <si>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</si>
  <si>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</si>
  <si>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Outros Recursos Destinados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</si>
  <si>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</si>
  <si>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Outros Recursos Destinados à Saúde: Foram considerados os valores contabilizados na Fonte de Recursos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</si>
  <si>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Recursos destinados ao RPPS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</si>
  <si>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Recursos destinados ao RPPS - Plano Financeiro:  Foram considerados os valores contabilizados nas Fontes de Recursos 231 - Recursos Próprios do Rioprevidência e 234 - Receita própria do Rioprevidência no Órgão 20340 - Fundo Único de Previdência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</si>
  <si>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de Operações de Crédito (exceto destinados à Educação e à Saúde): Foram considerados os valores contabilizados na Fonte de Recursos 111 - Operações de Crédito - Tesouro.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</si>
  <si>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Alienação de Bens/Ativos: Foram considerados os valores contabilizados na Fonte de Recursos 233 - Alienação de Bens - Diretamente Arrecadadas.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</si>
  <si>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Outras Destinações Vinculadas de Recursos: Foram considerados os valores vinculados aos índices constitucionais da FAPERJ (Fonte de Recursos 100 - Ordinários Provenientes de Impostos vinculada à Unidade Gestora Executante 404100 - FAPERJ), FECAM (Fonte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 vinculada às Unidades Gestoras Executantes 250100 – SEAP, 266600 - FISED, 326100 - FEAS e 424100 - FIA).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</si>
  <si>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</si>
  <si>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</si>
  <si>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</si>
  <si>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</si>
  <si>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</si>
  <si>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Bernardo Santos Cunha Barbosa</t>
  </si>
  <si>
    <t>Luiz Claudio Rodrigues de Carvalho</t>
  </si>
  <si>
    <t>Emissão: 24/01/2020</t>
  </si>
  <si>
    <t>JANEIRO A DEZEMBRO DE 2019</t>
  </si>
  <si>
    <t>193 - Bônus de Assinatura do Excedente da Cessão Onerosa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</si>
</sst>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50" applyNumberFormat="1" applyFont="1" applyFill="1" applyAlignment="1">
      <alignment/>
      <protection/>
    </xf>
    <xf numFmtId="0" fontId="3" fillId="0" borderId="0" xfId="50" applyNumberFormat="1" applyFont="1" applyFill="1" applyBorder="1" applyAlignment="1">
      <alignment/>
      <protection/>
    </xf>
    <xf numFmtId="0" fontId="3" fillId="0" borderId="0" xfId="50" applyFont="1" applyAlignment="1">
      <alignment horizontal="center" vertical="top" wrapText="1"/>
      <protection/>
    </xf>
    <xf numFmtId="0" fontId="4" fillId="0" borderId="0" xfId="50" applyNumberFormat="1" applyFont="1" applyFill="1" applyAlignment="1">
      <alignment/>
      <protection/>
    </xf>
    <xf numFmtId="0" fontId="3" fillId="0" borderId="0" xfId="50" applyFont="1" applyFill="1" applyAlignment="1">
      <alignment horizontal="center" vertical="top" wrapText="1"/>
      <protection/>
    </xf>
    <xf numFmtId="0" fontId="3" fillId="0" borderId="0" xfId="50" applyFont="1" applyAlignment="1">
      <alignment vertical="top" wrapText="1"/>
      <protection/>
    </xf>
    <xf numFmtId="165" fontId="3" fillId="0" borderId="0" xfId="50" applyNumberFormat="1" applyFont="1" applyAlignment="1">
      <alignment vertical="top" wrapText="1"/>
      <protection/>
    </xf>
    <xf numFmtId="0" fontId="3" fillId="0" borderId="0" xfId="50" applyFont="1" applyFill="1" applyAlignment="1">
      <alignment vertical="top" wrapText="1"/>
      <protection/>
    </xf>
    <xf numFmtId="0" fontId="3" fillId="0" borderId="0" xfId="50" applyFont="1" applyFill="1" applyAlignment="1">
      <alignment horizontal="right" vertical="top"/>
      <protection/>
    </xf>
    <xf numFmtId="0" fontId="3" fillId="0" borderId="10" xfId="50" applyFont="1" applyBorder="1" applyAlignment="1">
      <alignment vertical="top"/>
      <protection/>
    </xf>
    <xf numFmtId="165" fontId="3" fillId="0" borderId="10" xfId="50" applyNumberFormat="1" applyFont="1" applyBorder="1" applyAlignment="1">
      <alignment vertical="top"/>
      <protection/>
    </xf>
    <xf numFmtId="0" fontId="3" fillId="0" borderId="0" xfId="50" applyFont="1" applyBorder="1" applyAlignment="1">
      <alignment vertical="top"/>
      <protection/>
    </xf>
    <xf numFmtId="168" fontId="3" fillId="0" borderId="10" xfId="50" applyNumberFormat="1" applyFont="1" applyFill="1" applyBorder="1" applyAlignment="1">
      <alignment vertical="top" wrapText="1"/>
      <protection/>
    </xf>
    <xf numFmtId="168" fontId="3" fillId="0" borderId="0" xfId="50" applyNumberFormat="1" applyFont="1" applyBorder="1" applyAlignment="1">
      <alignment vertical="top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wrapText="1"/>
      <protection/>
    </xf>
    <xf numFmtId="0" fontId="4" fillId="33" borderId="13" xfId="50" applyFont="1" applyFill="1" applyBorder="1" applyAlignment="1">
      <alignment horizontal="center" wrapText="1"/>
      <protection/>
    </xf>
    <xf numFmtId="0" fontId="4" fillId="33" borderId="14" xfId="50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5" fontId="4" fillId="0" borderId="16" xfId="63" applyNumberFormat="1" applyFont="1" applyFill="1" applyBorder="1" applyAlignment="1">
      <alignment horizontal="center" wrapText="1"/>
    </xf>
    <xf numFmtId="165" fontId="4" fillId="0" borderId="17" xfId="63" applyNumberFormat="1" applyFont="1" applyFill="1" applyBorder="1" applyAlignment="1">
      <alignment horizontal="center" wrapText="1"/>
    </xf>
    <xf numFmtId="0" fontId="3" fillId="34" borderId="18" xfId="0" applyNumberFormat="1" applyFont="1" applyFill="1" applyBorder="1" applyAlignment="1">
      <alignment horizontal="left" wrapText="1"/>
    </xf>
    <xf numFmtId="165" fontId="3" fillId="0" borderId="19" xfId="63" applyNumberFormat="1" applyFont="1" applyFill="1" applyBorder="1" applyAlignment="1">
      <alignment horizontal="center" wrapText="1"/>
    </xf>
    <xf numFmtId="165" fontId="3" fillId="0" borderId="20" xfId="63" applyNumberFormat="1" applyFont="1" applyFill="1" applyBorder="1" applyAlignment="1">
      <alignment horizontal="center" wrapText="1"/>
    </xf>
    <xf numFmtId="0" fontId="3" fillId="35" borderId="18" xfId="0" applyNumberFormat="1" applyFont="1" applyFill="1" applyBorder="1" applyAlignment="1">
      <alignment horizontal="left" wrapText="1"/>
    </xf>
    <xf numFmtId="165" fontId="3" fillId="35" borderId="19" xfId="63" applyNumberFormat="1" applyFont="1" applyFill="1" applyBorder="1" applyAlignment="1">
      <alignment horizontal="center" wrapText="1"/>
    </xf>
    <xf numFmtId="165" fontId="3" fillId="35" borderId="20" xfId="63" applyNumberFormat="1" applyFont="1" applyFill="1" applyBorder="1" applyAlignment="1">
      <alignment horizontal="center" wrapText="1"/>
    </xf>
    <xf numFmtId="0" fontId="4" fillId="0" borderId="21" xfId="50" applyFont="1" applyBorder="1" applyAlignment="1">
      <alignment horizontal="left"/>
      <protection/>
    </xf>
    <xf numFmtId="165" fontId="4" fillId="0" borderId="21" xfId="63" applyNumberFormat="1" applyFont="1" applyBorder="1" applyAlignment="1">
      <alignment horizontal="left"/>
    </xf>
    <xf numFmtId="165" fontId="4" fillId="0" borderId="22" xfId="63" applyNumberFormat="1" applyFont="1" applyFill="1" applyBorder="1" applyAlignment="1">
      <alignment horizontal="center" wrapText="1"/>
    </xf>
    <xf numFmtId="165" fontId="3" fillId="35" borderId="23" xfId="63" applyNumberFormat="1" applyFont="1" applyFill="1" applyBorder="1" applyAlignment="1">
      <alignment horizontal="center" wrapText="1"/>
    </xf>
    <xf numFmtId="0" fontId="3" fillId="34" borderId="18" xfId="0" applyNumberFormat="1" applyFont="1" applyFill="1" applyBorder="1" applyAlignment="1">
      <alignment horizontal="left" vertical="top" wrapText="1"/>
    </xf>
    <xf numFmtId="0" fontId="3" fillId="35" borderId="0" xfId="50" applyNumberFormat="1" applyFont="1" applyFill="1" applyAlignment="1">
      <alignment/>
      <protection/>
    </xf>
    <xf numFmtId="0" fontId="3" fillId="35" borderId="22" xfId="50" applyFont="1" applyFill="1" applyBorder="1" applyAlignment="1">
      <alignment vertical="top" wrapText="1"/>
      <protection/>
    </xf>
    <xf numFmtId="165" fontId="3" fillId="35" borderId="22" xfId="50" applyNumberFormat="1" applyFont="1" applyFill="1" applyBorder="1" applyAlignment="1">
      <alignment vertical="top" wrapText="1"/>
      <protection/>
    </xf>
    <xf numFmtId="0" fontId="3" fillId="35" borderId="22" xfId="50" applyFont="1" applyFill="1" applyBorder="1" applyAlignment="1">
      <alignment horizontal="right" vertical="top" wrapText="1"/>
      <protection/>
    </xf>
    <xf numFmtId="0" fontId="3" fillId="0" borderId="0" xfId="50" applyNumberFormat="1" applyFont="1" applyFill="1" applyAlignment="1">
      <alignment horizontal="left"/>
      <protection/>
    </xf>
    <xf numFmtId="0" fontId="3" fillId="0" borderId="0" xfId="50" applyNumberFormat="1" applyFont="1" applyFill="1" applyAlignment="1">
      <alignment horizontal="justify" wrapText="1"/>
      <protection/>
    </xf>
    <xf numFmtId="0" fontId="3" fillId="0" borderId="0" xfId="50" applyNumberFormat="1" applyFont="1" applyFill="1" applyAlignment="1">
      <alignment wrapText="1"/>
      <protection/>
    </xf>
    <xf numFmtId="0" fontId="3" fillId="0" borderId="0" xfId="50" applyNumberFormat="1" applyFont="1" applyFill="1" applyAlignment="1">
      <alignment horizontal="right"/>
      <protection/>
    </xf>
    <xf numFmtId="0" fontId="3" fillId="0" borderId="0" xfId="50" applyFont="1" applyAlignment="1">
      <alignment horizontal="right" vertical="top" wrapText="1"/>
      <protection/>
    </xf>
    <xf numFmtId="168" fontId="3" fillId="0" borderId="0" xfId="50" applyNumberFormat="1" applyFont="1" applyBorder="1" applyAlignment="1">
      <alignment horizontal="right" vertical="top" wrapText="1"/>
      <protection/>
    </xf>
    <xf numFmtId="165" fontId="4" fillId="0" borderId="16" xfId="63" applyNumberFormat="1" applyFont="1" applyBorder="1" applyAlignment="1">
      <alignment horizontal="right" vertical="top" wrapText="1"/>
    </xf>
    <xf numFmtId="165" fontId="4" fillId="0" borderId="24" xfId="63" applyNumberFormat="1" applyFont="1" applyBorder="1" applyAlignment="1">
      <alignment horizontal="right" vertical="top" wrapText="1"/>
    </xf>
    <xf numFmtId="165" fontId="4" fillId="0" borderId="16" xfId="63" applyNumberFormat="1" applyFont="1" applyFill="1" applyBorder="1" applyAlignment="1">
      <alignment horizontal="right" vertical="top" wrapText="1"/>
    </xf>
    <xf numFmtId="0" fontId="3" fillId="0" borderId="25" xfId="50" applyFont="1" applyBorder="1" applyAlignment="1">
      <alignment horizontal="left"/>
      <protection/>
    </xf>
    <xf numFmtId="165" fontId="3" fillId="0" borderId="19" xfId="63" applyNumberFormat="1" applyFont="1" applyBorder="1" applyAlignment="1">
      <alignment horizontal="right" vertical="top" wrapText="1"/>
    </xf>
    <xf numFmtId="0" fontId="3" fillId="34" borderId="25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4" fillId="0" borderId="21" xfId="50" applyFont="1" applyFill="1" applyBorder="1" applyAlignment="1">
      <alignment horizontal="left" vertical="top" wrapText="1"/>
      <protection/>
    </xf>
    <xf numFmtId="165" fontId="4" fillId="0" borderId="17" xfId="63" applyNumberFormat="1" applyFont="1" applyFill="1" applyBorder="1" applyAlignment="1">
      <alignment horizontal="right" vertical="top" wrapText="1"/>
    </xf>
    <xf numFmtId="165" fontId="3" fillId="0" borderId="0" xfId="50" applyNumberFormat="1" applyFont="1" applyFill="1" applyAlignment="1">
      <alignment/>
      <protection/>
    </xf>
    <xf numFmtId="0" fontId="3" fillId="0" borderId="0" xfId="50" applyFont="1" applyFill="1" applyAlignment="1">
      <alignment vertical="center" wrapText="1"/>
      <protection/>
    </xf>
    <xf numFmtId="0" fontId="3" fillId="0" borderId="0" xfId="50" applyFont="1" applyFill="1" applyAlignment="1">
      <alignment/>
      <protection/>
    </xf>
    <xf numFmtId="165" fontId="3" fillId="0" borderId="19" xfId="63" applyNumberFormat="1" applyFont="1" applyFill="1" applyBorder="1" applyAlignment="1">
      <alignment horizontal="right" vertical="top" wrapText="1"/>
    </xf>
    <xf numFmtId="0" fontId="3" fillId="35" borderId="0" xfId="50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5" borderId="0" xfId="50" applyFont="1" applyFill="1" applyAlignment="1">
      <alignment horizontal="right" vertical="top"/>
      <protection/>
    </xf>
    <xf numFmtId="165" fontId="3" fillId="34" borderId="11" xfId="63" applyNumberFormat="1" applyFont="1" applyFill="1" applyBorder="1" applyAlignment="1">
      <alignment horizontal="right" vertical="top" wrapText="1"/>
    </xf>
    <xf numFmtId="165" fontId="3" fillId="34" borderId="19" xfId="63" applyNumberFormat="1" applyFont="1" applyFill="1" applyBorder="1" applyAlignment="1">
      <alignment horizontal="right" vertical="top" wrapText="1"/>
    </xf>
    <xf numFmtId="165" fontId="4" fillId="0" borderId="24" xfId="63" applyNumberFormat="1" applyFont="1" applyBorder="1" applyAlignment="1">
      <alignment horizontal="right"/>
    </xf>
    <xf numFmtId="165" fontId="4" fillId="0" borderId="16" xfId="63" applyNumberFormat="1" applyFont="1" applyFill="1" applyBorder="1" applyAlignment="1">
      <alignment horizontal="right" wrapText="1"/>
    </xf>
    <xf numFmtId="165" fontId="4" fillId="0" borderId="20" xfId="63" applyNumberFormat="1" applyFont="1" applyFill="1" applyBorder="1" applyAlignment="1">
      <alignment horizontal="right" wrapText="1"/>
    </xf>
    <xf numFmtId="165" fontId="3" fillId="0" borderId="11" xfId="63" applyNumberFormat="1" applyFont="1" applyFill="1" applyBorder="1" applyAlignment="1">
      <alignment horizontal="right" wrapText="1"/>
    </xf>
    <xf numFmtId="165" fontId="3" fillId="0" borderId="23" xfId="63" applyNumberFormat="1" applyFont="1" applyFill="1" applyBorder="1" applyAlignment="1">
      <alignment horizontal="right" wrapText="1"/>
    </xf>
    <xf numFmtId="165" fontId="3" fillId="0" borderId="19" xfId="63" applyNumberFormat="1" applyFont="1" applyFill="1" applyBorder="1" applyAlignment="1">
      <alignment horizontal="right" wrapText="1"/>
    </xf>
    <xf numFmtId="165" fontId="3" fillId="0" borderId="20" xfId="63" applyNumberFormat="1" applyFont="1" applyFill="1" applyBorder="1" applyAlignment="1">
      <alignment horizontal="right" wrapText="1"/>
    </xf>
    <xf numFmtId="165" fontId="3" fillId="0" borderId="19" xfId="63" applyNumberFormat="1" applyFont="1" applyBorder="1" applyAlignment="1">
      <alignment horizontal="right"/>
    </xf>
    <xf numFmtId="165" fontId="3" fillId="0" borderId="13" xfId="63" applyNumberFormat="1" applyFont="1" applyFill="1" applyBorder="1" applyAlignment="1">
      <alignment horizontal="right" wrapText="1"/>
    </xf>
    <xf numFmtId="165" fontId="4" fillId="0" borderId="21" xfId="63" applyNumberFormat="1" applyFont="1" applyBorder="1" applyAlignment="1">
      <alignment horizontal="right"/>
    </xf>
    <xf numFmtId="165" fontId="4" fillId="0" borderId="17" xfId="63" applyNumberFormat="1" applyFont="1" applyFill="1" applyBorder="1" applyAlignment="1">
      <alignment horizontal="right" wrapText="1"/>
    </xf>
    <xf numFmtId="165" fontId="4" fillId="0" borderId="22" xfId="63" applyNumberFormat="1" applyFont="1" applyFill="1" applyBorder="1" applyAlignment="1">
      <alignment horizontal="right" wrapText="1"/>
    </xf>
    <xf numFmtId="165" fontId="3" fillId="35" borderId="19" xfId="63" applyNumberFormat="1" applyFont="1" applyFill="1" applyBorder="1" applyAlignment="1">
      <alignment horizontal="right" wrapText="1"/>
    </xf>
    <xf numFmtId="165" fontId="3" fillId="35" borderId="20" xfId="63" applyNumberFormat="1" applyFont="1" applyFill="1" applyBorder="1" applyAlignment="1">
      <alignment horizontal="right" wrapText="1"/>
    </xf>
    <xf numFmtId="165" fontId="3" fillId="0" borderId="14" xfId="63" applyNumberFormat="1" applyFont="1" applyFill="1" applyBorder="1" applyAlignment="1">
      <alignment horizontal="right" wrapText="1"/>
    </xf>
    <xf numFmtId="165" fontId="4" fillId="0" borderId="21" xfId="63" applyNumberFormat="1" applyFont="1" applyFill="1" applyBorder="1" applyAlignment="1">
      <alignment horizontal="right" vertical="top" wrapText="1"/>
    </xf>
    <xf numFmtId="0" fontId="4" fillId="33" borderId="23" xfId="50" applyFont="1" applyFill="1" applyBorder="1" applyAlignment="1">
      <alignment horizontal="center" vertical="center" wrapText="1"/>
      <protection/>
    </xf>
    <xf numFmtId="0" fontId="4" fillId="33" borderId="20" xfId="50" applyFont="1" applyFill="1" applyBorder="1" applyAlignment="1">
      <alignment horizontal="center" vertical="center" wrapText="1"/>
      <protection/>
    </xf>
    <xf numFmtId="0" fontId="4" fillId="33" borderId="14" xfId="50" applyFont="1" applyFill="1" applyBorder="1" applyAlignment="1">
      <alignment horizontal="center" vertical="center" wrapText="1"/>
      <protection/>
    </xf>
    <xf numFmtId="0" fontId="3" fillId="0" borderId="0" xfId="50" applyFont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4" fillId="33" borderId="19" xfId="50" applyFont="1" applyFill="1" applyBorder="1" applyAlignment="1">
      <alignment horizontal="center" vertical="center" wrapText="1"/>
      <protection/>
    </xf>
    <xf numFmtId="0" fontId="3" fillId="0" borderId="0" xfId="50" applyNumberFormat="1" applyFont="1" applyFill="1" applyAlignment="1">
      <alignment horizontal="left" vertical="center" wrapText="1"/>
      <protection/>
    </xf>
    <xf numFmtId="0" fontId="4" fillId="33" borderId="26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33" borderId="25" xfId="50" applyFont="1" applyFill="1" applyBorder="1" applyAlignment="1">
      <alignment horizontal="center" vertical="center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3" borderId="24" xfId="50" applyFont="1" applyFill="1" applyBorder="1" applyAlignment="1">
      <alignment horizontal="center" vertical="center" wrapText="1"/>
      <protection/>
    </xf>
    <xf numFmtId="0" fontId="4" fillId="33" borderId="21" xfId="50" applyFont="1" applyFill="1" applyBorder="1" applyAlignment="1">
      <alignment horizontal="center" vertical="center" wrapText="1"/>
      <protection/>
    </xf>
    <xf numFmtId="0" fontId="4" fillId="0" borderId="0" xfId="50" applyFont="1" applyAlignment="1">
      <alignment horizontal="center" vertical="top" wrapText="1"/>
      <protection/>
    </xf>
    <xf numFmtId="0" fontId="4" fillId="33" borderId="24" xfId="50" applyFont="1" applyFill="1" applyBorder="1" applyAlignment="1">
      <alignment horizontal="center" vertical="center"/>
      <protection/>
    </xf>
    <xf numFmtId="0" fontId="3" fillId="0" borderId="0" xfId="50" applyNumberFormat="1" applyFont="1" applyFill="1" applyAlignment="1">
      <alignment horizontal="center"/>
      <protection/>
    </xf>
    <xf numFmtId="0" fontId="3" fillId="0" borderId="0" xfId="50" applyNumberFormat="1" applyFont="1" applyFill="1" applyAlignment="1">
      <alignment horizontal="justify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47625</xdr:rowOff>
    </xdr:from>
    <xdr:to>
      <xdr:col>4</xdr:col>
      <xdr:colOff>514350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3337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55</xdr:row>
      <xdr:rowOff>47625</xdr:rowOff>
    </xdr:from>
    <xdr:to>
      <xdr:col>4</xdr:col>
      <xdr:colOff>523875</xdr:colOff>
      <xdr:row>58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890587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25"/>
  <sheetViews>
    <sheetView showGridLines="0" tabSelected="1" zoomScalePageLayoutView="0" workbookViewId="0" topLeftCell="A85">
      <selection activeCell="B98" sqref="B98"/>
    </sheetView>
  </sheetViews>
  <sheetFormatPr defaultColWidth="9.140625" defaultRowHeight="11.25" customHeight="1"/>
  <cols>
    <col min="1" max="1" width="57.140625" style="1" customWidth="1"/>
    <col min="2" max="2" width="15.140625" style="1" customWidth="1"/>
    <col min="3" max="4" width="12.8515625" style="1" customWidth="1"/>
    <col min="5" max="5" width="12.7109375" style="1" customWidth="1"/>
    <col min="6" max="6" width="13.00390625" style="1" customWidth="1"/>
    <col min="7" max="7" width="13.14062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6384" width="9.140625" style="1" customWidth="1"/>
  </cols>
  <sheetData>
    <row r="3" spans="1:11" ht="11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81" t="s">
        <v>24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1.25" customHeight="1">
      <c r="A8" s="81" t="s">
        <v>5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4" customFormat="1" ht="11.25" customHeight="1">
      <c r="A9" s="92" t="s">
        <v>25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s="4" customFormat="1" ht="11.25" customHeight="1">
      <c r="A10" s="81" t="s">
        <v>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s="4" customFormat="1" ht="11.25" customHeight="1">
      <c r="A11" s="81" t="s">
        <v>106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59" t="s">
        <v>105</v>
      </c>
    </row>
    <row r="14" spans="1:11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</row>
    <row r="15" spans="1:11" ht="11.25" customHeight="1">
      <c r="A15" s="85" t="s">
        <v>7</v>
      </c>
      <c r="B15" s="82" t="s">
        <v>8</v>
      </c>
      <c r="C15" s="89" t="s">
        <v>10</v>
      </c>
      <c r="D15" s="90"/>
      <c r="E15" s="90"/>
      <c r="F15" s="91"/>
      <c r="G15" s="82" t="s">
        <v>20</v>
      </c>
      <c r="H15" s="82" t="s">
        <v>74</v>
      </c>
      <c r="I15" s="82" t="s">
        <v>18</v>
      </c>
      <c r="J15" s="78" t="s">
        <v>3</v>
      </c>
      <c r="K15" s="78" t="s">
        <v>71</v>
      </c>
    </row>
    <row r="16" spans="1:11" ht="11.25" customHeight="1">
      <c r="A16" s="88"/>
      <c r="B16" s="83"/>
      <c r="C16" s="78" t="s">
        <v>11</v>
      </c>
      <c r="D16" s="85"/>
      <c r="E16" s="82" t="s">
        <v>14</v>
      </c>
      <c r="F16" s="82" t="s">
        <v>16</v>
      </c>
      <c r="G16" s="83"/>
      <c r="H16" s="83"/>
      <c r="I16" s="83"/>
      <c r="J16" s="79"/>
      <c r="K16" s="79"/>
    </row>
    <row r="17" spans="1:11" ht="11.25" customHeight="1">
      <c r="A17" s="88"/>
      <c r="B17" s="83"/>
      <c r="C17" s="80"/>
      <c r="D17" s="86"/>
      <c r="E17" s="83"/>
      <c r="F17" s="83"/>
      <c r="G17" s="83"/>
      <c r="H17" s="83"/>
      <c r="I17" s="83"/>
      <c r="J17" s="79"/>
      <c r="K17" s="79"/>
    </row>
    <row r="18" spans="1:11" ht="34.5" customHeight="1">
      <c r="A18" s="88"/>
      <c r="B18" s="83"/>
      <c r="C18" s="15" t="s">
        <v>2</v>
      </c>
      <c r="D18" s="15" t="s">
        <v>1</v>
      </c>
      <c r="E18" s="83"/>
      <c r="F18" s="83"/>
      <c r="G18" s="83"/>
      <c r="H18" s="83"/>
      <c r="I18" s="83"/>
      <c r="J18" s="79"/>
      <c r="K18" s="79"/>
    </row>
    <row r="19" spans="1:11" ht="19.5" customHeight="1">
      <c r="A19" s="86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98</v>
      </c>
      <c r="J19" s="80"/>
      <c r="K19" s="18" t="s">
        <v>72</v>
      </c>
    </row>
    <row r="20" spans="1:11" ht="11.25" customHeight="1">
      <c r="A20" s="19" t="s">
        <v>68</v>
      </c>
      <c r="B20" s="20">
        <f aca="true" t="shared" si="0" ref="B20:J20">B21+B22</f>
        <v>5904210000</v>
      </c>
      <c r="C20" s="20">
        <f t="shared" si="0"/>
        <v>3787149501</v>
      </c>
      <c r="D20" s="20">
        <f t="shared" si="0"/>
        <v>2192752811</v>
      </c>
      <c r="E20" s="20">
        <f t="shared" si="0"/>
        <v>4236045</v>
      </c>
      <c r="F20" s="20">
        <f t="shared" si="0"/>
        <v>2142204759</v>
      </c>
      <c r="G20" s="20">
        <f t="shared" si="0"/>
        <v>0</v>
      </c>
      <c r="H20" s="20">
        <f t="shared" si="0"/>
        <v>-2222133116</v>
      </c>
      <c r="I20" s="21">
        <f t="shared" si="0"/>
        <v>103143269</v>
      </c>
      <c r="J20" s="21">
        <f t="shared" si="0"/>
        <v>50259007</v>
      </c>
      <c r="K20" s="21">
        <f>K21+K22</f>
        <v>-2325276385</v>
      </c>
    </row>
    <row r="21" spans="1:11" ht="11.25" customHeight="1">
      <c r="A21" s="22" t="s">
        <v>23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4">
        <v>0</v>
      </c>
      <c r="H21" s="23">
        <f>B21-(C21+D21+E21+F21)-G21</f>
        <v>0</v>
      </c>
      <c r="I21" s="24">
        <v>0</v>
      </c>
      <c r="J21" s="24">
        <v>0</v>
      </c>
      <c r="K21" s="24">
        <f>H21-I21</f>
        <v>0</v>
      </c>
    </row>
    <row r="22" spans="1:11" ht="11.25" customHeight="1">
      <c r="A22" s="25" t="s">
        <v>75</v>
      </c>
      <c r="B22" s="26">
        <v>5904210000</v>
      </c>
      <c r="C22" s="26">
        <v>3787149501</v>
      </c>
      <c r="D22" s="26">
        <v>2192752811</v>
      </c>
      <c r="E22" s="26">
        <v>4236045</v>
      </c>
      <c r="F22" s="26">
        <v>2142204759</v>
      </c>
      <c r="G22" s="27">
        <v>0</v>
      </c>
      <c r="H22" s="26">
        <f>B22-(C22+D22+E22+F22)-G22</f>
        <v>-2222133116</v>
      </c>
      <c r="I22" s="27">
        <v>103143269</v>
      </c>
      <c r="J22" s="27">
        <v>50259007</v>
      </c>
      <c r="K22" s="27">
        <f>H22-I22</f>
        <v>-2325276385</v>
      </c>
    </row>
    <row r="23" spans="1:11" ht="11.25" customHeight="1">
      <c r="A23" s="28" t="s">
        <v>69</v>
      </c>
      <c r="B23" s="29">
        <f aca="true" t="shared" si="1" ref="B23:K23">SUM(B24:B34)</f>
        <v>4388923827</v>
      </c>
      <c r="C23" s="20">
        <f t="shared" si="1"/>
        <v>10351180138</v>
      </c>
      <c r="D23" s="21">
        <f t="shared" si="1"/>
        <v>1718505961</v>
      </c>
      <c r="E23" s="20">
        <f t="shared" si="1"/>
        <v>1211273</v>
      </c>
      <c r="F23" s="21">
        <f t="shared" si="1"/>
        <v>873358073</v>
      </c>
      <c r="G23" s="21">
        <f t="shared" si="1"/>
        <v>0</v>
      </c>
      <c r="H23" s="20">
        <f t="shared" si="1"/>
        <v>-8555331618</v>
      </c>
      <c r="I23" s="20">
        <f t="shared" si="1"/>
        <v>61913900</v>
      </c>
      <c r="J23" s="30">
        <f t="shared" si="1"/>
        <v>581160</v>
      </c>
      <c r="K23" s="21">
        <f t="shared" si="1"/>
        <v>-8617245518</v>
      </c>
    </row>
    <row r="24" spans="1:11" ht="11.25" customHeight="1">
      <c r="A24" s="25" t="s">
        <v>76</v>
      </c>
      <c r="B24" s="26">
        <v>73447680</v>
      </c>
      <c r="C24" s="26">
        <v>1712266706</v>
      </c>
      <c r="D24" s="26">
        <v>750544193</v>
      </c>
      <c r="E24" s="26">
        <v>0</v>
      </c>
      <c r="F24" s="26">
        <v>136451138</v>
      </c>
      <c r="G24" s="27">
        <v>0</v>
      </c>
      <c r="H24" s="26">
        <f aca="true" t="shared" si="2" ref="H24:H34">B24-(C24+D24+E24+F24)-G24</f>
        <v>-2525814357</v>
      </c>
      <c r="I24" s="27">
        <v>0</v>
      </c>
      <c r="J24" s="31">
        <v>123058</v>
      </c>
      <c r="K24" s="31">
        <f aca="true" t="shared" si="3" ref="K24:K34">H24-I24</f>
        <v>-2525814357</v>
      </c>
    </row>
    <row r="25" spans="1:11" ht="11.25" customHeight="1">
      <c r="A25" s="25" t="s">
        <v>77</v>
      </c>
      <c r="B25" s="26">
        <v>301511810</v>
      </c>
      <c r="C25" s="26">
        <v>0</v>
      </c>
      <c r="D25" s="26">
        <v>216586006</v>
      </c>
      <c r="E25" s="26">
        <v>0</v>
      </c>
      <c r="F25" s="26">
        <v>50030266</v>
      </c>
      <c r="G25" s="27">
        <v>0</v>
      </c>
      <c r="H25" s="26">
        <f t="shared" si="2"/>
        <v>34895538</v>
      </c>
      <c r="I25" s="27">
        <v>0</v>
      </c>
      <c r="J25" s="27">
        <v>0</v>
      </c>
      <c r="K25" s="27">
        <f t="shared" si="3"/>
        <v>34895538</v>
      </c>
    </row>
    <row r="26" spans="1:11" ht="11.25" customHeight="1">
      <c r="A26" s="25" t="s">
        <v>78</v>
      </c>
      <c r="B26" s="26">
        <v>226742294</v>
      </c>
      <c r="C26" s="26">
        <v>4050166</v>
      </c>
      <c r="D26" s="26">
        <v>10468352</v>
      </c>
      <c r="E26" s="26">
        <v>0</v>
      </c>
      <c r="F26" s="26">
        <v>5934239</v>
      </c>
      <c r="G26" s="27">
        <v>0</v>
      </c>
      <c r="H26" s="26">
        <f t="shared" si="2"/>
        <v>206289537</v>
      </c>
      <c r="I26" s="27">
        <v>0</v>
      </c>
      <c r="J26" s="27">
        <v>0</v>
      </c>
      <c r="K26" s="27">
        <f t="shared" si="3"/>
        <v>206289537</v>
      </c>
    </row>
    <row r="27" spans="1:11" ht="11.25" customHeight="1">
      <c r="A27" s="25" t="s">
        <v>79</v>
      </c>
      <c r="B27" s="26">
        <v>208185284</v>
      </c>
      <c r="C27" s="26">
        <v>6784672957</v>
      </c>
      <c r="D27" s="26">
        <v>587800747</v>
      </c>
      <c r="E27" s="26">
        <v>0</v>
      </c>
      <c r="F27" s="26">
        <v>133101783</v>
      </c>
      <c r="G27" s="27">
        <v>0</v>
      </c>
      <c r="H27" s="26">
        <f t="shared" si="2"/>
        <v>-7297390203</v>
      </c>
      <c r="I27" s="27">
        <v>0</v>
      </c>
      <c r="J27" s="27">
        <v>357387</v>
      </c>
      <c r="K27" s="27">
        <f t="shared" si="3"/>
        <v>-7297390203</v>
      </c>
    </row>
    <row r="28" spans="1:11" ht="11.25" customHeight="1">
      <c r="A28" s="25" t="s">
        <v>80</v>
      </c>
      <c r="B28" s="26">
        <v>413262567</v>
      </c>
      <c r="C28" s="26">
        <v>17278125</v>
      </c>
      <c r="D28" s="26">
        <v>20332677</v>
      </c>
      <c r="E28" s="26">
        <v>1210935</v>
      </c>
      <c r="F28" s="26">
        <v>17492342</v>
      </c>
      <c r="G28" s="27">
        <v>0</v>
      </c>
      <c r="H28" s="26">
        <f t="shared" si="2"/>
        <v>356948488</v>
      </c>
      <c r="I28" s="27">
        <v>30780586</v>
      </c>
      <c r="J28" s="27">
        <v>100715</v>
      </c>
      <c r="K28" s="27">
        <f t="shared" si="3"/>
        <v>326167902</v>
      </c>
    </row>
    <row r="29" spans="1:11" ht="11.25" customHeight="1">
      <c r="A29" s="22" t="s">
        <v>73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3">
        <f t="shared" si="2"/>
        <v>0</v>
      </c>
      <c r="I29" s="24">
        <v>0</v>
      </c>
      <c r="J29" s="24">
        <v>0</v>
      </c>
      <c r="K29" s="24">
        <f t="shared" si="3"/>
        <v>0</v>
      </c>
    </row>
    <row r="30" spans="1:11" ht="11.25">
      <c r="A30" s="22" t="s">
        <v>81</v>
      </c>
      <c r="B30" s="23">
        <v>1362754248</v>
      </c>
      <c r="C30" s="23">
        <v>0</v>
      </c>
      <c r="D30" s="23">
        <v>227283</v>
      </c>
      <c r="E30" s="23">
        <v>0</v>
      </c>
      <c r="F30" s="23">
        <v>0</v>
      </c>
      <c r="G30" s="24">
        <v>0</v>
      </c>
      <c r="H30" s="23">
        <f t="shared" si="2"/>
        <v>1362526965</v>
      </c>
      <c r="I30" s="24">
        <v>1953120</v>
      </c>
      <c r="J30" s="24">
        <v>0</v>
      </c>
      <c r="K30" s="24">
        <f t="shared" si="3"/>
        <v>1360573845</v>
      </c>
    </row>
    <row r="31" spans="1:11" ht="11.25" customHeight="1">
      <c r="A31" s="22" t="s">
        <v>82</v>
      </c>
      <c r="B31" s="23">
        <v>241636966</v>
      </c>
      <c r="C31" s="23">
        <v>291441729</v>
      </c>
      <c r="D31" s="23">
        <v>9756286</v>
      </c>
      <c r="E31" s="23">
        <v>338</v>
      </c>
      <c r="F31" s="23">
        <v>523282695</v>
      </c>
      <c r="G31" s="24">
        <v>0</v>
      </c>
      <c r="H31" s="23">
        <f t="shared" si="2"/>
        <v>-582844082</v>
      </c>
      <c r="I31" s="24">
        <v>28725498</v>
      </c>
      <c r="J31" s="24">
        <v>0</v>
      </c>
      <c r="K31" s="24">
        <f t="shared" si="3"/>
        <v>-611569580</v>
      </c>
    </row>
    <row r="32" spans="1:11" ht="11.25" customHeight="1">
      <c r="A32" s="22" t="s">
        <v>83</v>
      </c>
      <c r="B32" s="23">
        <v>1419866108</v>
      </c>
      <c r="C32" s="23">
        <v>45138342</v>
      </c>
      <c r="D32" s="23">
        <v>0</v>
      </c>
      <c r="E32" s="23">
        <v>0</v>
      </c>
      <c r="F32" s="23">
        <v>3635744</v>
      </c>
      <c r="G32" s="24">
        <v>0</v>
      </c>
      <c r="H32" s="23">
        <f t="shared" si="2"/>
        <v>1371092022</v>
      </c>
      <c r="I32" s="24">
        <v>0</v>
      </c>
      <c r="J32" s="24">
        <v>0</v>
      </c>
      <c r="K32" s="24">
        <f t="shared" si="3"/>
        <v>1371092022</v>
      </c>
    </row>
    <row r="33" spans="1:11" ht="11.25" customHeight="1">
      <c r="A33" s="32" t="s">
        <v>84</v>
      </c>
      <c r="B33" s="23">
        <v>23321874</v>
      </c>
      <c r="C33" s="23">
        <v>0</v>
      </c>
      <c r="D33" s="23">
        <v>0</v>
      </c>
      <c r="E33" s="23">
        <v>0</v>
      </c>
      <c r="F33" s="23">
        <v>175608</v>
      </c>
      <c r="G33" s="24">
        <v>0</v>
      </c>
      <c r="H33" s="23">
        <f t="shared" si="2"/>
        <v>23146266</v>
      </c>
      <c r="I33" s="24">
        <v>0</v>
      </c>
      <c r="J33" s="24">
        <v>0</v>
      </c>
      <c r="K33" s="24">
        <f t="shared" si="3"/>
        <v>23146266</v>
      </c>
    </row>
    <row r="34" spans="1:11" s="33" customFormat="1" ht="11.25" customHeight="1">
      <c r="A34" s="25" t="s">
        <v>85</v>
      </c>
      <c r="B34" s="26">
        <v>118194996</v>
      </c>
      <c r="C34" s="26">
        <v>1496332113</v>
      </c>
      <c r="D34" s="26">
        <v>122790417</v>
      </c>
      <c r="E34" s="26">
        <v>0</v>
      </c>
      <c r="F34" s="26">
        <v>3254258</v>
      </c>
      <c r="G34" s="27">
        <v>0</v>
      </c>
      <c r="H34" s="26">
        <f t="shared" si="2"/>
        <v>-1504181792</v>
      </c>
      <c r="I34" s="27">
        <v>454696</v>
      </c>
      <c r="J34" s="27">
        <v>0</v>
      </c>
      <c r="K34" s="27">
        <f t="shared" si="3"/>
        <v>-1504636488</v>
      </c>
    </row>
    <row r="35" spans="1:11" ht="11.25" customHeight="1">
      <c r="A35" s="19" t="s">
        <v>19</v>
      </c>
      <c r="B35" s="20">
        <f aca="true" t="shared" si="4" ref="B35:J35">B20+B23</f>
        <v>10293133827</v>
      </c>
      <c r="C35" s="20">
        <f t="shared" si="4"/>
        <v>14138329639</v>
      </c>
      <c r="D35" s="20">
        <f t="shared" si="4"/>
        <v>3911258772</v>
      </c>
      <c r="E35" s="20">
        <f t="shared" si="4"/>
        <v>5447318</v>
      </c>
      <c r="F35" s="20">
        <f t="shared" si="4"/>
        <v>3015562832</v>
      </c>
      <c r="G35" s="21">
        <f t="shared" si="4"/>
        <v>0</v>
      </c>
      <c r="H35" s="20">
        <f t="shared" si="4"/>
        <v>-10777464734</v>
      </c>
      <c r="I35" s="21">
        <f t="shared" si="4"/>
        <v>165057169</v>
      </c>
      <c r="J35" s="21">
        <f t="shared" si="4"/>
        <v>50840167</v>
      </c>
      <c r="K35" s="21">
        <f>K20+K23</f>
        <v>-10942521903</v>
      </c>
    </row>
    <row r="36" spans="1:11" ht="11.25" customHeight="1">
      <c r="A36" s="34" t="s">
        <v>27</v>
      </c>
      <c r="B36" s="35"/>
      <c r="C36" s="35"/>
      <c r="D36" s="35"/>
      <c r="E36" s="34"/>
      <c r="F36" s="35"/>
      <c r="G36" s="34"/>
      <c r="H36" s="34"/>
      <c r="I36" s="34"/>
      <c r="J36" s="36"/>
      <c r="K36" s="36" t="s">
        <v>64</v>
      </c>
    </row>
    <row r="37" spans="1:11" ht="11.25" customHeight="1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ht="11.25" customHeight="1">
      <c r="A38" s="1" t="s">
        <v>70</v>
      </c>
    </row>
    <row r="39" spans="1:11" ht="11.25" customHeight="1">
      <c r="A39" s="84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1.25" customHeight="1">
      <c r="A40" s="1" t="s">
        <v>30</v>
      </c>
      <c r="K40" s="37"/>
    </row>
    <row r="41" spans="1:11" ht="11.25" customHeight="1">
      <c r="A41" s="1" t="s">
        <v>86</v>
      </c>
      <c r="K41" s="37"/>
    </row>
    <row r="42" spans="1:11" ht="11.25" customHeight="1">
      <c r="A42" s="1" t="s">
        <v>87</v>
      </c>
      <c r="K42" s="37"/>
    </row>
    <row r="43" spans="1:11" ht="23.25" customHeight="1">
      <c r="A43" s="95" t="s">
        <v>88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</row>
    <row r="44" spans="1:11" ht="11.25" customHeight="1">
      <c r="A44" s="1" t="s">
        <v>89</v>
      </c>
      <c r="B44" s="39"/>
      <c r="C44" s="39"/>
      <c r="D44" s="39"/>
      <c r="E44" s="39"/>
      <c r="F44" s="39"/>
      <c r="G44" s="39"/>
      <c r="H44" s="39"/>
      <c r="I44" s="39"/>
      <c r="J44" s="39"/>
      <c r="K44" s="38"/>
    </row>
    <row r="45" spans="1:11" ht="11.25" customHeight="1">
      <c r="A45" s="1" t="s">
        <v>90</v>
      </c>
      <c r="K45" s="38"/>
    </row>
    <row r="46" spans="1:11" ht="23.25" customHeight="1">
      <c r="A46" s="95" t="s">
        <v>91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1:11" ht="11.25" customHeight="1">
      <c r="A47" s="1" t="s">
        <v>92</v>
      </c>
      <c r="K47" s="38"/>
    </row>
    <row r="48" spans="1:11" ht="11.25" customHeight="1">
      <c r="A48" s="1" t="s">
        <v>93</v>
      </c>
      <c r="K48" s="38"/>
    </row>
    <row r="49" spans="1:11" ht="11.25" customHeight="1">
      <c r="A49" s="1" t="s">
        <v>94</v>
      </c>
      <c r="K49" s="38"/>
    </row>
    <row r="50" spans="1:11" ht="11.25" customHeight="1">
      <c r="A50" s="1" t="s">
        <v>95</v>
      </c>
      <c r="K50" s="38"/>
    </row>
    <row r="51" spans="1:11" ht="11.25" customHeight="1">
      <c r="A51" s="1" t="s">
        <v>96</v>
      </c>
      <c r="K51" s="38"/>
    </row>
    <row r="52" spans="1:11" ht="34.5" customHeight="1">
      <c r="A52" s="95" t="s">
        <v>97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ht="11.25" customHeight="1">
      <c r="K53" s="38"/>
    </row>
    <row r="54" ht="11.25" customHeight="1">
      <c r="K54" s="38"/>
    </row>
    <row r="55" ht="11.25" customHeight="1">
      <c r="K55" s="38"/>
    </row>
    <row r="58" spans="10:11" ht="11.25" customHeight="1">
      <c r="J58" s="40"/>
      <c r="K58" s="40" t="s">
        <v>65</v>
      </c>
    </row>
    <row r="59" spans="1:1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1.25" customHeight="1">
      <c r="A60" s="81" t="s">
        <v>24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1.25" customHeight="1">
      <c r="A61" s="81" t="s">
        <v>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1.25" customHeight="1">
      <c r="A62" s="92" t="s">
        <v>25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1:11" ht="11.25" customHeight="1">
      <c r="A63" s="81" t="s">
        <v>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1:11" ht="11.25" customHeight="1">
      <c r="A64" s="81" t="str">
        <f>A11</f>
        <v>JANEIRO A DEZEMBRO DE 2019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1:11" ht="11.25" customHeight="1">
      <c r="A65" s="3"/>
      <c r="B65" s="3"/>
      <c r="C65" s="3"/>
      <c r="D65" s="3"/>
      <c r="E65" s="3"/>
      <c r="F65" s="3"/>
      <c r="G65" s="3"/>
      <c r="J65" s="3"/>
      <c r="K65" s="41" t="str">
        <f>K13</f>
        <v>Emissão: 24/01/2020</v>
      </c>
    </row>
    <row r="66" spans="1:11" ht="11.25" customHeight="1">
      <c r="A66" s="38"/>
      <c r="B66" s="38"/>
      <c r="C66" s="38"/>
      <c r="D66" s="38"/>
      <c r="E66" s="38"/>
      <c r="F66" s="38"/>
      <c r="G66" s="38"/>
      <c r="K66" s="42">
        <v>1</v>
      </c>
    </row>
    <row r="67" spans="1:11" ht="22.5" customHeight="1">
      <c r="A67" s="93" t="s">
        <v>67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11.25" customHeight="1">
      <c r="A68" s="85" t="s">
        <v>7</v>
      </c>
      <c r="B68" s="82" t="s">
        <v>8</v>
      </c>
      <c r="C68" s="89" t="s">
        <v>10</v>
      </c>
      <c r="D68" s="90"/>
      <c r="E68" s="90"/>
      <c r="F68" s="91"/>
      <c r="G68" s="82" t="s">
        <v>20</v>
      </c>
      <c r="H68" s="82" t="s">
        <v>74</v>
      </c>
      <c r="I68" s="82" t="s">
        <v>18</v>
      </c>
      <c r="J68" s="78" t="s">
        <v>3</v>
      </c>
      <c r="K68" s="78" t="s">
        <v>71</v>
      </c>
    </row>
    <row r="69" spans="1:11" ht="11.25" customHeight="1">
      <c r="A69" s="88"/>
      <c r="B69" s="83"/>
      <c r="C69" s="78" t="s">
        <v>11</v>
      </c>
      <c r="D69" s="85"/>
      <c r="E69" s="82" t="s">
        <v>14</v>
      </c>
      <c r="F69" s="82" t="s">
        <v>16</v>
      </c>
      <c r="G69" s="83"/>
      <c r="H69" s="83"/>
      <c r="I69" s="83"/>
      <c r="J69" s="79"/>
      <c r="K69" s="79"/>
    </row>
    <row r="70" spans="1:11" ht="11.25" customHeight="1">
      <c r="A70" s="88"/>
      <c r="B70" s="83"/>
      <c r="C70" s="80"/>
      <c r="D70" s="86"/>
      <c r="E70" s="83"/>
      <c r="F70" s="83"/>
      <c r="G70" s="83"/>
      <c r="H70" s="83"/>
      <c r="I70" s="83"/>
      <c r="J70" s="79"/>
      <c r="K70" s="79"/>
    </row>
    <row r="71" spans="1:11" ht="33.75" customHeight="1">
      <c r="A71" s="88"/>
      <c r="B71" s="83"/>
      <c r="C71" s="15" t="s">
        <v>2</v>
      </c>
      <c r="D71" s="15" t="s">
        <v>1</v>
      </c>
      <c r="E71" s="83"/>
      <c r="F71" s="83"/>
      <c r="G71" s="83"/>
      <c r="H71" s="83"/>
      <c r="I71" s="83"/>
      <c r="J71" s="79"/>
      <c r="K71" s="79"/>
    </row>
    <row r="72" spans="1:11" ht="19.5" customHeight="1">
      <c r="A72" s="86"/>
      <c r="B72" s="16" t="s">
        <v>9</v>
      </c>
      <c r="C72" s="17" t="s">
        <v>12</v>
      </c>
      <c r="D72" s="17" t="s">
        <v>13</v>
      </c>
      <c r="E72" s="17" t="s">
        <v>15</v>
      </c>
      <c r="F72" s="17" t="s">
        <v>17</v>
      </c>
      <c r="G72" s="17" t="s">
        <v>21</v>
      </c>
      <c r="H72" s="17" t="s">
        <v>22</v>
      </c>
      <c r="I72" s="17" t="s">
        <v>98</v>
      </c>
      <c r="J72" s="80"/>
      <c r="K72" s="18" t="s">
        <v>72</v>
      </c>
    </row>
    <row r="73" spans="1:11" ht="11.25" customHeight="1">
      <c r="A73" s="28" t="s">
        <v>68</v>
      </c>
      <c r="B73" s="62">
        <f>SUM(B74:B84)</f>
        <v>-81852344</v>
      </c>
      <c r="C73" s="43">
        <f>SUM(C74:C84)</f>
        <v>9246342858</v>
      </c>
      <c r="D73" s="43">
        <f>SUM(D74:D84)</f>
        <v>2223135614</v>
      </c>
      <c r="E73" s="44">
        <f>SUM(E74:E84)</f>
        <v>1411929</v>
      </c>
      <c r="F73" s="43">
        <f>SUM(F74:F84)</f>
        <v>860761854</v>
      </c>
      <c r="G73" s="63">
        <f>SUM(G74:G84)</f>
        <v>0</v>
      </c>
      <c r="H73" s="45">
        <f>(B73-(C73+D73+E73+F73)-G73)</f>
        <v>-12413504599</v>
      </c>
      <c r="I73" s="43">
        <f>SUM(I74:I84)</f>
        <v>88051220</v>
      </c>
      <c r="J73" s="64">
        <f>SUM(J74:J84)</f>
        <v>48542321</v>
      </c>
      <c r="K73" s="64">
        <f>SUM(K74:K84)</f>
        <v>-12501555819</v>
      </c>
    </row>
    <row r="74" spans="1:11" ht="11.25" customHeight="1">
      <c r="A74" s="46" t="s">
        <v>54</v>
      </c>
      <c r="B74" s="60">
        <v>-3477275593</v>
      </c>
      <c r="C74" s="60">
        <v>7841692914</v>
      </c>
      <c r="D74" s="60">
        <v>1706700481</v>
      </c>
      <c r="E74" s="60">
        <v>237645</v>
      </c>
      <c r="F74" s="60">
        <v>719450645</v>
      </c>
      <c r="G74" s="65">
        <v>0</v>
      </c>
      <c r="H74" s="60">
        <f aca="true" t="shared" si="5" ref="H74:H84">(B74-(C74+D74+E74+F74)-G74)</f>
        <v>-13745357278</v>
      </c>
      <c r="I74" s="65">
        <v>4290667</v>
      </c>
      <c r="J74" s="65">
        <v>6584981</v>
      </c>
      <c r="K74" s="66">
        <f>H74-I74</f>
        <v>-13749647945</v>
      </c>
    </row>
    <row r="75" spans="1:11" ht="11.25" customHeight="1">
      <c r="A75" s="46" t="s">
        <v>55</v>
      </c>
      <c r="B75" s="61">
        <v>-328271528</v>
      </c>
      <c r="C75" s="61">
        <v>681534127</v>
      </c>
      <c r="D75" s="61">
        <v>46101693</v>
      </c>
      <c r="E75" s="61">
        <v>0</v>
      </c>
      <c r="F75" s="61">
        <v>32900292</v>
      </c>
      <c r="G75" s="67">
        <v>0</v>
      </c>
      <c r="H75" s="61">
        <f t="shared" si="5"/>
        <v>-1088807640</v>
      </c>
      <c r="I75" s="67">
        <v>0</v>
      </c>
      <c r="J75" s="67">
        <v>0</v>
      </c>
      <c r="K75" s="68">
        <f aca="true" t="shared" si="6" ref="K75:K110">H75-I75</f>
        <v>-1088807640</v>
      </c>
    </row>
    <row r="76" spans="1:11" ht="11.25" customHeight="1">
      <c r="A76" s="46" t="s">
        <v>56</v>
      </c>
      <c r="B76" s="61">
        <v>932014</v>
      </c>
      <c r="C76" s="67">
        <v>45410662</v>
      </c>
      <c r="D76" s="61">
        <v>12219155</v>
      </c>
      <c r="E76" s="67">
        <v>0</v>
      </c>
      <c r="F76" s="61">
        <v>147483</v>
      </c>
      <c r="G76" s="67">
        <v>0</v>
      </c>
      <c r="H76" s="61">
        <f t="shared" si="5"/>
        <v>-56845286</v>
      </c>
      <c r="I76" s="67">
        <v>0</v>
      </c>
      <c r="J76" s="67">
        <v>24095047</v>
      </c>
      <c r="K76" s="68">
        <f t="shared" si="6"/>
        <v>-56845286</v>
      </c>
    </row>
    <row r="77" spans="1:11" ht="11.25" customHeight="1">
      <c r="A77" s="46" t="s">
        <v>57</v>
      </c>
      <c r="B77" s="61">
        <v>549805941</v>
      </c>
      <c r="C77" s="61">
        <v>558438577</v>
      </c>
      <c r="D77" s="61">
        <v>27450666</v>
      </c>
      <c r="E77" s="67">
        <v>0</v>
      </c>
      <c r="F77" s="61">
        <v>6776377</v>
      </c>
      <c r="G77" s="67">
        <v>0</v>
      </c>
      <c r="H77" s="61">
        <f t="shared" si="5"/>
        <v>-42859679</v>
      </c>
      <c r="I77" s="67">
        <v>0</v>
      </c>
      <c r="J77" s="67">
        <v>0</v>
      </c>
      <c r="K77" s="68">
        <f t="shared" si="6"/>
        <v>-42859679</v>
      </c>
    </row>
    <row r="78" spans="1:11" ht="11.25" customHeight="1">
      <c r="A78" s="46" t="s">
        <v>100</v>
      </c>
      <c r="B78" s="61">
        <v>246513625</v>
      </c>
      <c r="C78" s="61">
        <v>0</v>
      </c>
      <c r="D78" s="61">
        <v>217026973</v>
      </c>
      <c r="E78" s="67">
        <v>0</v>
      </c>
      <c r="F78" s="61">
        <v>46397868</v>
      </c>
      <c r="G78" s="67">
        <v>0</v>
      </c>
      <c r="H78" s="61">
        <f t="shared" si="5"/>
        <v>-16911216</v>
      </c>
      <c r="I78" s="67">
        <v>0</v>
      </c>
      <c r="J78" s="67">
        <v>357387</v>
      </c>
      <c r="K78" s="68">
        <f t="shared" si="6"/>
        <v>-16911216</v>
      </c>
    </row>
    <row r="79" spans="1:11" ht="11.25" customHeight="1">
      <c r="A79" s="46" t="s">
        <v>58</v>
      </c>
      <c r="B79" s="69">
        <v>320607063</v>
      </c>
      <c r="C79" s="47">
        <v>34926576</v>
      </c>
      <c r="D79" s="47">
        <v>28922456</v>
      </c>
      <c r="E79" s="67">
        <v>0</v>
      </c>
      <c r="F79" s="47">
        <v>3690376</v>
      </c>
      <c r="G79" s="67">
        <v>0</v>
      </c>
      <c r="H79" s="55">
        <f t="shared" si="5"/>
        <v>253067655</v>
      </c>
      <c r="I79" s="67">
        <v>0</v>
      </c>
      <c r="J79" s="67">
        <v>411726</v>
      </c>
      <c r="K79" s="68">
        <f t="shared" si="6"/>
        <v>253067655</v>
      </c>
    </row>
    <row r="80" spans="1:11" ht="11.25" customHeight="1">
      <c r="A80" s="46" t="s">
        <v>59</v>
      </c>
      <c r="B80" s="69">
        <v>8328931</v>
      </c>
      <c r="C80" s="67">
        <v>0</v>
      </c>
      <c r="D80" s="67">
        <v>0</v>
      </c>
      <c r="E80" s="67">
        <v>0</v>
      </c>
      <c r="F80" s="47">
        <v>0</v>
      </c>
      <c r="G80" s="67">
        <v>0</v>
      </c>
      <c r="H80" s="55">
        <f t="shared" si="5"/>
        <v>8328931</v>
      </c>
      <c r="I80" s="67">
        <v>0</v>
      </c>
      <c r="J80" s="67">
        <v>0</v>
      </c>
      <c r="K80" s="68">
        <f t="shared" si="6"/>
        <v>8328931</v>
      </c>
    </row>
    <row r="81" spans="1:11" ht="11.25" customHeight="1">
      <c r="A81" s="48" t="s">
        <v>60</v>
      </c>
      <c r="B81" s="67">
        <v>24592488</v>
      </c>
      <c r="C81" s="67">
        <v>8730684</v>
      </c>
      <c r="D81" s="67">
        <v>0</v>
      </c>
      <c r="E81" s="67">
        <v>0</v>
      </c>
      <c r="F81" s="67">
        <v>2595995</v>
      </c>
      <c r="G81" s="67">
        <v>0</v>
      </c>
      <c r="H81" s="67">
        <f t="shared" si="5"/>
        <v>13265809</v>
      </c>
      <c r="I81" s="67">
        <v>0</v>
      </c>
      <c r="J81" s="67">
        <v>0</v>
      </c>
      <c r="K81" s="68">
        <f t="shared" si="6"/>
        <v>13265809</v>
      </c>
    </row>
    <row r="82" spans="1:11" ht="11.25" customHeight="1">
      <c r="A82" s="48" t="s">
        <v>61</v>
      </c>
      <c r="B82" s="67">
        <v>203401421</v>
      </c>
      <c r="C82" s="67">
        <v>540780</v>
      </c>
      <c r="D82" s="67">
        <v>322034</v>
      </c>
      <c r="E82" s="67">
        <v>1</v>
      </c>
      <c r="F82" s="67">
        <v>33522</v>
      </c>
      <c r="G82" s="67">
        <v>0</v>
      </c>
      <c r="H82" s="67">
        <f t="shared" si="5"/>
        <v>202505084</v>
      </c>
      <c r="I82" s="67">
        <v>0</v>
      </c>
      <c r="J82" s="67">
        <v>0</v>
      </c>
      <c r="K82" s="68">
        <f t="shared" si="6"/>
        <v>202505084</v>
      </c>
    </row>
    <row r="83" spans="1:11" ht="11.25" customHeight="1">
      <c r="A83" s="48" t="s">
        <v>62</v>
      </c>
      <c r="B83" s="67">
        <v>1648502047</v>
      </c>
      <c r="C83" s="67">
        <v>28690006</v>
      </c>
      <c r="D83" s="67">
        <v>53827224</v>
      </c>
      <c r="E83" s="67">
        <v>851035</v>
      </c>
      <c r="F83" s="67">
        <v>23770313</v>
      </c>
      <c r="G83" s="67">
        <v>0</v>
      </c>
      <c r="H83" s="67">
        <f t="shared" si="5"/>
        <v>1541363469</v>
      </c>
      <c r="I83" s="67">
        <v>57294176</v>
      </c>
      <c r="J83" s="67">
        <v>5154811</v>
      </c>
      <c r="K83" s="68">
        <f t="shared" si="6"/>
        <v>1484069293</v>
      </c>
    </row>
    <row r="84" spans="1:11" ht="11.25" customHeight="1">
      <c r="A84" s="49" t="s">
        <v>63</v>
      </c>
      <c r="B84" s="70">
        <v>721011247</v>
      </c>
      <c r="C84" s="70">
        <v>46378532</v>
      </c>
      <c r="D84" s="70">
        <v>130564932</v>
      </c>
      <c r="E84" s="70">
        <v>323248</v>
      </c>
      <c r="F84" s="70">
        <v>24998983</v>
      </c>
      <c r="G84" s="70">
        <v>0</v>
      </c>
      <c r="H84" s="70">
        <f t="shared" si="5"/>
        <v>518745552</v>
      </c>
      <c r="I84" s="70">
        <v>26466377</v>
      </c>
      <c r="J84" s="70">
        <v>11938369</v>
      </c>
      <c r="K84" s="68">
        <f t="shared" si="6"/>
        <v>492279175</v>
      </c>
    </row>
    <row r="85" spans="1:11" ht="11.25" customHeight="1">
      <c r="A85" s="28" t="s">
        <v>69</v>
      </c>
      <c r="B85" s="71">
        <f aca="true" t="shared" si="7" ref="B85:G85">SUM(B86:B110)</f>
        <v>10374986171</v>
      </c>
      <c r="C85" s="63">
        <f>SUM(C86:C110)</f>
        <v>4891986781</v>
      </c>
      <c r="D85" s="72">
        <f t="shared" si="7"/>
        <v>1688123158</v>
      </c>
      <c r="E85" s="63">
        <f t="shared" si="7"/>
        <v>4035389</v>
      </c>
      <c r="F85" s="72">
        <f t="shared" si="7"/>
        <v>2154800978</v>
      </c>
      <c r="G85" s="72">
        <f t="shared" si="7"/>
        <v>0</v>
      </c>
      <c r="H85" s="63">
        <f>(B85-(C85+D85+E85+F85)-G85)</f>
        <v>1636039865</v>
      </c>
      <c r="I85" s="63">
        <f>SUM(I86:I110)</f>
        <v>77005949</v>
      </c>
      <c r="J85" s="73">
        <f>SUM(J86:J110)</f>
        <v>2297846</v>
      </c>
      <c r="K85" s="72">
        <f>SUM(K86:K110)</f>
        <v>1559033916</v>
      </c>
    </row>
    <row r="86" spans="1:11" ht="11.25" customHeight="1">
      <c r="A86" s="22" t="s">
        <v>31</v>
      </c>
      <c r="B86" s="67">
        <v>334374650</v>
      </c>
      <c r="C86" s="67">
        <v>0</v>
      </c>
      <c r="D86" s="67">
        <v>0</v>
      </c>
      <c r="E86" s="67">
        <v>0</v>
      </c>
      <c r="F86" s="67">
        <v>1156472344</v>
      </c>
      <c r="G86" s="68">
        <v>0</v>
      </c>
      <c r="H86" s="67">
        <f aca="true" t="shared" si="8" ref="H86:H110">(B86-(C86+D86+E86+F86)-G86)</f>
        <v>-822097694</v>
      </c>
      <c r="I86" s="68">
        <v>0</v>
      </c>
      <c r="J86" s="66">
        <v>0</v>
      </c>
      <c r="K86" s="66">
        <f t="shared" si="6"/>
        <v>-822097694</v>
      </c>
    </row>
    <row r="87" spans="1:11" ht="11.25" customHeight="1">
      <c r="A87" s="22" t="s">
        <v>32</v>
      </c>
      <c r="B87" s="67">
        <v>61300893</v>
      </c>
      <c r="C87" s="67">
        <v>0</v>
      </c>
      <c r="D87" s="67">
        <v>0</v>
      </c>
      <c r="E87" s="67">
        <v>0</v>
      </c>
      <c r="F87" s="67">
        <v>0</v>
      </c>
      <c r="G87" s="68">
        <v>0</v>
      </c>
      <c r="H87" s="67">
        <f t="shared" si="8"/>
        <v>61300893</v>
      </c>
      <c r="I87" s="68">
        <v>0</v>
      </c>
      <c r="J87" s="68">
        <v>0</v>
      </c>
      <c r="K87" s="68">
        <f t="shared" si="6"/>
        <v>61300893</v>
      </c>
    </row>
    <row r="88" spans="1:11" ht="11.25" customHeight="1">
      <c r="A88" s="25" t="s">
        <v>33</v>
      </c>
      <c r="B88" s="74">
        <v>119192095</v>
      </c>
      <c r="C88" s="74">
        <v>5727751</v>
      </c>
      <c r="D88" s="74">
        <v>15842576</v>
      </c>
      <c r="E88" s="74">
        <v>0</v>
      </c>
      <c r="F88" s="74">
        <v>1907351</v>
      </c>
      <c r="G88" s="75">
        <v>0</v>
      </c>
      <c r="H88" s="74">
        <f t="shared" si="8"/>
        <v>95714417</v>
      </c>
      <c r="I88" s="75">
        <v>454696</v>
      </c>
      <c r="J88" s="75">
        <v>0</v>
      </c>
      <c r="K88" s="75">
        <f t="shared" si="6"/>
        <v>95259721</v>
      </c>
    </row>
    <row r="89" spans="1:11" ht="11.25" customHeight="1">
      <c r="A89" s="22" t="s">
        <v>34</v>
      </c>
      <c r="B89" s="67">
        <v>1722366935</v>
      </c>
      <c r="C89" s="67">
        <v>899669292</v>
      </c>
      <c r="D89" s="67">
        <v>12708114</v>
      </c>
      <c r="E89" s="67">
        <v>0</v>
      </c>
      <c r="F89" s="67">
        <v>2212726</v>
      </c>
      <c r="G89" s="68">
        <v>0</v>
      </c>
      <c r="H89" s="67">
        <f t="shared" si="8"/>
        <v>807776803</v>
      </c>
      <c r="I89" s="68">
        <v>0</v>
      </c>
      <c r="J89" s="68">
        <v>0</v>
      </c>
      <c r="K89" s="68">
        <f t="shared" si="6"/>
        <v>807776803</v>
      </c>
    </row>
    <row r="90" spans="1:11" ht="11.25" customHeight="1">
      <c r="A90" s="22" t="s">
        <v>35</v>
      </c>
      <c r="B90" s="67">
        <v>226742294</v>
      </c>
      <c r="C90" s="67">
        <v>4050166</v>
      </c>
      <c r="D90" s="67">
        <v>10468352</v>
      </c>
      <c r="E90" s="67">
        <v>0</v>
      </c>
      <c r="F90" s="67">
        <v>5934239</v>
      </c>
      <c r="G90" s="68">
        <v>0</v>
      </c>
      <c r="H90" s="67">
        <f t="shared" si="8"/>
        <v>206289537</v>
      </c>
      <c r="I90" s="68">
        <v>0</v>
      </c>
      <c r="J90" s="68">
        <v>0</v>
      </c>
      <c r="K90" s="68">
        <f t="shared" si="6"/>
        <v>206289537</v>
      </c>
    </row>
    <row r="91" spans="1:11" ht="11.25" customHeight="1">
      <c r="A91" s="22" t="s">
        <v>36</v>
      </c>
      <c r="B91" s="67">
        <v>1419866108</v>
      </c>
      <c r="C91" s="67">
        <v>45138342</v>
      </c>
      <c r="D91" s="67">
        <v>0</v>
      </c>
      <c r="E91" s="67">
        <v>0</v>
      </c>
      <c r="F91" s="67">
        <v>3635744</v>
      </c>
      <c r="G91" s="68">
        <v>0</v>
      </c>
      <c r="H91" s="67">
        <f t="shared" si="8"/>
        <v>1371092022</v>
      </c>
      <c r="I91" s="68">
        <v>0</v>
      </c>
      <c r="J91" s="68">
        <v>0</v>
      </c>
      <c r="K91" s="68">
        <f t="shared" si="6"/>
        <v>1371092022</v>
      </c>
    </row>
    <row r="92" spans="1:11" ht="11.25" customHeight="1">
      <c r="A92" s="22" t="s">
        <v>37</v>
      </c>
      <c r="B92" s="67">
        <v>1784810341</v>
      </c>
      <c r="C92" s="67">
        <v>3560244739</v>
      </c>
      <c r="D92" s="67">
        <v>351340920</v>
      </c>
      <c r="E92" s="67">
        <v>0</v>
      </c>
      <c r="F92" s="67">
        <v>72422486</v>
      </c>
      <c r="G92" s="68">
        <v>0</v>
      </c>
      <c r="H92" s="67">
        <f t="shared" si="8"/>
        <v>-2199197804</v>
      </c>
      <c r="I92" s="68">
        <v>0</v>
      </c>
      <c r="J92" s="68">
        <v>0</v>
      </c>
      <c r="K92" s="68">
        <f t="shared" si="6"/>
        <v>-2199197804</v>
      </c>
    </row>
    <row r="93" spans="1:11" ht="11.25" customHeight="1">
      <c r="A93" s="22" t="s">
        <v>38</v>
      </c>
      <c r="B93" s="67">
        <v>4070631</v>
      </c>
      <c r="C93" s="67">
        <v>0</v>
      </c>
      <c r="D93" s="67">
        <v>409477</v>
      </c>
      <c r="E93" s="67">
        <v>0</v>
      </c>
      <c r="F93" s="67">
        <v>44891</v>
      </c>
      <c r="G93" s="68">
        <v>0</v>
      </c>
      <c r="H93" s="67">
        <f t="shared" si="8"/>
        <v>3616263</v>
      </c>
      <c r="I93" s="68">
        <v>0</v>
      </c>
      <c r="J93" s="68">
        <v>0</v>
      </c>
      <c r="K93" s="68">
        <f t="shared" si="6"/>
        <v>3616263</v>
      </c>
    </row>
    <row r="94" spans="1:11" ht="11.25" customHeight="1">
      <c r="A94" s="22" t="s">
        <v>39</v>
      </c>
      <c r="B94" s="67">
        <v>213640</v>
      </c>
      <c r="C94" s="67">
        <v>48880213</v>
      </c>
      <c r="D94" s="67">
        <v>0</v>
      </c>
      <c r="E94" s="67">
        <v>0</v>
      </c>
      <c r="F94" s="67">
        <v>49266399</v>
      </c>
      <c r="G94" s="68">
        <v>0</v>
      </c>
      <c r="H94" s="67">
        <f t="shared" si="8"/>
        <v>-97932972</v>
      </c>
      <c r="I94" s="68">
        <v>0</v>
      </c>
      <c r="J94" s="68">
        <v>0</v>
      </c>
      <c r="K94" s="68">
        <f t="shared" si="6"/>
        <v>-97932972</v>
      </c>
    </row>
    <row r="95" spans="1:11" ht="11.25" customHeight="1">
      <c r="A95" s="22" t="s">
        <v>40</v>
      </c>
      <c r="B95" s="67">
        <v>16139041</v>
      </c>
      <c r="C95" s="67">
        <v>0</v>
      </c>
      <c r="D95" s="67">
        <v>0</v>
      </c>
      <c r="E95" s="67">
        <v>0</v>
      </c>
      <c r="F95" s="67">
        <v>16135055</v>
      </c>
      <c r="G95" s="68">
        <v>0</v>
      </c>
      <c r="H95" s="67">
        <f t="shared" si="8"/>
        <v>3986</v>
      </c>
      <c r="I95" s="68">
        <v>0</v>
      </c>
      <c r="J95" s="68">
        <v>0</v>
      </c>
      <c r="K95" s="68">
        <f t="shared" si="6"/>
        <v>3986</v>
      </c>
    </row>
    <row r="96" spans="1:11" ht="11.25" customHeight="1">
      <c r="A96" s="32" t="s">
        <v>41</v>
      </c>
      <c r="B96" s="67">
        <v>3</v>
      </c>
      <c r="C96" s="67">
        <v>0</v>
      </c>
      <c r="D96" s="67">
        <v>0</v>
      </c>
      <c r="E96" s="67">
        <v>0</v>
      </c>
      <c r="F96" s="67">
        <v>0</v>
      </c>
      <c r="G96" s="68">
        <v>0</v>
      </c>
      <c r="H96" s="67">
        <f t="shared" si="8"/>
        <v>3</v>
      </c>
      <c r="I96" s="68">
        <v>0</v>
      </c>
      <c r="J96" s="68">
        <v>0</v>
      </c>
      <c r="K96" s="68">
        <f t="shared" si="6"/>
        <v>3</v>
      </c>
    </row>
    <row r="97" spans="1:11" ht="11.25" customHeight="1">
      <c r="A97" s="22" t="s">
        <v>42</v>
      </c>
      <c r="B97" s="67">
        <v>201497078</v>
      </c>
      <c r="C97" s="67">
        <v>0</v>
      </c>
      <c r="D97" s="67">
        <v>0</v>
      </c>
      <c r="E97" s="67">
        <v>0</v>
      </c>
      <c r="F97" s="67">
        <v>152476409</v>
      </c>
      <c r="G97" s="68">
        <v>0</v>
      </c>
      <c r="H97" s="67">
        <f t="shared" si="8"/>
        <v>49020669</v>
      </c>
      <c r="I97" s="68">
        <v>0</v>
      </c>
      <c r="J97" s="68">
        <v>0</v>
      </c>
      <c r="K97" s="68">
        <f t="shared" si="6"/>
        <v>49020669</v>
      </c>
    </row>
    <row r="98" spans="1:11" ht="11.25" customHeight="1">
      <c r="A98" s="22" t="s">
        <v>43</v>
      </c>
      <c r="B98" s="67">
        <v>363228011</v>
      </c>
      <c r="C98" s="67">
        <v>0</v>
      </c>
      <c r="D98" s="67">
        <v>0</v>
      </c>
      <c r="E98" s="67">
        <v>0</v>
      </c>
      <c r="F98" s="67">
        <v>0</v>
      </c>
      <c r="G98" s="68">
        <v>0</v>
      </c>
      <c r="H98" s="67">
        <f t="shared" si="8"/>
        <v>363228011</v>
      </c>
      <c r="I98" s="68">
        <v>0</v>
      </c>
      <c r="J98" s="68">
        <v>0</v>
      </c>
      <c r="K98" s="68">
        <f t="shared" si="6"/>
        <v>363228011</v>
      </c>
    </row>
    <row r="99" spans="1:11" ht="11.25" customHeight="1">
      <c r="A99" s="22" t="s">
        <v>107</v>
      </c>
      <c r="B99" s="67">
        <v>1141831205</v>
      </c>
      <c r="C99" s="67">
        <v>0</v>
      </c>
      <c r="D99" s="67">
        <v>1020563902</v>
      </c>
      <c r="E99" s="67">
        <v>0</v>
      </c>
      <c r="F99" s="67">
        <v>100167670</v>
      </c>
      <c r="G99" s="68">
        <v>0</v>
      </c>
      <c r="H99" s="67">
        <f t="shared" si="8"/>
        <v>21099633</v>
      </c>
      <c r="I99" s="68">
        <v>0</v>
      </c>
      <c r="J99" s="68">
        <v>0</v>
      </c>
      <c r="K99" s="68">
        <f t="shared" si="6"/>
        <v>21099633</v>
      </c>
    </row>
    <row r="100" spans="1:11" ht="11.25" customHeight="1">
      <c r="A100" s="22" t="s">
        <v>44</v>
      </c>
      <c r="B100" s="67">
        <v>13100907</v>
      </c>
      <c r="C100" s="67">
        <v>1337180</v>
      </c>
      <c r="D100" s="67">
        <v>0</v>
      </c>
      <c r="E100" s="67">
        <v>0</v>
      </c>
      <c r="F100" s="67">
        <v>0</v>
      </c>
      <c r="G100" s="68">
        <v>0</v>
      </c>
      <c r="H100" s="67">
        <f t="shared" si="8"/>
        <v>11763727</v>
      </c>
      <c r="I100" s="68">
        <v>0</v>
      </c>
      <c r="J100" s="68">
        <v>0</v>
      </c>
      <c r="K100" s="68">
        <f t="shared" si="6"/>
        <v>11763727</v>
      </c>
    </row>
    <row r="101" spans="1:11" ht="11.25" customHeight="1">
      <c r="A101" s="22" t="s">
        <v>45</v>
      </c>
      <c r="B101" s="67">
        <v>217728624</v>
      </c>
      <c r="C101" s="67">
        <v>6285975</v>
      </c>
      <c r="D101" s="67">
        <v>19632636</v>
      </c>
      <c r="E101" s="67">
        <v>2824116</v>
      </c>
      <c r="F101" s="67">
        <v>1834211</v>
      </c>
      <c r="G101" s="68">
        <v>0</v>
      </c>
      <c r="H101" s="67">
        <f t="shared" si="8"/>
        <v>187151686</v>
      </c>
      <c r="I101" s="68">
        <v>5451999</v>
      </c>
      <c r="J101" s="68">
        <v>1905202</v>
      </c>
      <c r="K101" s="68">
        <f t="shared" si="6"/>
        <v>181699687</v>
      </c>
    </row>
    <row r="102" spans="1:11" ht="11.25" customHeight="1">
      <c r="A102" s="22" t="s">
        <v>46</v>
      </c>
      <c r="B102" s="67">
        <v>58701146</v>
      </c>
      <c r="C102" s="67">
        <v>770741</v>
      </c>
      <c r="D102" s="67">
        <v>431016</v>
      </c>
      <c r="E102" s="67">
        <v>0</v>
      </c>
      <c r="F102" s="67">
        <v>7598</v>
      </c>
      <c r="G102" s="68">
        <v>0</v>
      </c>
      <c r="H102" s="67">
        <f t="shared" si="8"/>
        <v>57491791</v>
      </c>
      <c r="I102" s="68">
        <v>6128407</v>
      </c>
      <c r="J102" s="68">
        <v>0</v>
      </c>
      <c r="K102" s="68">
        <f t="shared" si="6"/>
        <v>51363384</v>
      </c>
    </row>
    <row r="103" spans="1:11" ht="11.25" customHeight="1">
      <c r="A103" s="22" t="s">
        <v>47</v>
      </c>
      <c r="B103" s="67">
        <v>301511810</v>
      </c>
      <c r="C103" s="67">
        <v>0</v>
      </c>
      <c r="D103" s="67">
        <v>216586006</v>
      </c>
      <c r="E103" s="67">
        <v>0</v>
      </c>
      <c r="F103" s="67">
        <v>50030266</v>
      </c>
      <c r="G103" s="68">
        <v>0</v>
      </c>
      <c r="H103" s="67">
        <f t="shared" si="8"/>
        <v>34895538</v>
      </c>
      <c r="I103" s="68">
        <v>0</v>
      </c>
      <c r="J103" s="68">
        <v>0</v>
      </c>
      <c r="K103" s="68">
        <f t="shared" si="6"/>
        <v>34895538</v>
      </c>
    </row>
    <row r="104" spans="1:11" ht="11.25" customHeight="1">
      <c r="A104" s="22" t="s">
        <v>48</v>
      </c>
      <c r="B104" s="67">
        <v>127486649</v>
      </c>
      <c r="C104" s="67">
        <v>938639</v>
      </c>
      <c r="D104" s="67">
        <v>228665</v>
      </c>
      <c r="E104" s="67">
        <v>0</v>
      </c>
      <c r="F104" s="67">
        <v>889696</v>
      </c>
      <c r="G104" s="68">
        <v>0</v>
      </c>
      <c r="H104" s="67">
        <f t="shared" si="8"/>
        <v>125429649</v>
      </c>
      <c r="I104" s="68">
        <v>3316888</v>
      </c>
      <c r="J104" s="68">
        <v>4531</v>
      </c>
      <c r="K104" s="68">
        <f t="shared" si="6"/>
        <v>122112761</v>
      </c>
    </row>
    <row r="105" spans="1:11" ht="11.25" customHeight="1">
      <c r="A105" s="22" t="s">
        <v>49</v>
      </c>
      <c r="B105" s="67">
        <v>9832888</v>
      </c>
      <c r="C105" s="67">
        <v>9258522</v>
      </c>
      <c r="D105" s="67">
        <v>9007745</v>
      </c>
      <c r="E105" s="67">
        <v>0</v>
      </c>
      <c r="F105" s="67">
        <v>396389</v>
      </c>
      <c r="G105" s="68">
        <v>0</v>
      </c>
      <c r="H105" s="67">
        <f t="shared" si="8"/>
        <v>-8829768</v>
      </c>
      <c r="I105" s="68">
        <v>0</v>
      </c>
      <c r="J105" s="68">
        <v>74451</v>
      </c>
      <c r="K105" s="68">
        <f t="shared" si="6"/>
        <v>-8829768</v>
      </c>
    </row>
    <row r="106" spans="1:11" ht="11.25" customHeight="1">
      <c r="A106" s="22" t="s">
        <v>50</v>
      </c>
      <c r="B106" s="67">
        <v>413262567</v>
      </c>
      <c r="C106" s="67">
        <v>17278125</v>
      </c>
      <c r="D106" s="67">
        <v>20332677</v>
      </c>
      <c r="E106" s="67">
        <v>1210935</v>
      </c>
      <c r="F106" s="67">
        <v>17492342</v>
      </c>
      <c r="G106" s="68">
        <v>0</v>
      </c>
      <c r="H106" s="67">
        <f t="shared" si="8"/>
        <v>356948488</v>
      </c>
      <c r="I106" s="68">
        <v>30780586</v>
      </c>
      <c r="J106" s="68">
        <v>100715</v>
      </c>
      <c r="K106" s="68">
        <f t="shared" si="6"/>
        <v>326167902</v>
      </c>
    </row>
    <row r="107" spans="1:11" ht="11.25" customHeight="1">
      <c r="A107" s="22" t="s">
        <v>51</v>
      </c>
      <c r="B107" s="67">
        <v>1134107472</v>
      </c>
      <c r="C107" s="67">
        <v>292396186</v>
      </c>
      <c r="D107" s="67">
        <v>10343789</v>
      </c>
      <c r="E107" s="67">
        <v>338</v>
      </c>
      <c r="F107" s="67">
        <v>523298332</v>
      </c>
      <c r="G107" s="68">
        <v>0</v>
      </c>
      <c r="H107" s="67">
        <f t="shared" si="8"/>
        <v>308068827</v>
      </c>
      <c r="I107" s="68">
        <v>28725498</v>
      </c>
      <c r="J107" s="68">
        <v>212947</v>
      </c>
      <c r="K107" s="68">
        <f t="shared" si="6"/>
        <v>279343329</v>
      </c>
    </row>
    <row r="108" spans="1:11" ht="11.25" customHeight="1">
      <c r="A108" s="22" t="s">
        <v>52</v>
      </c>
      <c r="B108" s="67">
        <v>23321874</v>
      </c>
      <c r="C108" s="67">
        <v>0</v>
      </c>
      <c r="D108" s="67">
        <v>0</v>
      </c>
      <c r="E108" s="67">
        <v>0</v>
      </c>
      <c r="F108" s="67">
        <v>175608</v>
      </c>
      <c r="G108" s="68">
        <v>0</v>
      </c>
      <c r="H108" s="67">
        <f t="shared" si="8"/>
        <v>23146266</v>
      </c>
      <c r="I108" s="68">
        <v>0</v>
      </c>
      <c r="J108" s="68">
        <v>0</v>
      </c>
      <c r="K108" s="68">
        <f t="shared" si="6"/>
        <v>23146266</v>
      </c>
    </row>
    <row r="109" spans="1:11" ht="11.25" customHeight="1">
      <c r="A109" s="22" t="s">
        <v>99</v>
      </c>
      <c r="B109" s="67">
        <v>470892886</v>
      </c>
      <c r="C109" s="67">
        <v>0</v>
      </c>
      <c r="D109" s="67">
        <v>227283</v>
      </c>
      <c r="E109" s="67">
        <v>0</v>
      </c>
      <c r="F109" s="67">
        <v>0</v>
      </c>
      <c r="G109" s="68">
        <v>0</v>
      </c>
      <c r="H109" s="67">
        <f t="shared" si="8"/>
        <v>470665603</v>
      </c>
      <c r="I109" s="68">
        <v>1953120</v>
      </c>
      <c r="J109" s="68">
        <v>0</v>
      </c>
      <c r="K109" s="68">
        <f t="shared" si="6"/>
        <v>468712483</v>
      </c>
    </row>
    <row r="110" spans="1:11" ht="11.25" customHeight="1">
      <c r="A110" s="22" t="s">
        <v>53</v>
      </c>
      <c r="B110" s="67">
        <v>209406423</v>
      </c>
      <c r="C110" s="67">
        <v>10910</v>
      </c>
      <c r="D110" s="67">
        <v>0</v>
      </c>
      <c r="E110" s="67">
        <v>0</v>
      </c>
      <c r="F110" s="67">
        <v>1222</v>
      </c>
      <c r="G110" s="68">
        <v>0</v>
      </c>
      <c r="H110" s="67">
        <f t="shared" si="8"/>
        <v>209394291</v>
      </c>
      <c r="I110" s="68">
        <v>194755</v>
      </c>
      <c r="J110" s="76">
        <v>0</v>
      </c>
      <c r="K110" s="76">
        <f t="shared" si="6"/>
        <v>209199536</v>
      </c>
    </row>
    <row r="111" spans="1:11" ht="11.25" customHeight="1">
      <c r="A111" s="50" t="s">
        <v>19</v>
      </c>
      <c r="B111" s="77">
        <f aca="true" t="shared" si="9" ref="B111:G111">B85+B73</f>
        <v>10293133827</v>
      </c>
      <c r="C111" s="45">
        <f t="shared" si="9"/>
        <v>14138329639</v>
      </c>
      <c r="D111" s="51">
        <f t="shared" si="9"/>
        <v>3911258772</v>
      </c>
      <c r="E111" s="51">
        <f t="shared" si="9"/>
        <v>5447318</v>
      </c>
      <c r="F111" s="51">
        <f t="shared" si="9"/>
        <v>3015562832</v>
      </c>
      <c r="G111" s="63">
        <f t="shared" si="9"/>
        <v>0</v>
      </c>
      <c r="H111" s="51">
        <f>(B111-(C111+D111+E111+F111)-G111)</f>
        <v>-10777464734</v>
      </c>
      <c r="I111" s="45">
        <f>I85+I73</f>
        <v>165057169</v>
      </c>
      <c r="J111" s="72">
        <f>J85+J73</f>
        <v>50840167</v>
      </c>
      <c r="K111" s="72">
        <f>K85+K73</f>
        <v>-10942521903</v>
      </c>
    </row>
    <row r="112" spans="1:11" ht="11.25" customHeight="1">
      <c r="A112" s="1" t="str">
        <f>A36</f>
        <v>FONTE: Siafe-Rio - Secretaria de Estado de Fazenda.</v>
      </c>
      <c r="B112" s="52"/>
      <c r="C112" s="52"/>
      <c r="D112" s="52"/>
      <c r="E112" s="52"/>
      <c r="F112" s="52"/>
      <c r="G112" s="52"/>
      <c r="H112" s="52"/>
      <c r="I112" s="52"/>
      <c r="J112" s="40"/>
      <c r="K112" s="40" t="s">
        <v>66</v>
      </c>
    </row>
    <row r="113" spans="2:11" ht="11.2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2:11" ht="11.2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2:11" ht="11.2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7" spans="2:11" ht="11.2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1:11" ht="11.25" customHeight="1">
      <c r="A118" s="57" t="s">
        <v>104</v>
      </c>
      <c r="B118" s="58"/>
      <c r="C118" s="87" t="s">
        <v>103</v>
      </c>
      <c r="D118" s="87"/>
      <c r="E118" s="87"/>
      <c r="F118" s="87"/>
      <c r="G118" s="87"/>
      <c r="H118" s="87" t="s">
        <v>26</v>
      </c>
      <c r="I118" s="87"/>
      <c r="J118" s="87"/>
      <c r="K118" s="87"/>
    </row>
    <row r="119" spans="1:11" ht="11.25" customHeight="1">
      <c r="A119" s="57" t="s">
        <v>101</v>
      </c>
      <c r="B119" s="58"/>
      <c r="C119" s="87" t="s">
        <v>102</v>
      </c>
      <c r="D119" s="87"/>
      <c r="E119" s="87"/>
      <c r="F119" s="87"/>
      <c r="G119" s="87"/>
      <c r="H119" s="87" t="s">
        <v>0</v>
      </c>
      <c r="I119" s="87"/>
      <c r="J119" s="87"/>
      <c r="K119" s="87"/>
    </row>
    <row r="120" spans="1:11" ht="11.25" customHeight="1">
      <c r="A120" s="54"/>
      <c r="B120" s="54"/>
      <c r="C120" s="54"/>
      <c r="F120" s="53"/>
      <c r="G120" s="53"/>
      <c r="H120" s="53"/>
      <c r="I120" s="53"/>
      <c r="J120" s="53"/>
      <c r="K120" s="53"/>
    </row>
    <row r="125" spans="1:11" ht="11.25" customHeight="1">
      <c r="A125" s="56"/>
      <c r="B125" s="56"/>
      <c r="C125" s="56"/>
      <c r="F125" s="54"/>
      <c r="G125" s="54"/>
      <c r="H125" s="54"/>
      <c r="I125" s="54"/>
      <c r="J125" s="54"/>
      <c r="K125" s="54"/>
    </row>
  </sheetData>
  <sheetProtection/>
  <mergeCells count="42">
    <mergeCell ref="A3:K3"/>
    <mergeCell ref="A43:K43"/>
    <mergeCell ref="A46:K46"/>
    <mergeCell ref="A52:K52"/>
    <mergeCell ref="A7:K7"/>
    <mergeCell ref="A8:K8"/>
    <mergeCell ref="A9:K9"/>
    <mergeCell ref="A10:K10"/>
    <mergeCell ref="A11:K11"/>
    <mergeCell ref="I15:I18"/>
    <mergeCell ref="A60:K60"/>
    <mergeCell ref="A61:K61"/>
    <mergeCell ref="A62:K62"/>
    <mergeCell ref="A63:K63"/>
    <mergeCell ref="C68:F68"/>
    <mergeCell ref="J68:J72"/>
    <mergeCell ref="A67:K67"/>
    <mergeCell ref="A68:A72"/>
    <mergeCell ref="B68:B71"/>
    <mergeCell ref="H68:H71"/>
    <mergeCell ref="A15:A19"/>
    <mergeCell ref="H15:H18"/>
    <mergeCell ref="C16:D17"/>
    <mergeCell ref="E16:E18"/>
    <mergeCell ref="F16:F18"/>
    <mergeCell ref="C15:F15"/>
    <mergeCell ref="F69:F71"/>
    <mergeCell ref="G68:G71"/>
    <mergeCell ref="C118:G118"/>
    <mergeCell ref="C119:G119"/>
    <mergeCell ref="H118:K118"/>
    <mergeCell ref="H119:K119"/>
    <mergeCell ref="J15:J19"/>
    <mergeCell ref="A64:K64"/>
    <mergeCell ref="I68:I71"/>
    <mergeCell ref="K68:K71"/>
    <mergeCell ref="K15:K18"/>
    <mergeCell ref="A39:K39"/>
    <mergeCell ref="G15:G18"/>
    <mergeCell ref="B15:B18"/>
    <mergeCell ref="C69:D70"/>
    <mergeCell ref="E69:E71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70" r:id="rId2"/>
  <rowBreaks count="1" manualBreakCount="1">
    <brk id="54" max="10" man="1"/>
  </rowBreaks>
  <ignoredErrors>
    <ignoredError sqref="H111 H73:H86 K85 K23" formula="1"/>
    <ignoredError sqref="B23:G23 I23:J23" formulaRange="1"/>
    <ignoredError sqref="H2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Yago Barros Barbosa</cp:lastModifiedBy>
  <cp:lastPrinted>2020-01-23T20:52:55Z</cp:lastPrinted>
  <dcterms:created xsi:type="dcterms:W3CDTF">2013-01-24T20:03:31Z</dcterms:created>
  <dcterms:modified xsi:type="dcterms:W3CDTF">2020-01-30T15:17:19Z</dcterms:modified>
  <cp:category/>
  <cp:version/>
  <cp:contentType/>
  <cp:contentStatus/>
</cp:coreProperties>
</file>