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4350" windowWidth="7740" windowHeight="3885" activeTab="0"/>
  </bookViews>
  <sheets>
    <sheet name="Anexo IV - Op de Crédito (Novo)" sheetId="1" r:id="rId1"/>
    <sheet name="APOIO-OUT OP CRED INTEGRAM DC" sheetId="2" r:id="rId2"/>
  </sheets>
  <externalReferences>
    <externalReference r:id="rId5"/>
  </externalReferences>
  <definedNames>
    <definedName name="_xlnm.Print_Area" localSheetId="0">'Anexo IV - Op de Crédito (Novo)'!$A$1:$C$71</definedName>
    <definedName name="HTML_CodePage" hidden="1">1252</definedName>
    <definedName name="HTML_Description" hidden="1">""</definedName>
    <definedName name="HTML_Email" hidden="1">""</definedName>
    <definedName name="HTML_Header" hidden="1">"Tabela"</definedName>
    <definedName name="HTML_LastUpdate" hidden="1">"16/03/98"</definedName>
    <definedName name="HTML_LineAfter" hidden="1">FALSE</definedName>
    <definedName name="HTML_LineBefore" hidden="1">FALSE</definedName>
    <definedName name="HTML_Name" hidden="1">"Rede Integrada"</definedName>
    <definedName name="HTML_OBDlg2" hidden="1">TRUE</definedName>
    <definedName name="HTML_OBDlg4" hidden="1">TRUE</definedName>
    <definedName name="HTML_OS" hidden="1">0</definedName>
    <definedName name="HTML_PathFile" hidden="1">"C:\internetemp\balpep1.htm"</definedName>
    <definedName name="HTML_Title" hidden="1">"Balpep11"</definedName>
    <definedName name="Planilha_1ÁreaTotal">#REF!,#REF!</definedName>
    <definedName name="Planilha_1CabGráfico">#REF!</definedName>
    <definedName name="Planilha_1TítCols">#REF!,#REF!</definedName>
    <definedName name="Planilha_1TítLins">#REF!</definedName>
    <definedName name="Planilha_2ÁreaTotal">#REF!,#REF!</definedName>
    <definedName name="Planilha_2CabGráfico">#REF!</definedName>
    <definedName name="Planilha_2TítCols">#REF!,#REF!</definedName>
    <definedName name="Planilha_2TítLins">#REF!</definedName>
    <definedName name="Planilha_3ÁreaTotal">#REF!,#REF!</definedName>
    <definedName name="Planilha_3CabGráfico">#REF!</definedName>
    <definedName name="Planilha_3TítCols">#REF!,#REF!</definedName>
    <definedName name="Planilha_3TítLins">#REF!</definedName>
    <definedName name="Planilha_4ÁreaTotal">#REF!,#REF!</definedName>
    <definedName name="Planilha_4TítCols">#REF!,#REF!</definedName>
  </definedNames>
  <calcPr fullCalcOnLoad="1"/>
</workbook>
</file>

<file path=xl/sharedStrings.xml><?xml version="1.0" encoding="utf-8"?>
<sst xmlns="http://schemas.openxmlformats.org/spreadsheetml/2006/main" count="101" uniqueCount="79">
  <si>
    <t>GOVERNO DO ESTADO DO RIO DE JANEIRO</t>
  </si>
  <si>
    <t>ORÇAMENTOS FISCAL E DA SEGURIDADE SOCIAL</t>
  </si>
  <si>
    <t>RELATÓRIO DE GESTÃO FISCAL</t>
  </si>
  <si>
    <t>DEMONSTRATIVO DAS OPERAÇÕES DE CRÉDITO</t>
  </si>
  <si>
    <t>VALOR</t>
  </si>
  <si>
    <t>(a)</t>
  </si>
  <si>
    <t>OPERAÇÕES DE CRÉDITO</t>
  </si>
  <si>
    <t>No</t>
  </si>
  <si>
    <t xml:space="preserve">Até o </t>
  </si>
  <si>
    <t>Quadrimestre</t>
  </si>
  <si>
    <t xml:space="preserve">Quadrimestre </t>
  </si>
  <si>
    <t>de Referência</t>
  </si>
  <si>
    <t xml:space="preserve">    Mobiliária</t>
  </si>
  <si>
    <t xml:space="preserve">        Interna</t>
  </si>
  <si>
    <t xml:space="preserve">        Externa</t>
  </si>
  <si>
    <t xml:space="preserve">    Contratual</t>
  </si>
  <si>
    <t xml:space="preserve">    Parcelamentos de Dívidas</t>
  </si>
  <si>
    <t>APURAÇÃO DO CUMPRIMENTO DOS LIMITES</t>
  </si>
  <si>
    <t>% SOBRE</t>
  </si>
  <si>
    <t xml:space="preserve">OPERAÇÕES DE CRÉDITO POR ANTECIPAÇÃO DA RECEITA ORÇAMENTÁRIA </t>
  </si>
  <si>
    <t>LIMITE DEFINIDO POR RESOLUÇÃO DO SENADO FEDERAL PARA AS OPERAÇÕES DE CRÉDITO POR ANTECIPAÇÃO DA RECEITA ORÇAMENTÁRIA</t>
  </si>
  <si>
    <t>RGF – ANEXO 4 (LRF, art. 55, inciso I, alínea "d" e inciso III alínea "c")</t>
  </si>
  <si>
    <t>LIMITE DE ALERTA (inciso III do §1º do art. 59 da LRF) - 14,40%</t>
  </si>
  <si>
    <t xml:space="preserve">           Empréstimos</t>
  </si>
  <si>
    <t xml:space="preserve">           Aquisição Financiada de Bens e Arrendamento Mercantil Financeiro</t>
  </si>
  <si>
    <t xml:space="preserve">           Antecipação de Receita pela Venda a Termo de Bens e Serviços</t>
  </si>
  <si>
    <t xml:space="preserve">           Assunção, Reconhecimento e Confissão de Dívidas (LRF, art. 29, § 1º)</t>
  </si>
  <si>
    <t xml:space="preserve">           Antecipações de Receitas pela Venda a Termo de Bens e Serviços </t>
  </si>
  <si>
    <t>OUTRAS OPERAÇÕES QUE INTEGRAM A DÍVIDA CONSOLIDADA</t>
  </si>
  <si>
    <t>VALOR REALIZADO</t>
  </si>
  <si>
    <t xml:space="preserve">         Tributos</t>
  </si>
  <si>
    <t xml:space="preserve">         Contribuições Previdenciárias</t>
  </si>
  <si>
    <t xml:space="preserve">         FGTS</t>
  </si>
  <si>
    <t xml:space="preserve">    Operações de reestruturação e recomposição do principal de dívidas</t>
  </si>
  <si>
    <t>-</t>
  </si>
  <si>
    <t>TOTAL (III)</t>
  </si>
  <si>
    <t>RECEITA CORRENTE LÍQUIDA – RCL (IV)</t>
  </si>
  <si>
    <t>Obs.: 1 - Excluídas a Imprensa Oficial, a CEDAE e a AGERIO por não se enquadrarem no conceito de Empresa Dependente.</t>
  </si>
  <si>
    <t>214131206 - PARCELAMENTO PASEP/PERT +</t>
  </si>
  <si>
    <t>214131208 - PARCELAMENTO COFINS/PERT +</t>
  </si>
  <si>
    <t xml:space="preserve">214131209 - PARCELAMENTO PERT DE OUTRAS DÍVIDAS (REFIS IV) + </t>
  </si>
  <si>
    <t xml:space="preserve">214131210 - PARCELAMENTO IRRF/PERT + </t>
  </si>
  <si>
    <t xml:space="preserve">224130206 - PARCELAMENTO PIS-PASEP/PERT + </t>
  </si>
  <si>
    <t xml:space="preserve">224130208 - PARCELAMENTO COFINS/PERT + </t>
  </si>
  <si>
    <t>224130209 - PARCELAMENTO PERT DE OUTRAS DÍVIDAS (REFIS IV)</t>
  </si>
  <si>
    <t xml:space="preserve">214131205 - PARCELAMENTO INSS/PERT + </t>
  </si>
  <si>
    <t>214131207 - PARCELAMENTO INSS/PREM +</t>
  </si>
  <si>
    <t xml:space="preserve">224130205 - PARCELAMENTO INSS/PERT + </t>
  </si>
  <si>
    <t>224130207 - PARCELAMENTO INSS/PREM</t>
  </si>
  <si>
    <t>CONTAS</t>
  </si>
  <si>
    <t>SALDO INICIAL</t>
  </si>
  <si>
    <t>SALDO ATUAL</t>
  </si>
  <si>
    <t>MOVIMENTO PERÍODO</t>
  </si>
  <si>
    <t>TRIBUTOS</t>
  </si>
  <si>
    <t>CONTRIBUIÇÕES PREVIDENCIÁRIAS</t>
  </si>
  <si>
    <t>TOTAL</t>
  </si>
  <si>
    <t>FONTE: Siafe-Rio - Secretaria de Estado de Fazenda.</t>
  </si>
  <si>
    <t xml:space="preserve">     </t>
  </si>
  <si>
    <t xml:space="preserve">                                                                                                                                                                                                      </t>
  </si>
  <si>
    <t xml:space="preserve">  </t>
  </si>
  <si>
    <t xml:space="preserve">          3 - Limite de acordo com o artigo 7°, inciso I, da resolução 43/01 do Senado Federal.</t>
  </si>
  <si>
    <t>LIMITE GERAL DEFINIDO POR RESOLUÇÃO DO SENADO FEDERAL PARA AS OPERAÇÕES DE CRÉDITO INTERNAS E EXTERNAS - 16,00%</t>
  </si>
  <si>
    <t>TRIBUTOS (conferido em 11/03)</t>
  </si>
  <si>
    <t>CONTRIBUIÇÕES PREVIDENCIÁRIAS (conferido em 11/03)</t>
  </si>
  <si>
    <t>(-) Transferências obrigatórias da União relativas às emendas individuais  (§ 1º, art. 166-A da CF)  (V)</t>
  </si>
  <si>
    <t>RECEITA CORRENTE LÍQUIDA AJUSTADA PARA CÁLCULO DOS LIMITES DE ENDIVIDAMENTO (VI) = (IV - V)</t>
  </si>
  <si>
    <t>OPERAÇÕES VEDADAS (VII)</t>
  </si>
  <si>
    <t>TOTAL CONSIDERADO PARA FINS DA APURAÇÃO DO CUMPRIMENTO DO LIMITE (VIII) = (IIIa + VII - Ia - IIa)</t>
  </si>
  <si>
    <r>
      <t xml:space="preserve">           Operações de crédito não sujeitas ao limite para fins de contratação</t>
    </r>
    <r>
      <rPr>
        <vertAlign val="superscript"/>
        <sz val="12"/>
        <rFont val="Times New Roman"/>
        <family val="1"/>
      </rPr>
      <t>1</t>
    </r>
    <r>
      <rPr>
        <sz val="12"/>
        <rFont val="Times New Roman"/>
        <family val="1"/>
      </rPr>
      <t xml:space="preserve"> (I)</t>
    </r>
  </si>
  <si>
    <r>
      <t xml:space="preserve">           Operações de crédito não sujeitas ao limite para fins de contratação</t>
    </r>
    <r>
      <rPr>
        <vertAlign val="superscript"/>
        <sz val="12"/>
        <rFont val="Times New Roman"/>
        <family val="1"/>
      </rPr>
      <t>1</t>
    </r>
    <r>
      <rPr>
        <sz val="12"/>
        <rFont val="Times New Roman"/>
        <family val="1"/>
      </rPr>
      <t xml:space="preserve"> (II)</t>
    </r>
  </si>
  <si>
    <t>A RCL AJUSTADA</t>
  </si>
  <si>
    <r>
      <rPr>
        <vertAlign val="superscript"/>
        <sz val="11"/>
        <rFont val="Times New Roman"/>
        <family val="1"/>
      </rPr>
      <t xml:space="preserve">1 </t>
    </r>
    <r>
      <rPr>
        <sz val="11"/>
        <rFont val="Times New Roman"/>
        <family val="1"/>
      </rPr>
      <t>Conforme Manual para Instrução de Pleitos (MIP), disponível em conteudo.tesouro.gov.br/manuais/mip, essas operações podem ser contratadas mesmo que não haja margem disponível nos limites. No entanto, uma vez contratadas, os fluxos de tais operações terão seus efeitos contabilizados para fins da contratação de outras operações de crédito.</t>
    </r>
  </si>
  <si>
    <t>Cláudio Castro</t>
  </si>
  <si>
    <t xml:space="preserve">                     Secretário de Estado de Fazenda                                              Controlador-Geral do Estado                     </t>
  </si>
  <si>
    <t>Governador</t>
  </si>
  <si>
    <t xml:space="preserve">          2 - Imprensa Oficial, CEDAE e AGERIO não constam nos Orçamentos Fiscal e da Seguridade Social no exercício de 2021.</t>
  </si>
  <si>
    <t xml:space="preserve">                                    Nelson Rocha                                                                 Jurandir Lemos Filho                                                 </t>
  </si>
  <si>
    <t>JANEIRO A DEZEMBRO DE 2021</t>
  </si>
  <si>
    <t>Emissão: 25/01/2022</t>
  </si>
</sst>
</file>

<file path=xl/styles.xml><?xml version="1.0" encoding="utf-8"?>
<styleSheet xmlns="http://schemas.openxmlformats.org/spreadsheetml/2006/main">
  <numFmts count="3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_(* #,##0.0_);_(* \(#,##0.0\);_(* &quot;-&quot;??_);_(@_)"/>
    <numFmt numFmtId="179" formatCode="_(* #,##0_);_(* \(#,##0\);_(* &quot;-&quot;??_);_(@_)"/>
    <numFmt numFmtId="180" formatCode="0.0"/>
    <numFmt numFmtId="181" formatCode="0.0%"/>
    <numFmt numFmtId="182" formatCode="0.00000000"/>
    <numFmt numFmtId="183" formatCode="0.0000000"/>
    <numFmt numFmtId="184" formatCode="0.000000"/>
    <numFmt numFmtId="185" formatCode="0.00000"/>
    <numFmt numFmtId="186" formatCode="0.0000"/>
    <numFmt numFmtId="187" formatCode="0.000"/>
    <numFmt numFmtId="188" formatCode="[$-416]dddd\,\ d&quot; de &quot;mmmm&quot; de &quot;yyyy"/>
    <numFmt numFmtId="189" formatCode="_(* #,##0.000_);_(* \(#,##0.000\);_(* &quot;-&quot;??_);_(@_)"/>
    <numFmt numFmtId="190" formatCode="&quot;Sim&quot;;&quot;Sim&quot;;&quot;Não&quot;"/>
    <numFmt numFmtId="191" formatCode="&quot;Verdadeiro&quot;;&quot;Verdadeiro&quot;;&quot;Falso&quot;"/>
    <numFmt numFmtId="192" formatCode="&quot;Ativado&quot;;&quot;Ativado&quot;;&quot;Desativado&quot;"/>
    <numFmt numFmtId="193" formatCode="[$€-2]\ #,##0.00_);[Red]\([$€-2]\ #,##0.00\)"/>
  </numFmts>
  <fonts count="56">
    <font>
      <sz val="10"/>
      <name val="Arial"/>
      <family val="0"/>
    </font>
    <font>
      <b/>
      <sz val="10"/>
      <name val="Arial"/>
      <family val="2"/>
    </font>
    <font>
      <b/>
      <sz val="12"/>
      <name val="Times New Roman"/>
      <family val="1"/>
    </font>
    <font>
      <sz val="12"/>
      <name val="Times New Roman"/>
      <family val="1"/>
    </font>
    <font>
      <b/>
      <u val="single"/>
      <sz val="12"/>
      <name val="Times New Roman"/>
      <family val="1"/>
    </font>
    <font>
      <sz val="12"/>
      <color indexed="10"/>
      <name val="Times New Roman"/>
      <family val="1"/>
    </font>
    <font>
      <sz val="13"/>
      <name val="Times New Roman"/>
      <family val="1"/>
    </font>
    <font>
      <b/>
      <sz val="13"/>
      <name val="Times New Roman"/>
      <family val="1"/>
    </font>
    <font>
      <sz val="11"/>
      <name val="Times New Roman"/>
      <family val="1"/>
    </font>
    <font>
      <vertAlign val="superscript"/>
      <sz val="11"/>
      <name val="Times New Roman"/>
      <family val="1"/>
    </font>
    <font>
      <vertAlign val="superscrip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2"/>
      <color indexed="10"/>
      <name val="Times New Roman"/>
      <family val="1"/>
    </font>
    <font>
      <b/>
      <sz val="10"/>
      <color indexed="10"/>
      <name val="Arial"/>
      <family val="2"/>
    </font>
    <font>
      <b/>
      <sz val="14"/>
      <color indexed="10"/>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rgb="FFFF0000"/>
      <name val="Times New Roman"/>
      <family val="1"/>
    </font>
    <font>
      <b/>
      <sz val="12"/>
      <color rgb="FFFF0000"/>
      <name val="Times New Roman"/>
      <family val="1"/>
    </font>
    <font>
      <b/>
      <sz val="10"/>
      <color rgb="FFFF0000"/>
      <name val="Arial"/>
      <family val="2"/>
    </font>
    <font>
      <b/>
      <sz val="14"/>
      <color rgb="FFFF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2"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2"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43" fillId="32" borderId="0" applyNumberFormat="0" applyBorder="0" applyAlignment="0" applyProtection="0"/>
    <xf numFmtId="0" fontId="44" fillId="21" borderId="5" applyNumberFormat="0" applyAlignment="0" applyProtection="0"/>
    <xf numFmtId="169" fontId="0" fillId="0" borderId="0" applyFont="0" applyFill="0" applyBorder="0" applyAlignment="0" applyProtection="0"/>
    <xf numFmtId="17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171" fontId="0" fillId="0" borderId="0" applyFont="0" applyFill="0" applyBorder="0" applyAlignment="0" applyProtection="0"/>
  </cellStyleXfs>
  <cellXfs count="110">
    <xf numFmtId="0" fontId="0" fillId="0" borderId="0" xfId="0" applyAlignment="1">
      <alignment/>
    </xf>
    <xf numFmtId="0" fontId="1" fillId="0" borderId="0" xfId="0" applyFont="1" applyAlignment="1">
      <alignment horizontal="center"/>
    </xf>
    <xf numFmtId="171" fontId="0" fillId="0" borderId="0" xfId="64" applyFont="1" applyAlignment="1">
      <alignment/>
    </xf>
    <xf numFmtId="0" fontId="1" fillId="33" borderId="0" xfId="0" applyFont="1" applyFill="1" applyAlignment="1">
      <alignment/>
    </xf>
    <xf numFmtId="171" fontId="1" fillId="33" borderId="0" xfId="64" applyFont="1" applyFill="1" applyAlignment="1">
      <alignment/>
    </xf>
    <xf numFmtId="0" fontId="1" fillId="8" borderId="0" xfId="0" applyFont="1" applyFill="1" applyAlignment="1">
      <alignment/>
    </xf>
    <xf numFmtId="171" fontId="1" fillId="8" borderId="0" xfId="64" applyFont="1" applyFill="1" applyAlignment="1">
      <alignment/>
    </xf>
    <xf numFmtId="43" fontId="0" fillId="0" borderId="0" xfId="0" applyNumberFormat="1" applyAlignment="1">
      <alignment/>
    </xf>
    <xf numFmtId="0" fontId="2" fillId="0" borderId="0" xfId="0" applyFont="1" applyFill="1" applyAlignment="1">
      <alignment/>
    </xf>
    <xf numFmtId="0" fontId="3" fillId="0" borderId="0" xfId="0" applyFont="1" applyFill="1" applyAlignment="1">
      <alignment/>
    </xf>
    <xf numFmtId="0" fontId="3" fillId="0" borderId="0" xfId="0" applyFont="1" applyAlignment="1">
      <alignment horizontal="center"/>
    </xf>
    <xf numFmtId="0" fontId="3" fillId="0" borderId="0" xfId="0" applyFont="1" applyFill="1" applyAlignment="1">
      <alignment horizontal="center"/>
    </xf>
    <xf numFmtId="0" fontId="3" fillId="0" borderId="0" xfId="0" applyFont="1" applyAlignment="1">
      <alignment/>
    </xf>
    <xf numFmtId="0" fontId="3" fillId="0" borderId="0" xfId="0" applyFont="1" applyFill="1" applyAlignment="1">
      <alignment horizontal="left"/>
    </xf>
    <xf numFmtId="0" fontId="3" fillId="0" borderId="0" xfId="0" applyFont="1" applyFill="1" applyAlignment="1">
      <alignment horizontal="right"/>
    </xf>
    <xf numFmtId="167" fontId="3" fillId="0" borderId="0" xfId="0" applyNumberFormat="1" applyFont="1" applyFill="1" applyAlignment="1">
      <alignment horizontal="right"/>
    </xf>
    <xf numFmtId="0" fontId="3" fillId="0" borderId="0" xfId="0" applyFont="1" applyFill="1" applyBorder="1" applyAlignment="1">
      <alignment horizontal="left" wrapText="1"/>
    </xf>
    <xf numFmtId="179" fontId="3" fillId="0" borderId="0" xfId="0" applyNumberFormat="1" applyFont="1" applyFill="1" applyAlignment="1">
      <alignment/>
    </xf>
    <xf numFmtId="0" fontId="3" fillId="0" borderId="0" xfId="0" applyFont="1" applyFill="1" applyBorder="1" applyAlignment="1">
      <alignment/>
    </xf>
    <xf numFmtId="179" fontId="3" fillId="0" borderId="0" xfId="55" applyNumberFormat="1" applyFont="1" applyFill="1" applyBorder="1" applyAlignment="1">
      <alignment horizontal="left" vertical="top" wrapText="1"/>
    </xf>
    <xf numFmtId="10" fontId="3" fillId="0" borderId="0" xfId="51" applyNumberFormat="1" applyFont="1" applyFill="1" applyAlignment="1">
      <alignment/>
    </xf>
    <xf numFmtId="9" fontId="3" fillId="0" borderId="0" xfId="51" applyNumberFormat="1" applyFont="1" applyFill="1" applyAlignment="1">
      <alignment/>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34" borderId="10" xfId="0" applyFont="1" applyFill="1" applyBorder="1" applyAlignment="1">
      <alignment horizontal="left" vertical="center" wrapText="1"/>
    </xf>
    <xf numFmtId="179" fontId="3" fillId="34" borderId="0" xfId="64" applyNumberFormat="1" applyFont="1" applyFill="1" applyBorder="1" applyAlignment="1">
      <alignment horizontal="center" vertical="center" wrapText="1"/>
    </xf>
    <xf numFmtId="0" fontId="3" fillId="34" borderId="11" xfId="0" applyFont="1" applyFill="1" applyBorder="1" applyAlignment="1">
      <alignment horizontal="left" vertical="center" wrapText="1"/>
    </xf>
    <xf numFmtId="49" fontId="52" fillId="0" borderId="0" xfId="0" applyNumberFormat="1" applyFont="1" applyFill="1" applyAlignment="1">
      <alignment/>
    </xf>
    <xf numFmtId="0" fontId="3" fillId="34" borderId="12" xfId="0" applyFont="1" applyFill="1" applyBorder="1" applyAlignment="1">
      <alignment horizontal="left" vertical="center" wrapText="1"/>
    </xf>
    <xf numFmtId="0" fontId="3" fillId="0" borderId="0" xfId="0" applyFont="1" applyAlignment="1">
      <alignment/>
    </xf>
    <xf numFmtId="0" fontId="3" fillId="0" borderId="0" xfId="0" applyFont="1" applyAlignment="1">
      <alignment wrapText="1"/>
    </xf>
    <xf numFmtId="0" fontId="3" fillId="0" borderId="0" xfId="0" applyFont="1" applyAlignment="1">
      <alignment horizontal="left"/>
    </xf>
    <xf numFmtId="0" fontId="2" fillId="35" borderId="13" xfId="0" applyFont="1" applyFill="1" applyBorder="1" applyAlignment="1">
      <alignment horizontal="center" vertical="center" wrapText="1"/>
    </xf>
    <xf numFmtId="0" fontId="2" fillId="35" borderId="14" xfId="0" applyFont="1" applyFill="1" applyBorder="1" applyAlignment="1">
      <alignment horizontal="center" vertical="center" wrapText="1"/>
    </xf>
    <xf numFmtId="0" fontId="2" fillId="35" borderId="15" xfId="0" applyFont="1" applyFill="1" applyBorder="1" applyAlignment="1">
      <alignment vertical="center" wrapText="1"/>
    </xf>
    <xf numFmtId="0" fontId="2" fillId="35" borderId="15" xfId="0" applyFont="1" applyFill="1" applyBorder="1" applyAlignment="1">
      <alignment horizontal="center" vertical="center" wrapText="1"/>
    </xf>
    <xf numFmtId="0" fontId="2" fillId="35" borderId="11" xfId="0" applyFont="1" applyFill="1" applyBorder="1" applyAlignment="1">
      <alignment horizontal="center" vertical="center" wrapText="1"/>
    </xf>
    <xf numFmtId="0" fontId="2" fillId="35" borderId="0"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8" fillId="0" borderId="0" xfId="49" applyFont="1" applyFill="1" applyAlignment="1">
      <alignment/>
      <protection/>
    </xf>
    <xf numFmtId="0" fontId="8" fillId="0" borderId="0" xfId="49" applyNumberFormat="1" applyFont="1" applyFill="1" applyBorder="1" applyAlignment="1">
      <alignment/>
      <protection/>
    </xf>
    <xf numFmtId="179" fontId="8" fillId="0" borderId="0" xfId="49" applyNumberFormat="1" applyFont="1" applyFill="1" applyBorder="1" applyAlignment="1">
      <alignment/>
      <protection/>
    </xf>
    <xf numFmtId="0" fontId="8" fillId="0" borderId="0" xfId="0" applyFont="1" applyFill="1" applyAlignment="1">
      <alignment/>
    </xf>
    <xf numFmtId="0" fontId="8" fillId="0" borderId="0" xfId="49" applyFont="1" applyFill="1" applyAlignment="1">
      <alignment wrapText="1"/>
      <protection/>
    </xf>
    <xf numFmtId="0" fontId="8" fillId="0" borderId="0" xfId="49" applyFont="1" applyFill="1" applyAlignment="1">
      <alignment horizontal="justify" wrapText="1"/>
      <protection/>
    </xf>
    <xf numFmtId="0" fontId="8" fillId="0" borderId="0" xfId="0" applyFont="1" applyBorder="1" applyAlignment="1">
      <alignment/>
    </xf>
    <xf numFmtId="0" fontId="8" fillId="0" borderId="0" xfId="0" applyFont="1" applyAlignment="1">
      <alignment/>
    </xf>
    <xf numFmtId="0" fontId="3" fillId="0" borderId="0" xfId="0" applyFont="1" applyAlignment="1">
      <alignment vertical="center" wrapText="1"/>
    </xf>
    <xf numFmtId="0" fontId="3" fillId="0" borderId="0" xfId="0" applyFont="1" applyAlignment="1">
      <alignment vertical="center"/>
    </xf>
    <xf numFmtId="0" fontId="3" fillId="0" borderId="0" xfId="0" applyFont="1" applyFill="1" applyAlignment="1">
      <alignment wrapText="1"/>
    </xf>
    <xf numFmtId="0" fontId="2" fillId="35" borderId="16" xfId="0" applyFont="1" applyFill="1" applyBorder="1" applyAlignment="1">
      <alignment horizontal="left" wrapText="1"/>
    </xf>
    <xf numFmtId="0" fontId="2" fillId="0" borderId="16" xfId="0" applyFont="1" applyFill="1" applyBorder="1" applyAlignment="1">
      <alignment horizontal="left" vertical="center" wrapText="1"/>
    </xf>
    <xf numFmtId="179" fontId="2" fillId="0" borderId="17" xfId="64" applyNumberFormat="1"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0" xfId="0" applyFont="1" applyFill="1" applyBorder="1" applyAlignment="1">
      <alignment horizontal="left" wrapText="1"/>
    </xf>
    <xf numFmtId="0" fontId="0" fillId="0" borderId="0" xfId="0" applyFont="1" applyAlignment="1">
      <alignment/>
    </xf>
    <xf numFmtId="2" fontId="2" fillId="0" borderId="17" xfId="0" applyNumberFormat="1" applyFont="1" applyFill="1" applyBorder="1" applyAlignment="1">
      <alignment horizontal="right" vertical="center" wrapText="1"/>
    </xf>
    <xf numFmtId="4" fontId="0" fillId="0" borderId="0" xfId="0" applyNumberFormat="1" applyAlignment="1">
      <alignment/>
    </xf>
    <xf numFmtId="4" fontId="1" fillId="36" borderId="0" xfId="0" applyNumberFormat="1" applyFont="1" applyFill="1" applyAlignment="1">
      <alignment/>
    </xf>
    <xf numFmtId="4" fontId="1" fillId="37" borderId="0" xfId="0" applyNumberFormat="1" applyFont="1" applyFill="1" applyAlignment="1">
      <alignment/>
    </xf>
    <xf numFmtId="0" fontId="53" fillId="0" borderId="0" xfId="0" applyFont="1" applyFill="1" applyAlignment="1">
      <alignment/>
    </xf>
    <xf numFmtId="0" fontId="54" fillId="0" borderId="0" xfId="0" applyFont="1" applyFill="1" applyAlignment="1">
      <alignment vertical="center"/>
    </xf>
    <xf numFmtId="171" fontId="2" fillId="0" borderId="14" xfId="64" applyNumberFormat="1" applyFont="1" applyFill="1" applyBorder="1" applyAlignment="1">
      <alignment horizontal="left" vertical="top" wrapText="1"/>
    </xf>
    <xf numFmtId="171" fontId="3" fillId="0" borderId="14" xfId="64" applyNumberFormat="1" applyFont="1" applyFill="1" applyBorder="1" applyAlignment="1">
      <alignment horizontal="left" vertical="top" wrapText="1"/>
    </xf>
    <xf numFmtId="171" fontId="3" fillId="0" borderId="14" xfId="55" applyNumberFormat="1" applyFont="1" applyFill="1" applyBorder="1" applyAlignment="1">
      <alignment horizontal="left" vertical="top" wrapText="1"/>
    </xf>
    <xf numFmtId="171" fontId="3" fillId="0" borderId="18" xfId="64" applyNumberFormat="1" applyFont="1" applyFill="1" applyBorder="1" applyAlignment="1">
      <alignment horizontal="left" vertical="top" wrapText="1"/>
    </xf>
    <xf numFmtId="171" fontId="3" fillId="0" borderId="0" xfId="64" applyNumberFormat="1" applyFont="1" applyFill="1" applyBorder="1" applyAlignment="1">
      <alignment horizontal="left" vertical="top" wrapText="1"/>
    </xf>
    <xf numFmtId="171" fontId="2" fillId="35" borderId="19" xfId="64" applyNumberFormat="1" applyFont="1" applyFill="1" applyBorder="1" applyAlignment="1">
      <alignment horizontal="left" vertical="top" wrapText="1"/>
    </xf>
    <xf numFmtId="171" fontId="2" fillId="35" borderId="16" xfId="64" applyNumberFormat="1" applyFont="1" applyFill="1" applyBorder="1" applyAlignment="1">
      <alignment horizontal="left" vertical="top" wrapText="1"/>
    </xf>
    <xf numFmtId="171" fontId="2" fillId="0" borderId="17" xfId="64" applyNumberFormat="1" applyFont="1" applyFill="1" applyBorder="1" applyAlignment="1">
      <alignment horizontal="right" vertical="center" wrapText="1"/>
    </xf>
    <xf numFmtId="171" fontId="2" fillId="0" borderId="17" xfId="64" applyNumberFormat="1" applyFont="1" applyFill="1" applyBorder="1" applyAlignment="1">
      <alignment horizontal="center" vertical="center" wrapText="1"/>
    </xf>
    <xf numFmtId="171" fontId="2" fillId="0" borderId="17" xfId="0" applyNumberFormat="1" applyFont="1" applyFill="1" applyBorder="1" applyAlignment="1">
      <alignment horizontal="center" vertical="center" wrapText="1"/>
    </xf>
    <xf numFmtId="171" fontId="3" fillId="34" borderId="10" xfId="64" applyNumberFormat="1" applyFont="1" applyFill="1" applyBorder="1" applyAlignment="1">
      <alignment horizontal="center" vertical="center" wrapText="1"/>
    </xf>
    <xf numFmtId="171" fontId="3" fillId="34" borderId="0" xfId="64" applyNumberFormat="1" applyFont="1" applyFill="1" applyBorder="1" applyAlignment="1">
      <alignment horizontal="center" vertical="center" wrapText="1"/>
    </xf>
    <xf numFmtId="171" fontId="3" fillId="34" borderId="11" xfId="64" applyNumberFormat="1" applyFont="1" applyFill="1" applyBorder="1" applyAlignment="1">
      <alignment horizontal="center" vertical="center" wrapText="1"/>
    </xf>
    <xf numFmtId="171" fontId="3" fillId="34" borderId="20" xfId="64" applyNumberFormat="1" applyFont="1" applyFill="1" applyBorder="1" applyAlignment="1">
      <alignment horizontal="center" vertical="center" wrapText="1"/>
    </xf>
    <xf numFmtId="171" fontId="3" fillId="34" borderId="15" xfId="64" applyNumberFormat="1" applyFont="1" applyFill="1" applyBorder="1" applyAlignment="1">
      <alignment horizontal="center" vertical="center" wrapText="1"/>
    </xf>
    <xf numFmtId="0" fontId="3" fillId="34" borderId="0" xfId="0" applyFont="1" applyFill="1" applyAlignment="1">
      <alignment horizontal="left"/>
    </xf>
    <xf numFmtId="171" fontId="3" fillId="34" borderId="14" xfId="64" applyNumberFormat="1" applyFont="1" applyFill="1" applyBorder="1" applyAlignment="1">
      <alignment horizontal="left" vertical="top" wrapText="1"/>
    </xf>
    <xf numFmtId="171" fontId="2" fillId="34" borderId="17" xfId="64" applyNumberFormat="1" applyFont="1" applyFill="1" applyBorder="1" applyAlignment="1">
      <alignment horizontal="right" vertical="center" wrapText="1"/>
    </xf>
    <xf numFmtId="43" fontId="54" fillId="0" borderId="0" xfId="0" applyNumberFormat="1" applyFont="1" applyFill="1" applyAlignment="1">
      <alignment vertical="center"/>
    </xf>
    <xf numFmtId="0" fontId="3" fillId="34" borderId="0" xfId="0" applyFont="1" applyFill="1" applyAlignment="1">
      <alignment horizontal="center"/>
    </xf>
    <xf numFmtId="0" fontId="1" fillId="0" borderId="0" xfId="0" applyFont="1" applyFill="1" applyAlignment="1">
      <alignment/>
    </xf>
    <xf numFmtId="171" fontId="1" fillId="0" borderId="0" xfId="64" applyFont="1" applyFill="1" applyAlignment="1">
      <alignment/>
    </xf>
    <xf numFmtId="0" fontId="0" fillId="0" borderId="0" xfId="0" applyFill="1" applyAlignment="1">
      <alignment/>
    </xf>
    <xf numFmtId="4" fontId="0" fillId="0" borderId="0" xfId="0" applyNumberFormat="1" applyFill="1" applyAlignment="1">
      <alignment/>
    </xf>
    <xf numFmtId="4" fontId="2" fillId="0" borderId="17" xfId="64" applyNumberFormat="1" applyFont="1" applyFill="1" applyBorder="1" applyAlignment="1">
      <alignment horizontal="right" vertical="center" wrapText="1"/>
    </xf>
    <xf numFmtId="0" fontId="3" fillId="34" borderId="0" xfId="0" applyFont="1" applyFill="1" applyAlignment="1">
      <alignment horizontal="right"/>
    </xf>
    <xf numFmtId="0" fontId="2" fillId="35" borderId="13" xfId="0" applyFont="1" applyFill="1" applyBorder="1" applyAlignment="1">
      <alignment horizontal="center" vertical="center" wrapText="1"/>
    </xf>
    <xf numFmtId="0" fontId="2" fillId="35" borderId="15" xfId="0" applyFont="1" applyFill="1" applyBorder="1" applyAlignment="1">
      <alignment horizontal="center" vertical="center" wrapText="1"/>
    </xf>
    <xf numFmtId="0" fontId="3" fillId="34" borderId="0" xfId="0" applyFont="1" applyFill="1" applyAlignment="1">
      <alignment horizontal="center" vertical="center"/>
    </xf>
    <xf numFmtId="0" fontId="2" fillId="35" borderId="17" xfId="0" applyFont="1" applyFill="1" applyBorder="1" applyAlignment="1">
      <alignment horizontal="center" wrapText="1"/>
    </xf>
    <xf numFmtId="0" fontId="2" fillId="35" borderId="16" xfId="0" applyFont="1" applyFill="1" applyBorder="1" applyAlignment="1">
      <alignment horizontal="center" wrapText="1"/>
    </xf>
    <xf numFmtId="0" fontId="4" fillId="35" borderId="21"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4" fillId="35" borderId="22" xfId="0" applyFont="1" applyFill="1" applyBorder="1" applyAlignment="1">
      <alignment horizontal="center" vertical="center" wrapText="1"/>
    </xf>
    <xf numFmtId="0" fontId="3" fillId="0" borderId="0" xfId="0" applyFont="1" applyAlignment="1">
      <alignment horizontal="left"/>
    </xf>
    <xf numFmtId="0" fontId="8" fillId="0" borderId="0" xfId="49" applyFont="1" applyFill="1" applyAlignment="1">
      <alignment horizontal="left" wrapText="1"/>
      <protection/>
    </xf>
    <xf numFmtId="0" fontId="3" fillId="34" borderId="0" xfId="0" applyFont="1" applyFill="1" applyAlignment="1">
      <alignment horizontal="center"/>
    </xf>
    <xf numFmtId="0" fontId="2" fillId="35" borderId="16"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1"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8" fillId="0" borderId="0" xfId="49" applyFont="1" applyAlignment="1">
      <alignment horizontal="justify" vertical="center" wrapText="1"/>
      <protection/>
    </xf>
    <xf numFmtId="0" fontId="6" fillId="0" borderId="0" xfId="0" applyFont="1" applyAlignment="1">
      <alignment horizontal="center"/>
    </xf>
    <xf numFmtId="0" fontId="7" fillId="0" borderId="0" xfId="0" applyFont="1" applyAlignment="1">
      <alignment horizontal="center"/>
    </xf>
    <xf numFmtId="0" fontId="5" fillId="0" borderId="0" xfId="0" applyFont="1" applyFill="1" applyBorder="1" applyAlignment="1">
      <alignment horizontal="left" vertical="top" wrapText="1"/>
    </xf>
    <xf numFmtId="0" fontId="1" fillId="0" borderId="0" xfId="0" applyFont="1" applyAlignment="1">
      <alignment horizontal="center"/>
    </xf>
    <xf numFmtId="0" fontId="1" fillId="37" borderId="0" xfId="0" applyFont="1" applyFill="1" applyAlignment="1">
      <alignment horizontal="center"/>
    </xf>
    <xf numFmtId="0" fontId="55" fillId="0" borderId="0" xfId="0" applyFont="1" applyFill="1" applyAlignment="1">
      <alignment horizontal="center" vertical="center"/>
    </xf>
  </cellXfs>
  <cellStyles count="51">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rmal 2" xfId="49"/>
    <cellStyle name="Nota" xfId="50"/>
    <cellStyle name="Percent" xfId="51"/>
    <cellStyle name="Ruim" xfId="52"/>
    <cellStyle name="Saída" xfId="53"/>
    <cellStyle name="Comma [0]" xfId="54"/>
    <cellStyle name="Separador de milhares 2" xfId="55"/>
    <cellStyle name="Texto de Aviso" xfId="56"/>
    <cellStyle name="Texto Explicativo" xfId="57"/>
    <cellStyle name="Título" xfId="58"/>
    <cellStyle name="Título 1" xfId="59"/>
    <cellStyle name="Título 2" xfId="60"/>
    <cellStyle name="Título 3" xfId="61"/>
    <cellStyle name="Título 4" xfId="62"/>
    <cellStyle name="Total" xfId="63"/>
    <cellStyle name="Comm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5038725</xdr:colOff>
      <xdr:row>0</xdr:row>
      <xdr:rowOff>152400</xdr:rowOff>
    </xdr:from>
    <xdr:to>
      <xdr:col>0</xdr:col>
      <xdr:colOff>5629275</xdr:colOff>
      <xdr:row>4</xdr:row>
      <xdr:rowOff>0</xdr:rowOff>
    </xdr:to>
    <xdr:pic>
      <xdr:nvPicPr>
        <xdr:cNvPr id="1" name="Picture 4"/>
        <xdr:cNvPicPr preferRelativeResize="1">
          <a:picLocks noChangeAspect="1"/>
        </xdr:cNvPicPr>
      </xdr:nvPicPr>
      <xdr:blipFill>
        <a:blip r:embed="rId1"/>
        <a:stretch>
          <a:fillRect/>
        </a:stretch>
      </xdr:blipFill>
      <xdr:spPr>
        <a:xfrm>
          <a:off x="5038725" y="152400"/>
          <a:ext cx="590550" cy="647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NATO%20-%20LRF\LRF%20-%20MEM&#211;RIAS%20DE%20C&#193;LCULO\LRF%20-%20MEM&#211;RIA%20DE%20C&#193;LCULO%20-%20Anexos%202009\Modelo%20dos%20Anexos%20RGF%20para%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exo I - Pessoal"/>
      <sheetName val="Anexo II - Dívida (E, DF e M)"/>
      <sheetName val="Anexo III - Garantias"/>
      <sheetName val="Anexo IV - Op de Crédito"/>
      <sheetName val="Anexo V - Disponibilidade"/>
      <sheetName val="Anexo VI - RP"/>
      <sheetName val="Anexo VII - Simplificado"/>
    </sheetNames>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77"/>
  <sheetViews>
    <sheetView showGridLines="0" tabSelected="1" zoomScale="80" zoomScaleNormal="80" zoomScalePageLayoutView="0" workbookViewId="0" topLeftCell="A1">
      <selection activeCell="D49" sqref="D49:E52"/>
    </sheetView>
  </sheetViews>
  <sheetFormatPr defaultColWidth="9.140625" defaultRowHeight="12.75"/>
  <cols>
    <col min="1" max="1" width="117.7109375" style="9" customWidth="1"/>
    <col min="2" max="2" width="20.28125" style="9" customWidth="1"/>
    <col min="3" max="3" width="21.7109375" style="9" customWidth="1"/>
    <col min="4" max="4" width="15.140625" style="9" customWidth="1"/>
    <col min="5" max="16384" width="9.140625" style="9" customWidth="1"/>
  </cols>
  <sheetData>
    <row r="1" ht="15.75">
      <c r="A1" s="8"/>
    </row>
    <row r="2" ht="15.75">
      <c r="A2" s="8"/>
    </row>
    <row r="3" ht="15.75">
      <c r="A3" s="8"/>
    </row>
    <row r="4" ht="15.75">
      <c r="A4" s="8"/>
    </row>
    <row r="5" spans="1:3" ht="16.5">
      <c r="A5" s="104" t="s">
        <v>0</v>
      </c>
      <c r="B5" s="104"/>
      <c r="C5" s="104"/>
    </row>
    <row r="6" spans="1:3" ht="16.5">
      <c r="A6" s="104" t="s">
        <v>2</v>
      </c>
      <c r="B6" s="104"/>
      <c r="C6" s="104"/>
    </row>
    <row r="7" spans="1:3" ht="16.5">
      <c r="A7" s="105" t="s">
        <v>3</v>
      </c>
      <c r="B7" s="105"/>
      <c r="C7" s="105"/>
    </row>
    <row r="8" spans="1:3" ht="16.5">
      <c r="A8" s="104" t="s">
        <v>1</v>
      </c>
      <c r="B8" s="104"/>
      <c r="C8" s="104"/>
    </row>
    <row r="9" spans="1:3" ht="16.5">
      <c r="A9" s="104" t="s">
        <v>77</v>
      </c>
      <c r="B9" s="104"/>
      <c r="C9" s="104"/>
    </row>
    <row r="10" spans="1:3" ht="15.75">
      <c r="A10" s="10"/>
      <c r="B10" s="10"/>
      <c r="C10" s="10"/>
    </row>
    <row r="11" spans="1:4" ht="15.75">
      <c r="A11" s="11"/>
      <c r="B11" s="11"/>
      <c r="C11" s="87" t="s">
        <v>78</v>
      </c>
      <c r="D11" s="12"/>
    </row>
    <row r="12" spans="1:3" ht="15.75">
      <c r="A12" s="13" t="s">
        <v>21</v>
      </c>
      <c r="B12" s="14"/>
      <c r="C12" s="15">
        <v>1</v>
      </c>
    </row>
    <row r="13" spans="1:3" ht="15.75">
      <c r="A13" s="93" t="s">
        <v>6</v>
      </c>
      <c r="B13" s="91" t="s">
        <v>29</v>
      </c>
      <c r="C13" s="92"/>
    </row>
    <row r="14" spans="1:3" ht="15.75">
      <c r="A14" s="94"/>
      <c r="B14" s="32" t="s">
        <v>7</v>
      </c>
      <c r="C14" s="32" t="s">
        <v>8</v>
      </c>
    </row>
    <row r="15" spans="1:3" ht="15.75">
      <c r="A15" s="94"/>
      <c r="B15" s="33" t="s">
        <v>9</v>
      </c>
      <c r="C15" s="33" t="s">
        <v>10</v>
      </c>
    </row>
    <row r="16" spans="1:3" ht="15.75">
      <c r="A16" s="94"/>
      <c r="B16" s="33" t="s">
        <v>11</v>
      </c>
      <c r="C16" s="33" t="s">
        <v>11</v>
      </c>
    </row>
    <row r="17" spans="1:3" ht="15.75">
      <c r="A17" s="95"/>
      <c r="B17" s="34"/>
      <c r="C17" s="35" t="s">
        <v>5</v>
      </c>
    </row>
    <row r="18" spans="1:4" ht="15.75">
      <c r="A18" s="54" t="s">
        <v>12</v>
      </c>
      <c r="B18" s="62">
        <f>B19+B20</f>
        <v>0</v>
      </c>
      <c r="C18" s="62">
        <f>C19+C20</f>
        <v>0</v>
      </c>
      <c r="D18" s="17"/>
    </row>
    <row r="19" spans="1:3" ht="15.75">
      <c r="A19" s="16" t="s">
        <v>13</v>
      </c>
      <c r="B19" s="63">
        <f>C19</f>
        <v>0</v>
      </c>
      <c r="C19" s="63">
        <v>0</v>
      </c>
    </row>
    <row r="20" spans="1:3" ht="15.75">
      <c r="A20" s="16" t="s">
        <v>14</v>
      </c>
      <c r="B20" s="63">
        <f>C20</f>
        <v>0</v>
      </c>
      <c r="C20" s="63">
        <v>0</v>
      </c>
    </row>
    <row r="21" spans="1:3" ht="15.75">
      <c r="A21" s="54" t="s">
        <v>15</v>
      </c>
      <c r="B21" s="62">
        <f>B22+B28</f>
        <v>0</v>
      </c>
      <c r="C21" s="62">
        <f>C22+C28</f>
        <v>0</v>
      </c>
    </row>
    <row r="22" spans="1:4" ht="15.75">
      <c r="A22" s="16" t="s">
        <v>13</v>
      </c>
      <c r="B22" s="63">
        <f>SUM(B23:B27)</f>
        <v>0</v>
      </c>
      <c r="C22" s="63">
        <f>SUM(C23:C27)</f>
        <v>0</v>
      </c>
      <c r="D22" s="18"/>
    </row>
    <row r="23" spans="1:4" ht="15.75">
      <c r="A23" s="16" t="s">
        <v>23</v>
      </c>
      <c r="B23" s="63">
        <f>C23-0</f>
        <v>0</v>
      </c>
      <c r="C23" s="64">
        <v>0</v>
      </c>
      <c r="D23" s="19"/>
    </row>
    <row r="24" spans="1:4" ht="15.75">
      <c r="A24" s="16" t="s">
        <v>24</v>
      </c>
      <c r="B24" s="63">
        <v>0</v>
      </c>
      <c r="C24" s="63">
        <v>0</v>
      </c>
      <c r="D24" s="18"/>
    </row>
    <row r="25" spans="1:4" ht="15.75">
      <c r="A25" s="16" t="s">
        <v>25</v>
      </c>
      <c r="B25" s="63">
        <v>0</v>
      </c>
      <c r="C25" s="63">
        <v>0</v>
      </c>
      <c r="D25" s="18"/>
    </row>
    <row r="26" spans="1:4" ht="15.75">
      <c r="A26" s="16" t="s">
        <v>26</v>
      </c>
      <c r="B26" s="63">
        <v>0</v>
      </c>
      <c r="C26" s="63">
        <v>0</v>
      </c>
      <c r="D26" s="18"/>
    </row>
    <row r="27" spans="1:4" ht="18.75">
      <c r="A27" s="16" t="s">
        <v>68</v>
      </c>
      <c r="B27" s="63">
        <v>0</v>
      </c>
      <c r="C27" s="63">
        <v>0</v>
      </c>
      <c r="D27" s="18"/>
    </row>
    <row r="28" spans="1:4" ht="15.75">
      <c r="A28" s="16" t="s">
        <v>14</v>
      </c>
      <c r="B28" s="63">
        <f>SUM(B29:B33)</f>
        <v>0</v>
      </c>
      <c r="C28" s="63">
        <f>SUM(C29:C33)</f>
        <v>0</v>
      </c>
      <c r="D28" s="18"/>
    </row>
    <row r="29" spans="1:5" ht="15.75">
      <c r="A29" s="16" t="s">
        <v>23</v>
      </c>
      <c r="B29" s="78">
        <v>0</v>
      </c>
      <c r="C29" s="78">
        <v>0</v>
      </c>
      <c r="D29" s="19"/>
      <c r="E29" s="17"/>
    </row>
    <row r="30" spans="1:4" ht="15.75">
      <c r="A30" s="16" t="s">
        <v>24</v>
      </c>
      <c r="B30" s="63">
        <v>0</v>
      </c>
      <c r="C30" s="63">
        <v>0</v>
      </c>
      <c r="D30" s="18"/>
    </row>
    <row r="31" spans="1:3" ht="15.75">
      <c r="A31" s="16" t="s">
        <v>27</v>
      </c>
      <c r="B31" s="63">
        <v>0</v>
      </c>
      <c r="C31" s="63">
        <v>0</v>
      </c>
    </row>
    <row r="32" spans="1:3" ht="15.75">
      <c r="A32" s="16" t="s">
        <v>26</v>
      </c>
      <c r="B32" s="65">
        <v>0</v>
      </c>
      <c r="C32" s="66">
        <v>0</v>
      </c>
    </row>
    <row r="33" spans="1:3" ht="18.75">
      <c r="A33" s="16" t="s">
        <v>69</v>
      </c>
      <c r="B33" s="65">
        <v>0</v>
      </c>
      <c r="C33" s="66">
        <v>0</v>
      </c>
    </row>
    <row r="34" spans="1:5" ht="15.75">
      <c r="A34" s="50" t="s">
        <v>35</v>
      </c>
      <c r="B34" s="67">
        <f>B18+B21</f>
        <v>0</v>
      </c>
      <c r="C34" s="68">
        <f>C18+C21</f>
        <v>0</v>
      </c>
      <c r="D34" s="17"/>
      <c r="E34" s="17"/>
    </row>
    <row r="35" spans="1:5" ht="15.75">
      <c r="A35" s="106"/>
      <c r="B35" s="106"/>
      <c r="C35" s="106"/>
      <c r="D35" s="17"/>
      <c r="E35" s="20"/>
    </row>
    <row r="36" spans="1:4" ht="15.75">
      <c r="A36" s="93" t="s">
        <v>17</v>
      </c>
      <c r="B36" s="88" t="s">
        <v>4</v>
      </c>
      <c r="C36" s="32" t="s">
        <v>18</v>
      </c>
      <c r="D36" s="21"/>
    </row>
    <row r="37" spans="1:3" ht="15.75">
      <c r="A37" s="95"/>
      <c r="B37" s="89"/>
      <c r="C37" s="35" t="s">
        <v>70</v>
      </c>
    </row>
    <row r="38" spans="1:5" ht="15.75">
      <c r="A38" s="51" t="s">
        <v>36</v>
      </c>
      <c r="B38" s="79">
        <v>82455459589.60999</v>
      </c>
      <c r="C38" s="52" t="s">
        <v>34</v>
      </c>
      <c r="E38" s="17"/>
    </row>
    <row r="39" spans="1:5" ht="15.75">
      <c r="A39" s="51" t="s">
        <v>64</v>
      </c>
      <c r="B39" s="69">
        <v>0</v>
      </c>
      <c r="C39" s="52" t="s">
        <v>34</v>
      </c>
      <c r="E39" s="17"/>
    </row>
    <row r="40" spans="1:5" ht="15.75" customHeight="1">
      <c r="A40" s="51" t="s">
        <v>65</v>
      </c>
      <c r="B40" s="69">
        <f>B38-B39</f>
        <v>82455459589.60999</v>
      </c>
      <c r="C40" s="52" t="s">
        <v>34</v>
      </c>
      <c r="E40" s="17"/>
    </row>
    <row r="41" spans="1:3" ht="15.75">
      <c r="A41" s="51" t="s">
        <v>66</v>
      </c>
      <c r="B41" s="70">
        <v>0</v>
      </c>
      <c r="C41" s="52" t="s">
        <v>34</v>
      </c>
    </row>
    <row r="42" spans="1:3" ht="15.75" customHeight="1">
      <c r="A42" s="51" t="s">
        <v>67</v>
      </c>
      <c r="B42" s="70">
        <f>C34+B41-C27-C33</f>
        <v>0</v>
      </c>
      <c r="C42" s="86">
        <f>B42/B40*100</f>
        <v>0</v>
      </c>
    </row>
    <row r="43" spans="1:3" ht="31.5">
      <c r="A43" s="51" t="s">
        <v>61</v>
      </c>
      <c r="B43" s="70">
        <f>B40*C43/100</f>
        <v>13192873534.337597</v>
      </c>
      <c r="C43" s="56">
        <v>16</v>
      </c>
    </row>
    <row r="44" spans="1:3" ht="15.75">
      <c r="A44" s="51" t="s">
        <v>22</v>
      </c>
      <c r="B44" s="70">
        <f>B40*C44/100</f>
        <v>11873586180.903837</v>
      </c>
      <c r="C44" s="56">
        <v>14.4</v>
      </c>
    </row>
    <row r="45" spans="1:3" ht="15.75">
      <c r="A45" s="51" t="s">
        <v>19</v>
      </c>
      <c r="B45" s="71" t="s">
        <v>34</v>
      </c>
      <c r="C45" s="53" t="s">
        <v>34</v>
      </c>
    </row>
    <row r="46" spans="1:3" ht="31.5">
      <c r="A46" s="51" t="s">
        <v>20</v>
      </c>
      <c r="B46" s="71" t="s">
        <v>34</v>
      </c>
      <c r="C46" s="53" t="s">
        <v>34</v>
      </c>
    </row>
    <row r="47" spans="1:3" ht="15.75">
      <c r="A47" s="22"/>
      <c r="B47" s="23"/>
      <c r="C47" s="23"/>
    </row>
    <row r="48" spans="1:3" ht="15.75">
      <c r="A48" s="100" t="s">
        <v>28</v>
      </c>
      <c r="B48" s="99" t="s">
        <v>29</v>
      </c>
      <c r="C48" s="99"/>
    </row>
    <row r="49" spans="1:5" ht="15.75">
      <c r="A49" s="101"/>
      <c r="B49" s="36" t="s">
        <v>7</v>
      </c>
      <c r="C49" s="37" t="s">
        <v>8</v>
      </c>
      <c r="D49" s="109"/>
      <c r="E49" s="109"/>
    </row>
    <row r="50" spans="1:5" ht="15.75">
      <c r="A50" s="101"/>
      <c r="B50" s="36" t="s">
        <v>9</v>
      </c>
      <c r="C50" s="37" t="s">
        <v>10</v>
      </c>
      <c r="D50" s="109"/>
      <c r="E50" s="109"/>
    </row>
    <row r="51" spans="1:5" ht="15.75">
      <c r="A51" s="101"/>
      <c r="B51" s="36" t="s">
        <v>11</v>
      </c>
      <c r="C51" s="37" t="s">
        <v>11</v>
      </c>
      <c r="D51" s="109"/>
      <c r="E51" s="109"/>
    </row>
    <row r="52" spans="1:5" ht="15.75">
      <c r="A52" s="102"/>
      <c r="B52" s="38"/>
      <c r="C52" s="35" t="s">
        <v>5</v>
      </c>
      <c r="D52" s="109"/>
      <c r="E52" s="109"/>
    </row>
    <row r="53" spans="1:5" ht="15.75">
      <c r="A53" s="24" t="s">
        <v>16</v>
      </c>
      <c r="B53" s="72">
        <f>SUM(B54:B56)</f>
        <v>0</v>
      </c>
      <c r="C53" s="73">
        <f>SUM(C54:C56)</f>
        <v>82659559.99000001</v>
      </c>
      <c r="D53" s="60"/>
      <c r="E53" s="60"/>
    </row>
    <row r="54" spans="1:5" ht="15.75">
      <c r="A54" s="26" t="s">
        <v>30</v>
      </c>
      <c r="B54" s="74">
        <v>0</v>
      </c>
      <c r="C54" s="73">
        <f>'APOIO-OUT OP CRED INTEGRAM DC'!E11</f>
        <v>759766.7899999999</v>
      </c>
      <c r="D54" s="25"/>
      <c r="E54" s="60"/>
    </row>
    <row r="55" spans="1:4" ht="15.75">
      <c r="A55" s="26" t="s">
        <v>31</v>
      </c>
      <c r="B55" s="74">
        <v>0</v>
      </c>
      <c r="C55" s="73">
        <f>'APOIO-OUT OP CRED INTEGRAM DC'!E17</f>
        <v>81899793.2</v>
      </c>
      <c r="D55" s="27"/>
    </row>
    <row r="56" spans="1:3" ht="15.75">
      <c r="A56" s="26" t="s">
        <v>32</v>
      </c>
      <c r="B56" s="74">
        <f>C56-0</f>
        <v>0</v>
      </c>
      <c r="C56" s="73">
        <v>0</v>
      </c>
    </row>
    <row r="57" spans="1:3" ht="15.75">
      <c r="A57" s="28" t="s">
        <v>33</v>
      </c>
      <c r="B57" s="75">
        <v>0</v>
      </c>
      <c r="C57" s="76">
        <v>0</v>
      </c>
    </row>
    <row r="58" spans="1:14" s="42" customFormat="1" ht="15">
      <c r="A58" s="39" t="s">
        <v>56</v>
      </c>
      <c r="B58" s="40"/>
      <c r="C58" s="40"/>
      <c r="D58" s="40"/>
      <c r="E58" s="41"/>
      <c r="F58" s="40"/>
      <c r="G58" s="40"/>
      <c r="H58" s="40"/>
      <c r="I58" s="40"/>
      <c r="J58" s="40"/>
      <c r="K58" s="40"/>
      <c r="L58" s="40"/>
      <c r="M58" s="40"/>
      <c r="N58" s="39"/>
    </row>
    <row r="59" spans="1:14" s="42" customFormat="1" ht="36" customHeight="1">
      <c r="A59" s="103" t="s">
        <v>71</v>
      </c>
      <c r="B59" s="103"/>
      <c r="C59" s="103"/>
      <c r="D59" s="40"/>
      <c r="E59" s="41"/>
      <c r="F59" s="40"/>
      <c r="G59" s="40"/>
      <c r="H59" s="40"/>
      <c r="I59" s="40"/>
      <c r="J59" s="40"/>
      <c r="K59" s="40"/>
      <c r="L59" s="40"/>
      <c r="M59" s="40"/>
      <c r="N59" s="39"/>
    </row>
    <row r="60" spans="1:14" s="42" customFormat="1" ht="15">
      <c r="A60" s="97" t="s">
        <v>37</v>
      </c>
      <c r="B60" s="97"/>
      <c r="C60" s="97"/>
      <c r="D60" s="43"/>
      <c r="E60" s="43"/>
      <c r="F60" s="43"/>
      <c r="G60" s="43"/>
      <c r="H60" s="43"/>
      <c r="I60" s="43"/>
      <c r="J60" s="43"/>
      <c r="K60" s="43"/>
      <c r="L60" s="43"/>
      <c r="M60" s="43"/>
      <c r="N60" s="39"/>
    </row>
    <row r="61" spans="1:14" s="42" customFormat="1" ht="15">
      <c r="A61" s="97" t="s">
        <v>75</v>
      </c>
      <c r="B61" s="97"/>
      <c r="C61" s="97"/>
      <c r="D61" s="44"/>
      <c r="E61" s="44"/>
      <c r="F61" s="44"/>
      <c r="G61" s="44"/>
      <c r="H61" s="44"/>
      <c r="I61" s="44"/>
      <c r="J61" s="44"/>
      <c r="K61" s="44"/>
      <c r="L61" s="44"/>
      <c r="M61" s="44"/>
      <c r="N61" s="39"/>
    </row>
    <row r="62" spans="1:14" s="42" customFormat="1" ht="15">
      <c r="A62" s="97" t="s">
        <v>60</v>
      </c>
      <c r="B62" s="97"/>
      <c r="C62" s="97"/>
      <c r="D62" s="45"/>
      <c r="E62" s="45"/>
      <c r="F62" s="46"/>
      <c r="G62" s="46"/>
      <c r="H62" s="46"/>
      <c r="I62" s="46"/>
      <c r="J62" s="46"/>
      <c r="K62" s="46"/>
      <c r="L62" s="46"/>
      <c r="M62" s="46"/>
      <c r="N62" s="46"/>
    </row>
    <row r="63" spans="1:3" s="42" customFormat="1" ht="15">
      <c r="A63" s="46"/>
      <c r="B63" s="46"/>
      <c r="C63" s="45"/>
    </row>
    <row r="64" spans="1:3" ht="15.75">
      <c r="A64" s="49"/>
      <c r="B64" s="49"/>
      <c r="C64" s="49"/>
    </row>
    <row r="67" spans="1:3" ht="15.75" customHeight="1">
      <c r="A67" s="30"/>
      <c r="C67" s="47"/>
    </row>
    <row r="68" spans="1:3" ht="15.75">
      <c r="A68" s="81" t="s">
        <v>76</v>
      </c>
      <c r="B68" s="90" t="s">
        <v>72</v>
      </c>
      <c r="C68" s="90"/>
    </row>
    <row r="69" spans="1:3" ht="15.75">
      <c r="A69" s="77" t="s">
        <v>73</v>
      </c>
      <c r="B69" s="98" t="s">
        <v>74</v>
      </c>
      <c r="C69" s="98"/>
    </row>
    <row r="70" spans="1:3" ht="15.75">
      <c r="A70" s="31"/>
      <c r="B70" s="12"/>
      <c r="C70" s="12"/>
    </row>
    <row r="71" spans="1:3" ht="15.75">
      <c r="A71" s="12"/>
      <c r="B71" s="48" t="s">
        <v>58</v>
      </c>
      <c r="C71" s="29"/>
    </row>
    <row r="72" ht="15.75">
      <c r="B72" s="48" t="s">
        <v>59</v>
      </c>
    </row>
    <row r="73" spans="1:3" ht="15.75">
      <c r="A73" s="98"/>
      <c r="B73" s="98"/>
      <c r="C73" s="98"/>
    </row>
    <row r="74" spans="1:3" ht="15.75">
      <c r="A74" s="98" t="s">
        <v>57</v>
      </c>
      <c r="B74" s="98"/>
      <c r="C74" s="98"/>
    </row>
    <row r="77" spans="1:3" ht="15.75">
      <c r="A77" s="96"/>
      <c r="B77" s="96"/>
      <c r="C77" s="29"/>
    </row>
  </sheetData>
  <sheetProtection/>
  <mergeCells count="22">
    <mergeCell ref="A5:C5"/>
    <mergeCell ref="A6:C6"/>
    <mergeCell ref="A7:C7"/>
    <mergeCell ref="A8:C8"/>
    <mergeCell ref="A9:C9"/>
    <mergeCell ref="A35:C35"/>
    <mergeCell ref="A74:C74"/>
    <mergeCell ref="B69:C69"/>
    <mergeCell ref="D49:E52"/>
    <mergeCell ref="B48:C48"/>
    <mergeCell ref="A48:A52"/>
    <mergeCell ref="A59:C59"/>
    <mergeCell ref="B36:B37"/>
    <mergeCell ref="B68:C68"/>
    <mergeCell ref="B13:C13"/>
    <mergeCell ref="A13:A17"/>
    <mergeCell ref="A77:B77"/>
    <mergeCell ref="A62:C62"/>
    <mergeCell ref="A61:C61"/>
    <mergeCell ref="A60:C60"/>
    <mergeCell ref="A36:A37"/>
    <mergeCell ref="A73:C73"/>
  </mergeCells>
  <printOptions horizontalCentered="1"/>
  <pageMargins left="0.03937007874015748" right="0.03937007874015748" top="0.35433070866141736" bottom="0.7480314960629921" header="0.31496062992125984" footer="0.31496062992125984"/>
  <pageSetup fitToHeight="1" fitToWidth="1" horizontalDpi="600" verticalDpi="600" orientation="portrait" paperSize="9" scale="64" r:id="rId2"/>
  <ignoredErrors>
    <ignoredError sqref="B53:C53" formulaRange="1"/>
  </ignoredErrors>
  <drawing r:id="rId1"/>
</worksheet>
</file>

<file path=xl/worksheets/sheet2.xml><?xml version="1.0" encoding="utf-8"?>
<worksheet xmlns="http://schemas.openxmlformats.org/spreadsheetml/2006/main" xmlns:r="http://schemas.openxmlformats.org/officeDocument/2006/relationships">
  <dimension ref="A3:J41"/>
  <sheetViews>
    <sheetView zoomScalePageLayoutView="0" workbookViewId="0" topLeftCell="A1">
      <selection activeCell="E14" sqref="E14"/>
    </sheetView>
  </sheetViews>
  <sheetFormatPr defaultColWidth="9.140625" defaultRowHeight="12.75"/>
  <cols>
    <col min="1" max="1" width="65.140625" style="0" bestFit="1" customWidth="1"/>
    <col min="2" max="2" width="15.140625" style="0" customWidth="1"/>
    <col min="3" max="3" width="15.00390625" style="0" customWidth="1"/>
    <col min="4" max="4" width="21.7109375" style="0" bestFit="1" customWidth="1"/>
    <col min="5" max="5" width="15.00390625" style="0" bestFit="1" customWidth="1"/>
    <col min="6" max="6" width="13.421875" style="0" bestFit="1" customWidth="1"/>
    <col min="9" max="9" width="14.8515625" style="0" bestFit="1" customWidth="1"/>
    <col min="10" max="10" width="14.28125" style="0" bestFit="1" customWidth="1"/>
  </cols>
  <sheetData>
    <row r="3" spans="1:10" ht="12.75">
      <c r="A3" s="1" t="s">
        <v>49</v>
      </c>
      <c r="B3" s="1" t="s">
        <v>50</v>
      </c>
      <c r="C3" s="1" t="s">
        <v>51</v>
      </c>
      <c r="D3" s="1" t="s">
        <v>52</v>
      </c>
      <c r="I3" s="1"/>
      <c r="J3" s="1"/>
    </row>
    <row r="4" spans="1:4" ht="12.75">
      <c r="A4" s="107" t="s">
        <v>53</v>
      </c>
      <c r="B4" s="107"/>
      <c r="C4" s="107"/>
      <c r="D4" s="107"/>
    </row>
    <row r="5" spans="1:10" ht="12.75">
      <c r="A5" s="55" t="s">
        <v>38</v>
      </c>
      <c r="B5" s="2">
        <v>34720872.94</v>
      </c>
      <c r="C5" s="2">
        <f>33608023.54</f>
        <v>33608023.54</v>
      </c>
      <c r="D5" s="2">
        <f aca="true" t="shared" si="0" ref="D5:D12">C5-B5</f>
        <v>-1112849.3999999985</v>
      </c>
      <c r="I5" s="57"/>
      <c r="J5" s="57"/>
    </row>
    <row r="6" spans="1:10" ht="12.75">
      <c r="A6" s="55" t="s">
        <v>39</v>
      </c>
      <c r="B6" s="2">
        <v>74320.32</v>
      </c>
      <c r="C6" s="2">
        <f>76684.68</f>
        <v>76684.68</v>
      </c>
      <c r="D6" s="2">
        <f t="shared" si="0"/>
        <v>2364.359999999986</v>
      </c>
      <c r="I6" s="57"/>
      <c r="J6" s="57"/>
    </row>
    <row r="7" spans="1:10" ht="12.75">
      <c r="A7" s="55" t="s">
        <v>40</v>
      </c>
      <c r="B7" s="2">
        <v>1124549.32</v>
      </c>
      <c r="C7" s="2">
        <f>1881951.75</f>
        <v>1881951.75</v>
      </c>
      <c r="D7" s="2">
        <f t="shared" si="0"/>
        <v>757402.4299999999</v>
      </c>
      <c r="F7" s="61"/>
      <c r="G7" s="61"/>
      <c r="H7" s="61"/>
      <c r="I7" s="57"/>
      <c r="J7" s="57"/>
    </row>
    <row r="8" spans="1:10" ht="12.75">
      <c r="A8" s="55" t="s">
        <v>41</v>
      </c>
      <c r="B8" s="2">
        <v>4111391.94</v>
      </c>
      <c r="C8" s="2">
        <f>3287457.95</f>
        <v>3287457.95</v>
      </c>
      <c r="D8" s="2">
        <f t="shared" si="0"/>
        <v>-823933.9899999998</v>
      </c>
      <c r="F8" s="61"/>
      <c r="G8" s="61"/>
      <c r="H8" s="61"/>
      <c r="I8" s="57"/>
      <c r="J8" s="57"/>
    </row>
    <row r="9" spans="1:10" ht="12.75">
      <c r="A9" s="55" t="s">
        <v>42</v>
      </c>
      <c r="B9" s="2">
        <v>342227988.09</v>
      </c>
      <c r="C9" s="2">
        <f>321677011.53</f>
        <v>321677011.53</v>
      </c>
      <c r="D9" s="2">
        <f t="shared" si="0"/>
        <v>-20550976.560000002</v>
      </c>
      <c r="F9" s="61"/>
      <c r="G9" s="61"/>
      <c r="H9" s="61"/>
      <c r="I9" s="57"/>
      <c r="J9" s="57"/>
    </row>
    <row r="10" spans="1:10" ht="12.75">
      <c r="A10" s="55" t="s">
        <v>43</v>
      </c>
      <c r="B10" s="2">
        <v>414955.31</v>
      </c>
      <c r="C10" s="2">
        <f>351471.45</f>
        <v>351471.45</v>
      </c>
      <c r="D10" s="2">
        <f t="shared" si="0"/>
        <v>-63483.859999999986</v>
      </c>
      <c r="I10" s="57"/>
      <c r="J10" s="57"/>
    </row>
    <row r="11" spans="1:10" ht="12.75">
      <c r="A11" s="55" t="s">
        <v>44</v>
      </c>
      <c r="B11" s="2">
        <v>12748744.35</v>
      </c>
      <c r="C11" s="2">
        <f>10089300.98</f>
        <v>10089300.98</v>
      </c>
      <c r="D11" s="2">
        <f>C11-B11</f>
        <v>-2659443.369999999</v>
      </c>
      <c r="E11" s="7">
        <f>D6+D7</f>
        <v>759766.7899999999</v>
      </c>
      <c r="I11" s="57"/>
      <c r="J11" s="57"/>
    </row>
    <row r="12" spans="1:4" ht="12.75">
      <c r="A12" s="3" t="s">
        <v>55</v>
      </c>
      <c r="B12" s="4">
        <f>SUM(B5:B11)</f>
        <v>395422822.27</v>
      </c>
      <c r="C12" s="4">
        <f>SUM(C5:C11)</f>
        <v>370971901.88</v>
      </c>
      <c r="D12" s="4">
        <f t="shared" si="0"/>
        <v>-24450920.389999986</v>
      </c>
    </row>
    <row r="13" spans="1:4" ht="12.75">
      <c r="A13" s="107" t="s">
        <v>54</v>
      </c>
      <c r="B13" s="107"/>
      <c r="C13" s="107"/>
      <c r="D13" s="107"/>
    </row>
    <row r="14" spans="1:4" ht="12.75">
      <c r="A14" s="55" t="s">
        <v>45</v>
      </c>
      <c r="B14" s="2">
        <v>22586013.89</v>
      </c>
      <c r="C14" s="2">
        <f>18263632.28</f>
        <v>18263632.28</v>
      </c>
      <c r="D14" s="2">
        <f>C14-B14</f>
        <v>-4322381.609999999</v>
      </c>
    </row>
    <row r="15" spans="1:10" ht="12.75">
      <c r="A15" s="55" t="s">
        <v>46</v>
      </c>
      <c r="B15" s="2">
        <v>98069319.93</v>
      </c>
      <c r="C15" s="2">
        <f>11601566.52</f>
        <v>11601566.52</v>
      </c>
      <c r="D15" s="2">
        <f>C15-B15</f>
        <v>-86467753.41000001</v>
      </c>
      <c r="F15" s="61"/>
      <c r="G15" s="61"/>
      <c r="H15" s="61"/>
      <c r="I15" s="57"/>
      <c r="J15" s="57"/>
    </row>
    <row r="16" spans="1:10" ht="12.75">
      <c r="A16" s="55" t="s">
        <v>47</v>
      </c>
      <c r="B16" s="2">
        <v>47085405.03</v>
      </c>
      <c r="C16" s="2">
        <f>40001140.85</f>
        <v>40001140.85</v>
      </c>
      <c r="D16" s="2">
        <f>C16-B16</f>
        <v>-7084264.18</v>
      </c>
      <c r="E16" s="7"/>
      <c r="F16" s="61"/>
      <c r="G16" s="61"/>
      <c r="H16" s="61"/>
      <c r="I16" s="57"/>
      <c r="J16" s="57"/>
    </row>
    <row r="17" spans="1:10" ht="12.75">
      <c r="A17" s="55" t="s">
        <v>48</v>
      </c>
      <c r="B17" s="2">
        <v>48671246.45</v>
      </c>
      <c r="C17" s="2">
        <f>130571039.65</f>
        <v>130571039.65</v>
      </c>
      <c r="D17" s="2">
        <f>C17-B17</f>
        <v>81899793.2</v>
      </c>
      <c r="E17" s="7">
        <f>D17</f>
        <v>81899793.2</v>
      </c>
      <c r="F17" s="80">
        <f>E11+E17</f>
        <v>82659559.99000001</v>
      </c>
      <c r="G17" s="61"/>
      <c r="H17" s="61"/>
      <c r="I17" s="57"/>
      <c r="J17" s="57"/>
    </row>
    <row r="18" spans="1:10" ht="12.75">
      <c r="A18" s="5" t="s">
        <v>55</v>
      </c>
      <c r="B18" s="6">
        <f>SUM(B14:B17)</f>
        <v>216411985.3</v>
      </c>
      <c r="C18" s="6">
        <f>SUM(C14:C17)</f>
        <v>200437379.3</v>
      </c>
      <c r="D18" s="6">
        <f>C18-B18</f>
        <v>-15974606</v>
      </c>
      <c r="I18" s="57"/>
      <c r="J18" s="57"/>
    </row>
    <row r="19" spans="1:10" s="84" customFormat="1" ht="12.75">
      <c r="A19" s="82"/>
      <c r="B19" s="83"/>
      <c r="C19" s="83"/>
      <c r="D19" s="83"/>
      <c r="I19" s="85"/>
      <c r="J19" s="85"/>
    </row>
    <row r="20" spans="1:10" s="84" customFormat="1" ht="12.75">
      <c r="A20" s="82"/>
      <c r="B20" s="83"/>
      <c r="C20" s="83"/>
      <c r="D20" s="83"/>
      <c r="I20" s="85"/>
      <c r="J20" s="85"/>
    </row>
    <row r="21" spans="1:10" s="84" customFormat="1" ht="12.75">
      <c r="A21" s="82"/>
      <c r="B21" s="83"/>
      <c r="C21" s="83"/>
      <c r="D21" s="83"/>
      <c r="I21" s="85"/>
      <c r="J21" s="85"/>
    </row>
    <row r="22" spans="1:10" s="84" customFormat="1" ht="12.75">
      <c r="A22" s="82"/>
      <c r="B22" s="83"/>
      <c r="C22" s="83"/>
      <c r="D22" s="83"/>
      <c r="I22" s="85"/>
      <c r="J22" s="85"/>
    </row>
    <row r="23" spans="1:10" s="84" customFormat="1" ht="12.75">
      <c r="A23" s="82"/>
      <c r="B23" s="83"/>
      <c r="C23" s="83"/>
      <c r="D23" s="83"/>
      <c r="I23" s="85"/>
      <c r="J23" s="85"/>
    </row>
    <row r="25" spans="1:4" ht="12.75">
      <c r="A25" s="108" t="s">
        <v>62</v>
      </c>
      <c r="B25" s="108"/>
      <c r="C25" s="108"/>
      <c r="D25" s="108"/>
    </row>
    <row r="26" spans="2:4" ht="12.75">
      <c r="B26" s="57">
        <v>3446478.03</v>
      </c>
      <c r="C26" s="57">
        <v>31747446</v>
      </c>
      <c r="D26" s="57">
        <f aca="true" t="shared" si="1" ref="D26:D32">C26-B26</f>
        <v>28300967.97</v>
      </c>
    </row>
    <row r="27" spans="2:4" ht="12.75">
      <c r="B27">
        <v>159.91</v>
      </c>
      <c r="C27" s="57">
        <v>56184.01</v>
      </c>
      <c r="D27" s="57">
        <f t="shared" si="1"/>
        <v>56024.1</v>
      </c>
    </row>
    <row r="28" spans="2:4" ht="12.75">
      <c r="B28">
        <v>195.98</v>
      </c>
      <c r="C28" s="57">
        <v>1375965.37</v>
      </c>
      <c r="D28" s="57">
        <f t="shared" si="1"/>
        <v>1375769.3900000001</v>
      </c>
    </row>
    <row r="29" spans="2:4" ht="12.75">
      <c r="B29" s="57">
        <v>5621121.99</v>
      </c>
      <c r="C29" s="57">
        <v>4888388.44</v>
      </c>
      <c r="D29" s="57">
        <f t="shared" si="1"/>
        <v>-732733.5499999998</v>
      </c>
    </row>
    <row r="30" spans="2:4" ht="12.75">
      <c r="B30" s="57">
        <v>397125901.95</v>
      </c>
      <c r="C30" s="57">
        <v>367608336.54</v>
      </c>
      <c r="D30" s="57">
        <f t="shared" si="1"/>
        <v>-29517565.409999967</v>
      </c>
    </row>
    <row r="31" spans="2:6" ht="12.75">
      <c r="B31" s="57">
        <v>543914.62</v>
      </c>
      <c r="C31" s="57">
        <v>477136.89</v>
      </c>
      <c r="D31" s="57">
        <f t="shared" si="1"/>
        <v>-66777.72999999998</v>
      </c>
      <c r="F31" s="58">
        <f>D26+D27+D28</f>
        <v>29732761.46</v>
      </c>
    </row>
    <row r="32" spans="2:4" ht="12.75">
      <c r="B32" s="57">
        <v>15591633.43</v>
      </c>
      <c r="C32" s="57">
        <v>13788646.79</v>
      </c>
      <c r="D32" s="57">
        <f t="shared" si="1"/>
        <v>-1802986.6400000006</v>
      </c>
    </row>
    <row r="33" spans="2:4" ht="12.75">
      <c r="B33" s="59">
        <f>SUM(B26:B32)</f>
        <v>422329405.91</v>
      </c>
      <c r="C33" s="59">
        <f>SUM(C26:C32)</f>
        <v>419942104.04</v>
      </c>
      <c r="D33" s="59">
        <f>SUM(D26:D32)</f>
        <v>-2387301.869999967</v>
      </c>
    </row>
    <row r="36" spans="1:4" ht="12.75">
      <c r="A36" s="108" t="s">
        <v>63</v>
      </c>
      <c r="B36" s="108"/>
      <c r="C36" s="108"/>
      <c r="D36" s="108"/>
    </row>
    <row r="37" spans="2:4" ht="12.75">
      <c r="B37" s="57">
        <v>19331989.9</v>
      </c>
      <c r="C37" s="57">
        <v>18084496.08</v>
      </c>
      <c r="D37" s="57">
        <f>C37-B37</f>
        <v>-1247493.8200000003</v>
      </c>
    </row>
    <row r="38" spans="2:4" ht="12.75">
      <c r="B38" s="57">
        <v>97599526.36</v>
      </c>
      <c r="C38" s="57">
        <v>105653862.06</v>
      </c>
      <c r="D38" s="57">
        <f>C38-B38</f>
        <v>8054335.700000003</v>
      </c>
    </row>
    <row r="39" spans="2:4" ht="12.75">
      <c r="B39" s="57">
        <v>64770847.75</v>
      </c>
      <c r="C39" s="57">
        <v>55643178.58</v>
      </c>
      <c r="D39" s="57">
        <f>C39-B39</f>
        <v>-9127669.170000002</v>
      </c>
    </row>
    <row r="40" spans="2:6" ht="12.75">
      <c r="B40" s="57">
        <v>61734806.48</v>
      </c>
      <c r="C40" s="57">
        <v>53261358.41</v>
      </c>
      <c r="D40" s="57">
        <f>C40-B40</f>
        <v>-8473448.07</v>
      </c>
      <c r="F40" s="58">
        <f>D38+D39</f>
        <v>-1073333.4699999988</v>
      </c>
    </row>
    <row r="41" spans="2:4" ht="12.75">
      <c r="B41" s="59">
        <f>SUM(B37:B40)</f>
        <v>243437170.48999998</v>
      </c>
      <c r="C41" s="59">
        <f>SUM(C37:C40)</f>
        <v>232642895.13</v>
      </c>
      <c r="D41" s="59">
        <f>SUM(D37:D40)</f>
        <v>-10794275.36</v>
      </c>
    </row>
  </sheetData>
  <sheetProtection/>
  <mergeCells count="4">
    <mergeCell ref="A4:D4"/>
    <mergeCell ref="A13:D13"/>
    <mergeCell ref="A25:D25"/>
    <mergeCell ref="A36:D36"/>
  </mergeCells>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SEF-RJ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Sbraz</dc:creator>
  <cp:keywords/>
  <dc:description/>
  <cp:lastModifiedBy>Yago Barros Barbosa</cp:lastModifiedBy>
  <cp:lastPrinted>2022-01-25T16:52:52Z</cp:lastPrinted>
  <dcterms:created xsi:type="dcterms:W3CDTF">2000-10-19T13:42:41Z</dcterms:created>
  <dcterms:modified xsi:type="dcterms:W3CDTF">2022-01-28T20:58:49Z</dcterms:modified>
  <cp:category/>
  <cp:version/>
  <cp:contentType/>
  <cp:contentStatus/>
</cp:coreProperties>
</file>