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<sst xmlns="http://schemas.openxmlformats.org/spreadsheetml/2006/main" count="152" uniqueCount="101">
  <si>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</si>
  <si>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</si>
  <si>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</si>
  <si>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</si>
  <si>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</si>
  <si>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</si>
  <si>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</si>
  <si>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</si>
  <si>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</si>
  <si>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</si>
  <si>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</si>
  <si>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</si>
  <si>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</si>
  <si>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</si>
  <si>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</si>
  <si>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</si>
  <si>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</si>
  <si>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</si>
  <si>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</si>
  <si>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</si>
  <si>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</si>
  <si>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</si>
  <si>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</si>
  <si>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</si>
  <si>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</si>
  <si>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</si>
  <si>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</si>
  <si>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</si>
  <si>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</si>
  <si>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</si>
  <si>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</si>
  <si>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</si>
  <si>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</si>
  <si>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</si>
  <si>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</si>
  <si>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</si>
  <si>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</si>
  <si>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</si>
  <si>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</si>
  <si>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</si>
  <si>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</si>
  <si>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</si>
  <si>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</si>
  <si>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</si>
  <si>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</si>
  <si>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</si>
  <si>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</si>
  <si>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</si>
  <si>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</si>
  <si>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</si>
  <si>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</si>
  <si>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</si>
  <si>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</si>
  <si>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</si>
  <si>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</si>
  <si>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</si>
  <si>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</si>
  <si>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</si>
  <si>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</si>
  <si>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</si>
  <si>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</si>
  <si>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</si>
  <si>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</si>
  <si>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</si>
  <si>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</si>
  <si>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</si>
  <si>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</si>
  <si>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</si>
  <si>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</si>
  <si>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</si>
  <si>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</si>
  <si>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</si>
  <si>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</si>
  <si>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</si>
  <si>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</si>
  <si>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</si>
  <si>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</si>
  <si>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>ATUALIZAR</t>
  </si>
  <si>
    <t>SALDO DO EXERCÍCIO DE 2020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</si>
  <si>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</si>
  <si>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</si>
  <si>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</si>
  <si>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</si>
  <si>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</si>
  <si>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</si>
  <si>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</si>
  <si>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 xml:space="preserve">          2 - Imprensa Oficial, CEDAE e AGERIO não constam nos Orçamentos Fiscal e da Seguridade Social no exercício de 2020.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</si>
  <si>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</si>
  <si>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</si>
  <si>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</si>
  <si>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t>2020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</si>
  <si>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8.647 ,de 09 de dezembro de 2019, estendeu o prazo de validade do estado de calamidade pública no âmbito da administração financeira estadual para até 31 de dezembro de 2020.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</si>
  <si>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</si>
  <si>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Governador em Exercício</t>
  </si>
  <si>
    <t>Cláudio Castro</t>
  </si>
  <si>
    <t>Francisco Ricardo Soares</t>
  </si>
  <si>
    <t>Controlador-Geral do Estado</t>
  </si>
  <si>
    <t>Guilherme Macedo Reis Mercês</t>
  </si>
  <si>
    <t>Secretário de Estado de Fazenda</t>
  </si>
  <si>
    <t>JANEIRO A DEZEMBRO DE 2020</t>
  </si>
  <si>
    <t xml:space="preserve">         Emissão: 22/01/2021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</si>
</sst>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7" applyFont="1" applyFill="1" applyAlignment="1">
      <alignment/>
      <protection/>
    </xf>
    <xf numFmtId="3" fontId="6" fillId="0" borderId="0" xfId="47" applyNumberFormat="1" applyFont="1" applyFill="1" applyAlignment="1">
      <alignment/>
      <protection/>
    </xf>
    <xf numFmtId="0" fontId="6" fillId="0" borderId="0" xfId="47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7" applyNumberFormat="1" applyFont="1" applyFill="1" applyAlignment="1">
      <alignment vertical="center"/>
      <protection/>
    </xf>
    <xf numFmtId="0" fontId="6" fillId="0" borderId="0" xfId="47" applyFont="1" applyFill="1" applyAlignment="1">
      <alignment vertical="center"/>
      <protection/>
    </xf>
    <xf numFmtId="3" fontId="6" fillId="0" borderId="0" xfId="47" applyNumberFormat="1" applyFont="1" applyFill="1" applyAlignment="1">
      <alignment vertical="center"/>
      <protection/>
    </xf>
    <xf numFmtId="0" fontId="6" fillId="0" borderId="0" xfId="47" applyFont="1" applyFill="1" applyBorder="1" applyAlignment="1">
      <alignment vertical="center"/>
      <protection/>
    </xf>
    <xf numFmtId="164" fontId="6" fillId="0" borderId="0" xfId="47" applyNumberFormat="1" applyFont="1" applyFill="1" applyAlignment="1">
      <alignment horizontal="right" vertical="center"/>
      <protection/>
    </xf>
    <xf numFmtId="166" fontId="6" fillId="0" borderId="0" xfId="61" applyNumberFormat="1" applyFont="1" applyFill="1" applyAlignment="1">
      <alignment horizontal="right"/>
    </xf>
    <xf numFmtId="0" fontId="6" fillId="0" borderId="0" xfId="47" applyFont="1" applyFill="1" applyBorder="1" applyAlignment="1">
      <alignment horizontal="left" indent="1"/>
      <protection/>
    </xf>
    <xf numFmtId="166" fontId="6" fillId="0" borderId="0" xfId="61" applyNumberFormat="1" applyFont="1" applyFill="1" applyAlignment="1">
      <alignment horizontal="right" indent="1"/>
    </xf>
    <xf numFmtId="0" fontId="6" fillId="0" borderId="0" xfId="47" applyFont="1" applyFill="1" applyAlignment="1">
      <alignment horizontal="left" indent="1"/>
      <protection/>
    </xf>
    <xf numFmtId="166" fontId="6" fillId="0" borderId="0" xfId="47" applyNumberFormat="1" applyFont="1" applyFill="1" applyAlignment="1">
      <alignment/>
      <protection/>
    </xf>
    <xf numFmtId="0" fontId="6" fillId="0" borderId="0" xfId="47" applyFont="1" applyFill="1" applyBorder="1" applyAlignment="1">
      <alignment horizontal="left" vertical="center" indent="4"/>
      <protection/>
    </xf>
    <xf numFmtId="0" fontId="6" fillId="0" borderId="0" xfId="47" applyFont="1" applyFill="1" applyBorder="1" applyAlignment="1">
      <alignment horizontal="left" vertical="center"/>
      <protection/>
    </xf>
    <xf numFmtId="166" fontId="6" fillId="0" borderId="17" xfId="61" applyNumberFormat="1" applyFont="1" applyFill="1" applyBorder="1" applyAlignment="1">
      <alignment horizontal="center" vertical="center"/>
    </xf>
    <xf numFmtId="166" fontId="6" fillId="0" borderId="0" xfId="61" applyNumberFormat="1" applyFont="1" applyFill="1" applyBorder="1" applyAlignment="1">
      <alignment horizontal="center" vertical="center"/>
    </xf>
    <xf numFmtId="166" fontId="6" fillId="0" borderId="18" xfId="61" applyNumberFormat="1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left" vertical="center" indent="7"/>
      <protection/>
    </xf>
    <xf numFmtId="0" fontId="6" fillId="0" borderId="0" xfId="47" applyFont="1" applyFill="1" applyBorder="1" applyAlignment="1">
      <alignment horizontal="left" vertical="center" indent="1"/>
      <protection/>
    </xf>
    <xf numFmtId="166" fontId="6" fillId="0" borderId="0" xfId="61" applyNumberFormat="1" applyFont="1" applyFill="1" applyAlignment="1">
      <alignment/>
    </xf>
    <xf numFmtId="166" fontId="6" fillId="33" borderId="17" xfId="61" applyNumberFormat="1" applyFont="1" applyFill="1" applyBorder="1" applyAlignment="1">
      <alignment horizontal="center" vertical="center"/>
    </xf>
    <xf numFmtId="166" fontId="6" fillId="33" borderId="0" xfId="61" applyNumberFormat="1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left" vertical="center" indent="3"/>
      <protection/>
    </xf>
    <xf numFmtId="0" fontId="6" fillId="0" borderId="14" xfId="47" applyFont="1" applyFill="1" applyBorder="1" applyAlignment="1">
      <alignment/>
      <protection/>
    </xf>
    <xf numFmtId="0" fontId="6" fillId="0" borderId="14" xfId="47" applyNumberFormat="1" applyFont="1" applyFill="1" applyBorder="1" applyAlignment="1">
      <alignment/>
      <protection/>
    </xf>
    <xf numFmtId="0" fontId="6" fillId="0" borderId="15" xfId="47" applyFont="1" applyFill="1" applyBorder="1" applyAlignment="1">
      <alignment horizontal="justify" vertical="top" wrapText="1"/>
      <protection/>
    </xf>
    <xf numFmtId="0" fontId="6" fillId="0" borderId="15" xfId="47" applyNumberFormat="1" applyFont="1" applyFill="1" applyBorder="1" applyAlignment="1">
      <alignment/>
      <protection/>
    </xf>
    <xf numFmtId="166" fontId="6" fillId="0" borderId="19" xfId="61" applyNumberFormat="1" applyFont="1" applyFill="1" applyBorder="1" applyAlignment="1">
      <alignment vertical="center"/>
    </xf>
    <xf numFmtId="166" fontId="6" fillId="0" borderId="14" xfId="61" applyNumberFormat="1" applyFont="1" applyFill="1" applyBorder="1" applyAlignment="1">
      <alignment vertical="center"/>
    </xf>
    <xf numFmtId="0" fontId="6" fillId="33" borderId="0" xfId="47" applyFont="1" applyFill="1" applyBorder="1" applyAlignment="1">
      <alignment horizontal="left" vertical="center" wrapText="1"/>
      <protection/>
    </xf>
    <xf numFmtId="0" fontId="6" fillId="33" borderId="18" xfId="47" applyFont="1" applyFill="1" applyBorder="1" applyAlignment="1">
      <alignment horizontal="left" vertical="center" wrapText="1"/>
      <protection/>
    </xf>
    <xf numFmtId="166" fontId="6" fillId="33" borderId="17" xfId="61" applyNumberFormat="1" applyFont="1" applyFill="1" applyBorder="1" applyAlignment="1">
      <alignment vertical="center"/>
    </xf>
    <xf numFmtId="166" fontId="6" fillId="33" borderId="0" xfId="61" applyNumberFormat="1" applyFont="1" applyFill="1" applyBorder="1" applyAlignment="1">
      <alignment vertical="center"/>
    </xf>
    <xf numFmtId="166" fontId="6" fillId="33" borderId="18" xfId="61" applyNumberFormat="1" applyFont="1" applyFill="1" applyBorder="1" applyAlignment="1">
      <alignment vertical="center"/>
    </xf>
    <xf numFmtId="166" fontId="6" fillId="0" borderId="17" xfId="61" applyNumberFormat="1" applyFont="1" applyFill="1" applyBorder="1" applyAlignment="1">
      <alignment vertical="center"/>
    </xf>
    <xf numFmtId="166" fontId="6" fillId="0" borderId="0" xfId="61" applyNumberFormat="1" applyFont="1" applyFill="1" applyBorder="1" applyAlignment="1">
      <alignment vertical="center"/>
    </xf>
    <xf numFmtId="166" fontId="6" fillId="0" borderId="0" xfId="47" applyNumberFormat="1" applyFont="1" applyFill="1" applyBorder="1" applyAlignment="1">
      <alignment/>
      <protection/>
    </xf>
    <xf numFmtId="166" fontId="6" fillId="0" borderId="20" xfId="61" applyNumberFormat="1" applyFont="1" applyFill="1" applyBorder="1" applyAlignment="1">
      <alignment vertical="center"/>
    </xf>
    <xf numFmtId="166" fontId="6" fillId="0" borderId="15" xfId="61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66" fontId="9" fillId="0" borderId="19" xfId="61" applyNumberFormat="1" applyFont="1" applyFill="1" applyBorder="1" applyAlignment="1">
      <alignment vertical="center"/>
    </xf>
    <xf numFmtId="166" fontId="9" fillId="0" borderId="14" xfId="61" applyNumberFormat="1" applyFont="1" applyFill="1" applyBorder="1" applyAlignment="1">
      <alignment vertical="center"/>
    </xf>
    <xf numFmtId="166" fontId="9" fillId="0" borderId="17" xfId="61" applyNumberFormat="1" applyFont="1" applyFill="1" applyBorder="1" applyAlignment="1">
      <alignment vertical="center"/>
    </xf>
    <xf numFmtId="166" fontId="9" fillId="0" borderId="0" xfId="61" applyNumberFormat="1" applyFont="1" applyFill="1" applyBorder="1" applyAlignment="1">
      <alignment vertical="center"/>
    </xf>
    <xf numFmtId="166" fontId="6" fillId="33" borderId="20" xfId="61" applyNumberFormat="1" applyFont="1" applyFill="1" applyBorder="1" applyAlignment="1">
      <alignment vertical="center"/>
    </xf>
    <xf numFmtId="166" fontId="6" fillId="33" borderId="15" xfId="61" applyNumberFormat="1" applyFont="1" applyFill="1" applyBorder="1" applyAlignment="1">
      <alignment vertical="center"/>
    </xf>
    <xf numFmtId="166" fontId="9" fillId="0" borderId="21" xfId="61" applyNumberFormat="1" applyFont="1" applyFill="1" applyBorder="1" applyAlignment="1">
      <alignment vertical="center"/>
    </xf>
    <xf numFmtId="166" fontId="9" fillId="0" borderId="12" xfId="61" applyNumberFormat="1" applyFont="1" applyFill="1" applyBorder="1" applyAlignment="1">
      <alignment vertical="center"/>
    </xf>
    <xf numFmtId="166" fontId="9" fillId="0" borderId="22" xfId="61" applyNumberFormat="1" applyFont="1" applyFill="1" applyBorder="1" applyAlignment="1">
      <alignment vertical="center"/>
    </xf>
    <xf numFmtId="0" fontId="6" fillId="0" borderId="21" xfId="47" applyFont="1" applyFill="1" applyBorder="1" applyAlignment="1">
      <alignment/>
      <protection/>
    </xf>
    <xf numFmtId="0" fontId="11" fillId="0" borderId="14" xfId="47" applyNumberFormat="1" applyFont="1" applyFill="1" applyBorder="1" applyAlignment="1">
      <alignment vertical="center"/>
      <protection/>
    </xf>
    <xf numFmtId="0" fontId="11" fillId="0" borderId="0" xfId="47" applyNumberFormat="1" applyFont="1" applyFill="1" applyBorder="1" applyAlignment="1">
      <alignment vertical="center"/>
      <protection/>
    </xf>
    <xf numFmtId="0" fontId="11" fillId="0" borderId="0" xfId="47" applyFont="1" applyFill="1" applyBorder="1" applyAlignment="1">
      <alignment/>
      <protection/>
    </xf>
    <xf numFmtId="0" fontId="11" fillId="0" borderId="0" xfId="47" applyFont="1" applyFill="1" applyAlignment="1">
      <alignment/>
      <protection/>
    </xf>
    <xf numFmtId="0" fontId="11" fillId="0" borderId="0" xfId="47" applyFont="1" applyFill="1" applyAlignment="1">
      <alignment horizontal="center"/>
      <protection/>
    </xf>
    <xf numFmtId="0" fontId="55" fillId="0" borderId="0" xfId="0" applyFont="1" applyFill="1" applyAlignment="1">
      <alignment/>
    </xf>
    <xf numFmtId="0" fontId="11" fillId="0" borderId="0" xfId="47" applyFont="1" applyFill="1" applyAlignment="1">
      <alignment vertical="center"/>
      <protection/>
    </xf>
    <xf numFmtId="165" fontId="9" fillId="0" borderId="21" xfId="61" applyNumberFormat="1" applyFont="1" applyFill="1" applyBorder="1" applyAlignment="1">
      <alignment vertical="center"/>
    </xf>
    <xf numFmtId="165" fontId="9" fillId="0" borderId="12" xfId="61" applyNumberFormat="1" applyFont="1" applyFill="1" applyBorder="1" applyAlignment="1">
      <alignment vertical="center"/>
    </xf>
    <xf numFmtId="165" fontId="9" fillId="0" borderId="22" xfId="61" applyNumberFormat="1" applyFont="1" applyFill="1" applyBorder="1" applyAlignment="1">
      <alignment vertical="center"/>
    </xf>
    <xf numFmtId="0" fontId="6" fillId="0" borderId="0" xfId="47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6" fillId="0" borderId="0" xfId="47" applyFont="1" applyFill="1" applyAlignment="1">
      <alignment vertical="center" wrapText="1"/>
      <protection/>
    </xf>
    <xf numFmtId="166" fontId="9" fillId="34" borderId="19" xfId="61" applyNumberFormat="1" applyFont="1" applyFill="1" applyBorder="1" applyAlignment="1">
      <alignment vertical="center"/>
    </xf>
    <xf numFmtId="166" fontId="9" fillId="34" borderId="14" xfId="61" applyNumberFormat="1" applyFont="1" applyFill="1" applyBorder="1" applyAlignment="1">
      <alignment vertical="center"/>
    </xf>
    <xf numFmtId="0" fontId="6" fillId="34" borderId="21" xfId="47" applyFont="1" applyFill="1" applyBorder="1" applyAlignment="1">
      <alignment/>
      <protection/>
    </xf>
    <xf numFmtId="166" fontId="9" fillId="34" borderId="12" xfId="61" applyNumberFormat="1" applyFont="1" applyFill="1" applyBorder="1" applyAlignment="1">
      <alignment vertical="center"/>
    </xf>
    <xf numFmtId="166" fontId="9" fillId="34" borderId="21" xfId="61" applyNumberFormat="1" applyFont="1" applyFill="1" applyBorder="1" applyAlignment="1">
      <alignment vertical="center"/>
    </xf>
    <xf numFmtId="165" fontId="9" fillId="34" borderId="12" xfId="61" applyNumberFormat="1" applyFont="1" applyFill="1" applyBorder="1" applyAlignment="1">
      <alignment vertical="center"/>
    </xf>
    <xf numFmtId="165" fontId="9" fillId="34" borderId="22" xfId="61" applyNumberFormat="1" applyFont="1" applyFill="1" applyBorder="1" applyAlignment="1">
      <alignment vertical="center"/>
    </xf>
    <xf numFmtId="165" fontId="9" fillId="34" borderId="21" xfId="61" applyNumberFormat="1" applyFont="1" applyFill="1" applyBorder="1" applyAlignment="1">
      <alignment vertical="center"/>
    </xf>
    <xf numFmtId="165" fontId="6" fillId="0" borderId="23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vertical="center"/>
    </xf>
    <xf numFmtId="165" fontId="6" fillId="33" borderId="18" xfId="61" applyNumberFormat="1" applyFont="1" applyFill="1" applyBorder="1" applyAlignment="1">
      <alignment horizontal="center" vertical="center"/>
    </xf>
    <xf numFmtId="165" fontId="6" fillId="0" borderId="18" xfId="61" applyNumberFormat="1" applyFont="1" applyFill="1" applyBorder="1" applyAlignment="1">
      <alignment vertical="center"/>
    </xf>
    <xf numFmtId="165" fontId="6" fillId="0" borderId="24" xfId="61" applyNumberFormat="1" applyFont="1" applyFill="1" applyBorder="1" applyAlignment="1">
      <alignment vertical="center"/>
    </xf>
    <xf numFmtId="165" fontId="6" fillId="0" borderId="18" xfId="61" applyNumberFormat="1" applyFont="1" applyFill="1" applyBorder="1" applyAlignment="1">
      <alignment horizontal="center" vertical="center"/>
    </xf>
    <xf numFmtId="165" fontId="9" fillId="0" borderId="18" xfId="61" applyNumberFormat="1" applyFont="1" applyFill="1" applyBorder="1" applyAlignment="1">
      <alignment vertical="center"/>
    </xf>
    <xf numFmtId="165" fontId="6" fillId="33" borderId="24" xfId="61" applyNumberFormat="1" applyFont="1" applyFill="1" applyBorder="1" applyAlignment="1">
      <alignment vertical="center"/>
    </xf>
    <xf numFmtId="165" fontId="6" fillId="0" borderId="0" xfId="61" applyNumberFormat="1" applyFont="1" applyFill="1" applyBorder="1" applyAlignment="1">
      <alignment horizontal="center" vertical="center"/>
    </xf>
    <xf numFmtId="165" fontId="9" fillId="0" borderId="23" xfId="61" applyNumberFormat="1" applyFont="1" applyFill="1" applyBorder="1" applyAlignment="1">
      <alignment vertical="center"/>
    </xf>
    <xf numFmtId="165" fontId="9" fillId="0" borderId="14" xfId="61" applyNumberFormat="1" applyFont="1" applyFill="1" applyBorder="1" applyAlignment="1">
      <alignment vertical="center"/>
    </xf>
    <xf numFmtId="165" fontId="6" fillId="0" borderId="0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65" fontId="9" fillId="0" borderId="23" xfId="61" applyFont="1" applyFill="1" applyBorder="1" applyAlignment="1">
      <alignment vertical="center"/>
    </xf>
    <xf numFmtId="165" fontId="6" fillId="0" borderId="19" xfId="61" applyFont="1" applyFill="1" applyBorder="1" applyAlignment="1">
      <alignment horizontal="left" indent="1"/>
    </xf>
    <xf numFmtId="165" fontId="9" fillId="0" borderId="14" xfId="61" applyFont="1" applyFill="1" applyBorder="1" applyAlignment="1">
      <alignment vertical="center"/>
    </xf>
    <xf numFmtId="165" fontId="6" fillId="0" borderId="18" xfId="61" applyFont="1" applyFill="1" applyBorder="1" applyAlignment="1">
      <alignment vertical="center"/>
    </xf>
    <xf numFmtId="165" fontId="6" fillId="0" borderId="17" xfId="61" applyFont="1" applyFill="1" applyBorder="1" applyAlignment="1">
      <alignment/>
    </xf>
    <xf numFmtId="165" fontId="6" fillId="0" borderId="0" xfId="61" applyFont="1" applyFill="1" applyBorder="1" applyAlignment="1">
      <alignment vertical="center"/>
    </xf>
    <xf numFmtId="165" fontId="6" fillId="0" borderId="17" xfId="61" applyFont="1" applyFill="1" applyBorder="1" applyAlignment="1">
      <alignment horizontal="center" vertical="center"/>
    </xf>
    <xf numFmtId="165" fontId="6" fillId="0" borderId="0" xfId="61" applyFont="1" applyFill="1" applyBorder="1" applyAlignment="1">
      <alignment horizontal="center" vertical="center"/>
    </xf>
    <xf numFmtId="165" fontId="6" fillId="0" borderId="18" xfId="61" applyFont="1" applyFill="1" applyBorder="1" applyAlignment="1">
      <alignment horizontal="center" vertical="center"/>
    </xf>
    <xf numFmtId="165" fontId="6" fillId="0" borderId="17" xfId="61" applyFont="1" applyFill="1" applyBorder="1" applyAlignment="1">
      <alignment vertical="center"/>
    </xf>
    <xf numFmtId="165" fontId="9" fillId="0" borderId="18" xfId="61" applyFont="1" applyFill="1" applyBorder="1" applyAlignment="1">
      <alignment vertical="center"/>
    </xf>
    <xf numFmtId="165" fontId="9" fillId="0" borderId="0" xfId="61" applyFont="1" applyFill="1" applyBorder="1" applyAlignment="1">
      <alignment vertical="center"/>
    </xf>
    <xf numFmtId="165" fontId="6" fillId="33" borderId="18" xfId="61" applyFont="1" applyFill="1" applyBorder="1" applyAlignment="1">
      <alignment vertical="center"/>
    </xf>
    <xf numFmtId="165" fontId="6" fillId="33" borderId="0" xfId="61" applyFont="1" applyFill="1" applyBorder="1" applyAlignment="1">
      <alignment vertical="center"/>
    </xf>
    <xf numFmtId="165" fontId="6" fillId="33" borderId="17" xfId="61" applyFont="1" applyFill="1" applyBorder="1" applyAlignment="1">
      <alignment vertical="center"/>
    </xf>
    <xf numFmtId="165" fontId="6" fillId="0" borderId="24" xfId="61" applyFont="1" applyFill="1" applyBorder="1" applyAlignment="1">
      <alignment vertical="center"/>
    </xf>
    <xf numFmtId="165" fontId="9" fillId="34" borderId="23" xfId="61" applyFont="1" applyFill="1" applyBorder="1" applyAlignment="1">
      <alignment vertical="center"/>
    </xf>
    <xf numFmtId="165" fontId="6" fillId="34" borderId="21" xfId="61" applyFont="1" applyFill="1" applyBorder="1" applyAlignment="1">
      <alignment/>
    </xf>
    <xf numFmtId="165" fontId="9" fillId="34" borderId="12" xfId="61" applyFont="1" applyFill="1" applyBorder="1" applyAlignment="1">
      <alignment vertical="center"/>
    </xf>
    <xf numFmtId="165" fontId="9" fillId="34" borderId="22" xfId="61" applyFont="1" applyFill="1" applyBorder="1" applyAlignment="1">
      <alignment vertical="center"/>
    </xf>
    <xf numFmtId="165" fontId="9" fillId="0" borderId="22" xfId="61" applyFont="1" applyFill="1" applyBorder="1" applyAlignment="1">
      <alignment vertical="center"/>
    </xf>
    <xf numFmtId="165" fontId="9" fillId="0" borderId="21" xfId="61" applyFont="1" applyFill="1" applyBorder="1" applyAlignment="1">
      <alignment vertical="center"/>
    </xf>
    <xf numFmtId="165" fontId="9" fillId="0" borderId="12" xfId="61" applyFont="1" applyFill="1" applyBorder="1" applyAlignment="1">
      <alignment vertical="center"/>
    </xf>
    <xf numFmtId="165" fontId="9" fillId="34" borderId="21" xfId="61" applyFont="1" applyFill="1" applyBorder="1" applyAlignment="1">
      <alignment vertical="center"/>
    </xf>
    <xf numFmtId="165" fontId="6" fillId="0" borderId="23" xfId="61" applyFont="1" applyFill="1" applyBorder="1" applyAlignment="1">
      <alignment vertical="center"/>
    </xf>
    <xf numFmtId="165" fontId="6" fillId="0" borderId="19" xfId="61" applyFont="1" applyFill="1" applyBorder="1" applyAlignment="1">
      <alignment vertical="center"/>
    </xf>
    <xf numFmtId="165" fontId="6" fillId="0" borderId="14" xfId="61" applyFont="1" applyFill="1" applyBorder="1" applyAlignment="1">
      <alignment vertical="center"/>
    </xf>
    <xf numFmtId="165" fontId="6" fillId="33" borderId="18" xfId="61" applyFont="1" applyFill="1" applyBorder="1" applyAlignment="1">
      <alignment horizontal="center" vertical="center"/>
    </xf>
    <xf numFmtId="165" fontId="6" fillId="0" borderId="20" xfId="61" applyFont="1" applyFill="1" applyBorder="1" applyAlignment="1">
      <alignment vertical="center"/>
    </xf>
    <xf numFmtId="165" fontId="6" fillId="0" borderId="15" xfId="61" applyFont="1" applyFill="1" applyBorder="1" applyAlignment="1">
      <alignment vertical="center"/>
    </xf>
    <xf numFmtId="165" fontId="6" fillId="33" borderId="0" xfId="61" applyNumberFormat="1" applyFont="1" applyFill="1" applyBorder="1" applyAlignment="1">
      <alignment vertical="center"/>
    </xf>
    <xf numFmtId="165" fontId="9" fillId="0" borderId="0" xfId="61" applyNumberFormat="1" applyFont="1" applyFill="1" applyBorder="1" applyAlignment="1">
      <alignment vertical="center"/>
    </xf>
    <xf numFmtId="165" fontId="6" fillId="33" borderId="0" xfId="61" applyNumberFormat="1" applyFont="1" applyFill="1" applyBorder="1" applyAlignment="1">
      <alignment horizontal="center" vertical="center"/>
    </xf>
    <xf numFmtId="165" fontId="6" fillId="33" borderId="15" xfId="61" applyNumberFormat="1" applyFont="1" applyFill="1" applyBorder="1" applyAlignment="1">
      <alignment vertical="center"/>
    </xf>
    <xf numFmtId="165" fontId="6" fillId="0" borderId="14" xfId="61" applyNumberFormat="1" applyFont="1" applyFill="1" applyBorder="1" applyAlignment="1">
      <alignment vertical="center"/>
    </xf>
    <xf numFmtId="165" fontId="6" fillId="0" borderId="15" xfId="61" applyNumberFormat="1" applyFont="1" applyFill="1" applyBorder="1" applyAlignment="1">
      <alignment vertical="center"/>
    </xf>
    <xf numFmtId="0" fontId="6" fillId="0" borderId="15" xfId="47" applyFont="1" applyFill="1" applyBorder="1" applyAlignment="1">
      <alignment horizontal="left" vertical="center" wrapText="1"/>
      <protection/>
    </xf>
    <xf numFmtId="0" fontId="6" fillId="0" borderId="24" xfId="47" applyFont="1" applyFill="1" applyBorder="1" applyAlignment="1">
      <alignment horizontal="left" vertical="center" wrapText="1"/>
      <protection/>
    </xf>
    <xf numFmtId="0" fontId="9" fillId="34" borderId="21" xfId="47" applyFont="1" applyFill="1" applyBorder="1" applyAlignment="1">
      <alignment horizontal="center" vertical="center"/>
      <protection/>
    </xf>
    <xf numFmtId="0" fontId="9" fillId="34" borderId="12" xfId="47" applyFont="1" applyFill="1" applyBorder="1" applyAlignment="1">
      <alignment horizontal="center" vertical="center"/>
      <protection/>
    </xf>
    <xf numFmtId="0" fontId="9" fillId="34" borderId="22" xfId="47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justify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11" fillId="33" borderId="14" xfId="47" applyFont="1" applyFill="1" applyBorder="1" applyAlignment="1">
      <alignment horizontal="left" vertical="center"/>
      <protection/>
    </xf>
    <xf numFmtId="0" fontId="6" fillId="0" borderId="0" xfId="47" applyFont="1" applyFill="1" applyBorder="1" applyAlignment="1">
      <alignment horizontal="left" vertical="center" wrapText="1"/>
      <protection/>
    </xf>
    <xf numFmtId="0" fontId="6" fillId="0" borderId="18" xfId="47" applyFont="1" applyFill="1" applyBorder="1" applyAlignment="1">
      <alignment horizontal="left" vertical="center" wrapText="1"/>
      <protection/>
    </xf>
    <xf numFmtId="0" fontId="6" fillId="0" borderId="0" xfId="47" applyFont="1" applyFill="1" applyBorder="1" applyAlignment="1">
      <alignment horizontal="left" vertical="center"/>
      <protection/>
    </xf>
    <xf numFmtId="0" fontId="9" fillId="34" borderId="12" xfId="47" applyFont="1" applyFill="1" applyBorder="1" applyAlignment="1">
      <alignment horizontal="left" vertical="center"/>
      <protection/>
    </xf>
    <xf numFmtId="0" fontId="9" fillId="0" borderId="12" xfId="47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34" borderId="19" xfId="47" applyFont="1" applyFill="1" applyBorder="1" applyAlignment="1">
      <alignment horizontal="center"/>
      <protection/>
    </xf>
    <xf numFmtId="0" fontId="9" fillId="34" borderId="14" xfId="47" applyFont="1" applyFill="1" applyBorder="1" applyAlignment="1">
      <alignment horizontal="center"/>
      <protection/>
    </xf>
    <xf numFmtId="0" fontId="9" fillId="34" borderId="23" xfId="47" applyFont="1" applyFill="1" applyBorder="1" applyAlignment="1">
      <alignment horizontal="center"/>
      <protection/>
    </xf>
    <xf numFmtId="0" fontId="8" fillId="34" borderId="14" xfId="47" applyFont="1" applyFill="1" applyBorder="1" applyAlignment="1">
      <alignment horizontal="center" vertical="center"/>
      <protection/>
    </xf>
    <xf numFmtId="0" fontId="8" fillId="34" borderId="23" xfId="47" applyFont="1" applyFill="1" applyBorder="1" applyAlignment="1">
      <alignment horizontal="center" vertical="center"/>
      <protection/>
    </xf>
    <xf numFmtId="0" fontId="8" fillId="34" borderId="15" xfId="47" applyFont="1" applyFill="1" applyBorder="1" applyAlignment="1">
      <alignment horizontal="center" vertical="center"/>
      <protection/>
    </xf>
    <xf numFmtId="0" fontId="8" fillId="34" borderId="24" xfId="47" applyFont="1" applyFill="1" applyBorder="1" applyAlignment="1">
      <alignment horizontal="center" vertical="center"/>
      <protection/>
    </xf>
    <xf numFmtId="0" fontId="9" fillId="34" borderId="20" xfId="47" applyFont="1" applyFill="1" applyBorder="1" applyAlignment="1">
      <alignment horizontal="center" vertical="top"/>
      <protection/>
    </xf>
    <xf numFmtId="0" fontId="9" fillId="34" borderId="15" xfId="47" applyFont="1" applyFill="1" applyBorder="1" applyAlignment="1">
      <alignment horizontal="center" vertical="top"/>
      <protection/>
    </xf>
    <xf numFmtId="0" fontId="9" fillId="34" borderId="24" xfId="47" applyFont="1" applyFill="1" applyBorder="1" applyAlignment="1">
      <alignment horizontal="center" vertical="top"/>
      <protection/>
    </xf>
    <xf numFmtId="0" fontId="9" fillId="34" borderId="19" xfId="47" applyFont="1" applyFill="1" applyBorder="1" applyAlignment="1">
      <alignment horizontal="center" vertical="center"/>
      <protection/>
    </xf>
    <xf numFmtId="0" fontId="9" fillId="34" borderId="14" xfId="47" applyFont="1" applyFill="1" applyBorder="1" applyAlignment="1">
      <alignment horizontal="center" vertical="center"/>
      <protection/>
    </xf>
    <xf numFmtId="0" fontId="9" fillId="34" borderId="23" xfId="47" applyFont="1" applyFill="1" applyBorder="1" applyAlignment="1">
      <alignment horizontal="center" vertical="center"/>
      <protection/>
    </xf>
    <xf numFmtId="37" fontId="9" fillId="34" borderId="12" xfId="47" applyNumberFormat="1" applyFont="1" applyFill="1" applyBorder="1" applyAlignment="1">
      <alignment horizontal="left" vertical="center"/>
      <protection/>
    </xf>
    <xf numFmtId="37" fontId="9" fillId="0" borderId="12" xfId="47" applyNumberFormat="1" applyFont="1" applyFill="1" applyBorder="1" applyAlignment="1">
      <alignment horizontal="left" vertical="center" wrapText="1"/>
      <protection/>
    </xf>
    <xf numFmtId="0" fontId="9" fillId="0" borderId="0" xfId="47" applyFont="1" applyFill="1" applyBorder="1" applyAlignment="1">
      <alignment horizontal="left" vertical="center"/>
      <protection/>
    </xf>
    <xf numFmtId="0" fontId="9" fillId="0" borderId="14" xfId="47" applyFont="1" applyFill="1" applyBorder="1" applyAlignment="1">
      <alignment horizontal="left" vertical="center"/>
      <protection/>
    </xf>
    <xf numFmtId="0" fontId="9" fillId="0" borderId="12" xfId="47" applyFont="1" applyFill="1" applyBorder="1" applyAlignment="1">
      <alignment horizontal="left" vertical="center" wrapText="1"/>
      <protection/>
    </xf>
    <xf numFmtId="0" fontId="9" fillId="0" borderId="22" xfId="47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33" borderId="0" xfId="47" applyFont="1" applyFill="1" applyBorder="1" applyAlignment="1">
      <alignment horizontal="left" vertical="center" wrapText="1"/>
      <protection/>
    </xf>
    <xf numFmtId="0" fontId="6" fillId="33" borderId="18" xfId="47" applyFont="1" applyFill="1" applyBorder="1" applyAlignment="1">
      <alignment horizontal="left" vertical="center" wrapText="1"/>
      <protection/>
    </xf>
    <xf numFmtId="0" fontId="6" fillId="0" borderId="14" xfId="47" applyFont="1" applyFill="1" applyBorder="1" applyAlignment="1">
      <alignment horizontal="left" vertical="center" wrapText="1"/>
      <protection/>
    </xf>
    <xf numFmtId="0" fontId="6" fillId="0" borderId="23" xfId="47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justify" vertical="center" wrapText="1"/>
    </xf>
    <xf numFmtId="0" fontId="57" fillId="0" borderId="0" xfId="47" applyFont="1" applyFill="1" applyAlignment="1">
      <alignment horizontal="center" vertical="center"/>
      <protection/>
    </xf>
    <xf numFmtId="0" fontId="11" fillId="33" borderId="0" xfId="47" applyFont="1" applyFill="1" applyAlignment="1">
      <alignment horizontal="justify" vertical="center" wrapText="1"/>
      <protection/>
    </xf>
    <xf numFmtId="37" fontId="9" fillId="0" borderId="12" xfId="47" applyNumberFormat="1" applyFont="1" applyFill="1" applyBorder="1" applyAlignment="1">
      <alignment horizontal="left" vertical="center"/>
      <protection/>
    </xf>
    <xf numFmtId="0" fontId="9" fillId="34" borderId="20" xfId="47" applyFont="1" applyFill="1" applyBorder="1" applyAlignment="1">
      <alignment horizontal="center" vertical="center"/>
      <protection/>
    </xf>
    <xf numFmtId="0" fontId="9" fillId="34" borderId="15" xfId="47" applyFont="1" applyFill="1" applyBorder="1" applyAlignment="1">
      <alignment horizontal="center" vertical="center"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8" fillId="34" borderId="18" xfId="47" applyFont="1" applyFill="1" applyBorder="1" applyAlignment="1">
      <alignment horizontal="center" vertical="center"/>
      <protection/>
    </xf>
    <xf numFmtId="0" fontId="9" fillId="0" borderId="14" xfId="47" applyFont="1" applyFill="1" applyBorder="1" applyAlignment="1">
      <alignment horizontal="left" vertical="center" wrapText="1"/>
      <protection/>
    </xf>
    <xf numFmtId="0" fontId="54" fillId="0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43" fontId="53" fillId="33" borderId="21" xfId="0" applyNumberFormat="1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43" fontId="3" fillId="33" borderId="21" xfId="0" applyNumberFormat="1" applyFont="1" applyFill="1" applyBorder="1" applyAlignment="1">
      <alignment horizontal="center" vertical="top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43" fontId="53" fillId="33" borderId="12" xfId="0" applyNumberFormat="1" applyFont="1" applyFill="1" applyBorder="1" applyAlignment="1">
      <alignment horizontal="center"/>
    </xf>
    <xf numFmtId="43" fontId="53" fillId="33" borderId="2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43" fontId="3" fillId="33" borderId="22" xfId="0" applyNumberFormat="1" applyFont="1" applyFill="1" applyBorder="1" applyAlignment="1">
      <alignment horizontal="center" vertical="top" wrapText="1"/>
    </xf>
    <xf numFmtId="165" fontId="3" fillId="33" borderId="2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3" fontId="53" fillId="0" borderId="21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3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3" fontId="53" fillId="0" borderId="12" xfId="0" applyNumberFormat="1" applyFont="1" applyFill="1" applyBorder="1" applyAlignment="1">
      <alignment horizontal="center"/>
    </xf>
    <xf numFmtId="43" fontId="53" fillId="0" borderId="22" xfId="0" applyNumberFormat="1" applyFont="1" applyFill="1" applyBorder="1" applyAlignment="1">
      <alignment horizontal="center"/>
    </xf>
    <xf numFmtId="43" fontId="3" fillId="0" borderId="22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2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4" fillId="33" borderId="12" xfId="47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58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9" fillId="0" borderId="0" xfId="47" applyFont="1" applyFill="1" applyBorder="1" applyAlignment="1">
      <alignment horizontal="center"/>
      <protection/>
    </xf>
    <xf numFmtId="0" fontId="60" fillId="0" borderId="0" xfId="47" applyFont="1" applyFill="1" applyAlignment="1">
      <alignment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57150</xdr:rowOff>
    </xdr:from>
    <xdr:to>
      <xdr:col>7</xdr:col>
      <xdr:colOff>600075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67</xdr:row>
      <xdr:rowOff>28575</xdr:rowOff>
    </xdr:from>
    <xdr:to>
      <xdr:col>14</xdr:col>
      <xdr:colOff>676275</xdr:colOff>
      <xdr:row>74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6811625"/>
          <a:ext cx="14277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08"/>
  <sheetViews>
    <sheetView showGridLines="0" tabSelected="1" zoomScale="75" zoomScaleNormal="75" zoomScalePageLayoutView="0" workbookViewId="0" topLeftCell="A1">
      <selection activeCell="P66" sqref="P66:AA66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21.421875" style="25" customWidth="1"/>
    <col min="7" max="7" width="3.7109375" style="25" customWidth="1"/>
    <col min="8" max="8" width="17.7109375" style="25" customWidth="1"/>
    <col min="9" max="9" width="20.8515625" style="25" customWidth="1"/>
    <col min="10" max="10" width="13.57421875" style="26" customWidth="1"/>
    <col min="11" max="11" width="11.140625" style="26" customWidth="1"/>
    <col min="12" max="12" width="21.421875" style="26" bestFit="1" customWidth="1"/>
    <col min="13" max="13" width="8.00390625" style="25" customWidth="1"/>
    <col min="14" max="14" width="8.28125" style="27" customWidth="1"/>
    <col min="15" max="15" width="21.5742187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63" t="s">
        <v>16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16.5" customHeight="1">
      <c r="A6" s="163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6.5" customHeight="1">
      <c r="A7" s="164" t="s">
        <v>17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6.5" customHeight="1">
      <c r="A8" s="165" t="s">
        <v>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6.5" customHeight="1">
      <c r="A9" s="163" t="s">
        <v>99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13" t="s">
        <v>100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69" t="s">
        <v>2</v>
      </c>
      <c r="B13" s="169"/>
      <c r="C13" s="170"/>
      <c r="D13" s="166" t="s">
        <v>3</v>
      </c>
      <c r="E13" s="167"/>
      <c r="F13" s="168"/>
      <c r="G13" s="152" t="s">
        <v>78</v>
      </c>
      <c r="H13" s="153"/>
      <c r="I13" s="153"/>
      <c r="J13" s="153"/>
      <c r="K13" s="153"/>
      <c r="L13" s="153"/>
      <c r="M13" s="153"/>
      <c r="N13" s="153"/>
      <c r="O13" s="153"/>
    </row>
    <row r="14" spans="1:17" ht="24" customHeight="1">
      <c r="A14" s="171"/>
      <c r="B14" s="171"/>
      <c r="C14" s="172"/>
      <c r="D14" s="173" t="s">
        <v>4</v>
      </c>
      <c r="E14" s="174"/>
      <c r="F14" s="175"/>
      <c r="G14" s="176" t="s">
        <v>5</v>
      </c>
      <c r="H14" s="177"/>
      <c r="I14" s="178"/>
      <c r="J14" s="152" t="s">
        <v>6</v>
      </c>
      <c r="K14" s="153"/>
      <c r="L14" s="154"/>
      <c r="M14" s="152" t="s">
        <v>7</v>
      </c>
      <c r="N14" s="153"/>
      <c r="O14" s="153"/>
      <c r="Q14" s="34"/>
    </row>
    <row r="15" spans="1:17" s="37" customFormat="1" ht="17.25" customHeight="1">
      <c r="A15" s="182" t="s">
        <v>8</v>
      </c>
      <c r="B15" s="182"/>
      <c r="C15" s="182"/>
      <c r="D15" s="69"/>
      <c r="E15" s="70"/>
      <c r="F15" s="114">
        <f>F16+F17+F32+F33</f>
        <v>166854170931.16998</v>
      </c>
      <c r="G15" s="115"/>
      <c r="H15" s="116"/>
      <c r="I15" s="114">
        <f>I16+I17+I32+I33</f>
        <v>181461513552.55</v>
      </c>
      <c r="J15" s="111"/>
      <c r="K15" s="111"/>
      <c r="L15" s="110">
        <f>L16+L17+L32+L33</f>
        <v>185024568919.41998</v>
      </c>
      <c r="M15" s="69"/>
      <c r="N15" s="70"/>
      <c r="O15" s="111">
        <f>O16+O17+O32+O33</f>
        <v>189572389767.01</v>
      </c>
      <c r="P15" s="35"/>
      <c r="Q15" s="36"/>
    </row>
    <row r="16" spans="1:17" ht="17.25" customHeight="1">
      <c r="A16" s="160" t="s">
        <v>9</v>
      </c>
      <c r="B16" s="160"/>
      <c r="C16" s="160"/>
      <c r="D16" s="61"/>
      <c r="E16" s="62"/>
      <c r="F16" s="117">
        <v>6045405.55</v>
      </c>
      <c r="G16" s="118"/>
      <c r="H16" s="119"/>
      <c r="I16" s="117">
        <v>8091426.59</v>
      </c>
      <c r="J16" s="112"/>
      <c r="K16" s="112"/>
      <c r="L16" s="104">
        <v>8218750.1</v>
      </c>
      <c r="M16" s="61"/>
      <c r="N16" s="62"/>
      <c r="O16" s="112">
        <v>7814907.04</v>
      </c>
      <c r="P16" s="27"/>
      <c r="Q16" s="38"/>
    </row>
    <row r="17" spans="1:16" ht="17.25" customHeight="1">
      <c r="A17" s="160" t="s">
        <v>10</v>
      </c>
      <c r="B17" s="160"/>
      <c r="C17" s="160"/>
      <c r="D17" s="61"/>
      <c r="E17" s="62"/>
      <c r="F17" s="117">
        <f>F18+F21+F22+F25+F31</f>
        <v>163411003513.28</v>
      </c>
      <c r="G17" s="118"/>
      <c r="H17" s="119"/>
      <c r="I17" s="117">
        <f>I18+I21+I22+I25+I31</f>
        <v>177219215834.75</v>
      </c>
      <c r="J17" s="112"/>
      <c r="K17" s="112"/>
      <c r="L17" s="104">
        <f>L18+L21+L22+L25+L31</f>
        <v>181032480325.65997</v>
      </c>
      <c r="M17" s="61"/>
      <c r="N17" s="62"/>
      <c r="O17" s="112">
        <f>O18+O21+O22+O25+O31</f>
        <v>184520531461.19</v>
      </c>
      <c r="P17" s="27"/>
    </row>
    <row r="18" spans="1:16" ht="17.25" customHeight="1">
      <c r="A18" s="39" t="s">
        <v>46</v>
      </c>
      <c r="B18" s="40"/>
      <c r="C18" s="40"/>
      <c r="D18" s="61"/>
      <c r="E18" s="62"/>
      <c r="F18" s="117">
        <f>F19+F20</f>
        <v>161546641831.96</v>
      </c>
      <c r="G18" s="120"/>
      <c r="H18" s="121"/>
      <c r="I18" s="122">
        <f>I19+I20</f>
        <v>175442251824.25</v>
      </c>
      <c r="J18" s="109"/>
      <c r="K18" s="109"/>
      <c r="L18" s="106">
        <f>L19+L20</f>
        <v>179331447439.16998</v>
      </c>
      <c r="M18" s="41"/>
      <c r="N18" s="42"/>
      <c r="O18" s="109">
        <f>O19+O20</f>
        <v>182897787584.49</v>
      </c>
      <c r="P18" s="27"/>
    </row>
    <row r="19" spans="1:16" ht="17.25" customHeight="1">
      <c r="A19" s="44" t="s">
        <v>47</v>
      </c>
      <c r="B19" s="40"/>
      <c r="C19" s="40"/>
      <c r="D19" s="61"/>
      <c r="E19" s="62"/>
      <c r="F19" s="117">
        <v>148501637409.13</v>
      </c>
      <c r="G19" s="120"/>
      <c r="H19" s="121"/>
      <c r="I19" s="122">
        <v>158095336001.29</v>
      </c>
      <c r="J19" s="109"/>
      <c r="K19" s="109"/>
      <c r="L19" s="106">
        <v>162133088775.46</v>
      </c>
      <c r="M19" s="41"/>
      <c r="N19" s="42"/>
      <c r="O19" s="109">
        <v>166967264801.9</v>
      </c>
      <c r="P19" s="27"/>
    </row>
    <row r="20" spans="1:16" ht="17.25" customHeight="1">
      <c r="A20" s="44" t="s">
        <v>48</v>
      </c>
      <c r="B20" s="40"/>
      <c r="C20" s="40"/>
      <c r="D20" s="61"/>
      <c r="E20" s="62"/>
      <c r="F20" s="117">
        <v>13045004422.83</v>
      </c>
      <c r="G20" s="120"/>
      <c r="H20" s="121"/>
      <c r="I20" s="122">
        <v>17346915822.96</v>
      </c>
      <c r="J20" s="109"/>
      <c r="K20" s="109"/>
      <c r="L20" s="106">
        <v>17198358663.71</v>
      </c>
      <c r="M20" s="41"/>
      <c r="N20" s="42"/>
      <c r="O20" s="109">
        <v>15930522782.59</v>
      </c>
      <c r="P20" s="27"/>
    </row>
    <row r="21" spans="1:16" ht="17.25" customHeight="1">
      <c r="A21" s="40" t="s">
        <v>49</v>
      </c>
      <c r="B21" s="40"/>
      <c r="C21" s="40"/>
      <c r="D21" s="61"/>
      <c r="E21" s="62"/>
      <c r="F21" s="117">
        <v>0</v>
      </c>
      <c r="G21" s="120"/>
      <c r="H21" s="121"/>
      <c r="I21" s="122">
        <v>0</v>
      </c>
      <c r="J21" s="42"/>
      <c r="K21" s="42"/>
      <c r="L21" s="43">
        <v>0</v>
      </c>
      <c r="M21" s="41"/>
      <c r="N21" s="42"/>
      <c r="O21" s="109">
        <v>0</v>
      </c>
      <c r="P21" s="27"/>
    </row>
    <row r="22" spans="1:16" ht="17.25" customHeight="1">
      <c r="A22" s="40" t="s">
        <v>50</v>
      </c>
      <c r="B22" s="40"/>
      <c r="C22" s="40"/>
      <c r="D22" s="61"/>
      <c r="E22" s="62"/>
      <c r="F22" s="117">
        <f>F23+F24</f>
        <v>0</v>
      </c>
      <c r="G22" s="120"/>
      <c r="H22" s="121"/>
      <c r="I22" s="122">
        <f>I23+I24</f>
        <v>0</v>
      </c>
      <c r="J22" s="42"/>
      <c r="K22" s="42"/>
      <c r="L22" s="43">
        <f>L23+L24</f>
        <v>0</v>
      </c>
      <c r="M22" s="41"/>
      <c r="N22" s="42"/>
      <c r="O22" s="109">
        <f>O23+O24</f>
        <v>0</v>
      </c>
      <c r="P22" s="27"/>
    </row>
    <row r="23" spans="1:16" ht="17.25" customHeight="1">
      <c r="A23" s="45" t="s">
        <v>51</v>
      </c>
      <c r="B23" s="40"/>
      <c r="C23" s="40"/>
      <c r="D23" s="61"/>
      <c r="E23" s="62"/>
      <c r="F23" s="117">
        <v>0</v>
      </c>
      <c r="G23" s="120"/>
      <c r="H23" s="121"/>
      <c r="I23" s="122">
        <v>0</v>
      </c>
      <c r="J23" s="42"/>
      <c r="K23" s="42"/>
      <c r="L23" s="43">
        <v>0</v>
      </c>
      <c r="M23" s="41"/>
      <c r="N23" s="42"/>
      <c r="O23" s="109">
        <v>0</v>
      </c>
      <c r="P23" s="27"/>
    </row>
    <row r="24" spans="1:16" ht="17.25" customHeight="1">
      <c r="A24" s="45" t="s">
        <v>52</v>
      </c>
      <c r="B24" s="40"/>
      <c r="C24" s="40"/>
      <c r="D24" s="61"/>
      <c r="E24" s="62"/>
      <c r="F24" s="117">
        <v>0</v>
      </c>
      <c r="G24" s="120"/>
      <c r="H24" s="121"/>
      <c r="I24" s="122">
        <v>0</v>
      </c>
      <c r="J24" s="42"/>
      <c r="K24" s="42"/>
      <c r="L24" s="43">
        <v>0</v>
      </c>
      <c r="M24" s="41"/>
      <c r="N24" s="42"/>
      <c r="O24" s="109">
        <v>0</v>
      </c>
      <c r="P24" s="27"/>
    </row>
    <row r="25" spans="1:16" ht="17.25" customHeight="1">
      <c r="A25" s="40" t="s">
        <v>53</v>
      </c>
      <c r="B25" s="40"/>
      <c r="C25" s="40"/>
      <c r="D25" s="61"/>
      <c r="E25" s="62"/>
      <c r="F25" s="117">
        <f>SUM(F26:F30)</f>
        <v>1864361681.3200002</v>
      </c>
      <c r="G25" s="120"/>
      <c r="H25" s="121"/>
      <c r="I25" s="122">
        <f>SUM(I26:I30)</f>
        <v>1776964010.5</v>
      </c>
      <c r="J25" s="109"/>
      <c r="K25" s="109"/>
      <c r="L25" s="106">
        <f>SUM(L26:L30)</f>
        <v>1701032886.4899998</v>
      </c>
      <c r="M25" s="41"/>
      <c r="N25" s="42"/>
      <c r="O25" s="109">
        <f>SUM(O26:O30)</f>
        <v>1622743876.6999998</v>
      </c>
      <c r="P25" s="27"/>
    </row>
    <row r="26" spans="1:16" ht="17.25" customHeight="1">
      <c r="A26" s="45" t="s">
        <v>54</v>
      </c>
      <c r="B26" s="40"/>
      <c r="C26" s="40"/>
      <c r="D26" s="61"/>
      <c r="E26" s="62"/>
      <c r="F26" s="117">
        <v>350121261.35</v>
      </c>
      <c r="G26" s="120"/>
      <c r="H26" s="121"/>
      <c r="I26" s="122">
        <v>309817144.11</v>
      </c>
      <c r="J26" s="109"/>
      <c r="K26" s="109"/>
      <c r="L26" s="106">
        <v>273884123.18</v>
      </c>
      <c r="M26" s="41"/>
      <c r="N26" s="42"/>
      <c r="O26" s="109">
        <v>236818002.22</v>
      </c>
      <c r="P26" s="27"/>
    </row>
    <row r="27" spans="1:16" ht="17.25" customHeight="1">
      <c r="A27" s="45" t="s">
        <v>55</v>
      </c>
      <c r="B27" s="40"/>
      <c r="C27" s="40"/>
      <c r="D27" s="61"/>
      <c r="E27" s="62"/>
      <c r="F27" s="117">
        <v>245469328.58</v>
      </c>
      <c r="G27" s="120"/>
      <c r="H27" s="121"/>
      <c r="I27" s="122">
        <v>233101011.15</v>
      </c>
      <c r="J27" s="109"/>
      <c r="K27" s="109"/>
      <c r="L27" s="106">
        <v>228059968.73</v>
      </c>
      <c r="M27" s="41"/>
      <c r="N27" s="42"/>
      <c r="O27" s="109">
        <v>226432212.89</v>
      </c>
      <c r="P27" s="27"/>
    </row>
    <row r="28" spans="1:16" ht="17.25" customHeight="1">
      <c r="A28" s="45" t="s">
        <v>56</v>
      </c>
      <c r="B28" s="40"/>
      <c r="C28" s="40"/>
      <c r="D28" s="61"/>
      <c r="E28" s="62"/>
      <c r="F28" s="117">
        <v>1268771091.39</v>
      </c>
      <c r="G28" s="120"/>
      <c r="H28" s="121"/>
      <c r="I28" s="122">
        <v>1234045855.24</v>
      </c>
      <c r="J28" s="109"/>
      <c r="K28" s="109"/>
      <c r="L28" s="106">
        <v>1199088794.58</v>
      </c>
      <c r="M28" s="41"/>
      <c r="N28" s="42"/>
      <c r="O28" s="109">
        <v>1159493661.59</v>
      </c>
      <c r="P28" s="27"/>
    </row>
    <row r="29" spans="1:16" ht="17.25" customHeight="1">
      <c r="A29" s="45" t="s">
        <v>57</v>
      </c>
      <c r="B29" s="40"/>
      <c r="C29" s="40"/>
      <c r="D29" s="61"/>
      <c r="E29" s="62"/>
      <c r="F29" s="117">
        <v>0</v>
      </c>
      <c r="G29" s="120"/>
      <c r="H29" s="121"/>
      <c r="I29" s="122">
        <v>0</v>
      </c>
      <c r="J29" s="42"/>
      <c r="K29" s="42"/>
      <c r="L29" s="43">
        <v>0</v>
      </c>
      <c r="M29" s="41"/>
      <c r="N29" s="42"/>
      <c r="O29" s="109">
        <v>0</v>
      </c>
      <c r="P29" s="27"/>
    </row>
    <row r="30" spans="1:16" ht="17.25" customHeight="1">
      <c r="A30" s="45" t="s">
        <v>58</v>
      </c>
      <c r="B30" s="40"/>
      <c r="C30" s="40"/>
      <c r="D30" s="61"/>
      <c r="E30" s="62"/>
      <c r="F30" s="117">
        <v>0</v>
      </c>
      <c r="G30" s="120"/>
      <c r="H30" s="121"/>
      <c r="I30" s="122">
        <v>0</v>
      </c>
      <c r="J30" s="42"/>
      <c r="K30" s="42"/>
      <c r="L30" s="43">
        <v>0</v>
      </c>
      <c r="M30" s="41"/>
      <c r="N30" s="42"/>
      <c r="O30" s="109">
        <v>0</v>
      </c>
      <c r="P30" s="27"/>
    </row>
    <row r="31" spans="1:16" ht="17.25" customHeight="1">
      <c r="A31" s="40" t="s">
        <v>59</v>
      </c>
      <c r="B31" s="40"/>
      <c r="C31" s="40"/>
      <c r="D31" s="61"/>
      <c r="E31" s="62"/>
      <c r="F31" s="117">
        <v>0</v>
      </c>
      <c r="G31" s="120"/>
      <c r="H31" s="121"/>
      <c r="I31" s="122">
        <v>0</v>
      </c>
      <c r="J31" s="42"/>
      <c r="K31" s="42"/>
      <c r="L31" s="43">
        <v>0</v>
      </c>
      <c r="M31" s="41"/>
      <c r="N31" s="42"/>
      <c r="O31" s="109">
        <v>0</v>
      </c>
      <c r="P31" s="27"/>
    </row>
    <row r="32" spans="1:15" ht="17.25" customHeight="1">
      <c r="A32" s="158" t="s">
        <v>76</v>
      </c>
      <c r="B32" s="158"/>
      <c r="C32" s="158"/>
      <c r="D32" s="61"/>
      <c r="E32" s="62"/>
      <c r="F32" s="117">
        <v>3415691533.12</v>
      </c>
      <c r="G32" s="123"/>
      <c r="H32" s="119"/>
      <c r="I32" s="117">
        <v>4212775811.99</v>
      </c>
      <c r="J32" s="62"/>
      <c r="K32" s="62"/>
      <c r="L32" s="104">
        <v>3963275465.76</v>
      </c>
      <c r="M32" s="58"/>
      <c r="N32" s="59"/>
      <c r="O32" s="144">
        <v>5023449020.88</v>
      </c>
    </row>
    <row r="33" spans="1:15" ht="17.25" customHeight="1">
      <c r="A33" s="160" t="s">
        <v>22</v>
      </c>
      <c r="B33" s="160"/>
      <c r="C33" s="160"/>
      <c r="D33" s="61"/>
      <c r="E33" s="62"/>
      <c r="F33" s="117">
        <v>21430479.22</v>
      </c>
      <c r="G33" s="123"/>
      <c r="H33" s="119"/>
      <c r="I33" s="117">
        <v>21430479.22</v>
      </c>
      <c r="J33" s="62"/>
      <c r="K33" s="62"/>
      <c r="L33" s="104">
        <v>20594377.9</v>
      </c>
      <c r="M33" s="61"/>
      <c r="N33" s="62"/>
      <c r="O33" s="112">
        <v>20594377.9</v>
      </c>
    </row>
    <row r="34" spans="1:17" ht="17.25" customHeight="1">
      <c r="A34" s="181" t="s">
        <v>60</v>
      </c>
      <c r="B34" s="181"/>
      <c r="C34" s="181"/>
      <c r="D34" s="71"/>
      <c r="E34" s="72"/>
      <c r="F34" s="124">
        <f>F35+F38</f>
        <v>1648993173.61</v>
      </c>
      <c r="G34" s="118"/>
      <c r="H34" s="125"/>
      <c r="I34" s="124">
        <f>I35+I38</f>
        <v>1658600986.95</v>
      </c>
      <c r="J34" s="72"/>
      <c r="K34" s="72"/>
      <c r="L34" s="107">
        <f>L35+L38</f>
        <v>1644834390.95</v>
      </c>
      <c r="M34" s="71"/>
      <c r="N34" s="72"/>
      <c r="O34" s="145">
        <f>O35+O38</f>
        <v>1714608107.2</v>
      </c>
      <c r="P34" s="46"/>
      <c r="Q34" s="38"/>
    </row>
    <row r="35" spans="1:16" ht="17.25" customHeight="1">
      <c r="A35" s="160" t="s">
        <v>61</v>
      </c>
      <c r="B35" s="160"/>
      <c r="C35" s="160"/>
      <c r="D35" s="58"/>
      <c r="E35" s="59"/>
      <c r="F35" s="126">
        <f>IF(F36&lt;F37,0,(F36-F37))</f>
        <v>0</v>
      </c>
      <c r="G35" s="118"/>
      <c r="H35" s="127"/>
      <c r="I35" s="126">
        <f>IF(I36&lt;I37,0,(I36-I37))</f>
        <v>0</v>
      </c>
      <c r="J35" s="59"/>
      <c r="K35" s="59"/>
      <c r="L35" s="60">
        <f>IF(L36&lt;L37,0,(L36-L37))</f>
        <v>0</v>
      </c>
      <c r="M35" s="58"/>
      <c r="N35" s="59"/>
      <c r="O35" s="144">
        <f>IF(O36&lt;O37,0,(O36-O37))</f>
        <v>0</v>
      </c>
      <c r="P35" s="46"/>
    </row>
    <row r="36" spans="1:16" ht="17.25" customHeight="1">
      <c r="A36" s="39" t="s">
        <v>45</v>
      </c>
      <c r="B36" s="40"/>
      <c r="C36" s="40"/>
      <c r="D36" s="58"/>
      <c r="E36" s="59"/>
      <c r="F36" s="126">
        <v>9896162496.95</v>
      </c>
      <c r="G36" s="128"/>
      <c r="H36" s="127"/>
      <c r="I36" s="126">
        <v>11137177114.86</v>
      </c>
      <c r="J36" s="48"/>
      <c r="K36" s="48"/>
      <c r="L36" s="103">
        <v>11741119152.1</v>
      </c>
      <c r="M36" s="47"/>
      <c r="N36" s="48"/>
      <c r="O36" s="146">
        <v>11651290665.32</v>
      </c>
      <c r="P36" s="46"/>
    </row>
    <row r="37" spans="1:16" ht="17.25" customHeight="1">
      <c r="A37" s="49" t="s">
        <v>79</v>
      </c>
      <c r="B37" s="40"/>
      <c r="C37" s="40"/>
      <c r="D37" s="58"/>
      <c r="E37" s="59"/>
      <c r="F37" s="126">
        <v>17734012580.54</v>
      </c>
      <c r="G37" s="128"/>
      <c r="H37" s="127"/>
      <c r="I37" s="126">
        <v>14379501788.29</v>
      </c>
      <c r="J37" s="48"/>
      <c r="K37" s="48"/>
      <c r="L37" s="103">
        <v>13191219133.3</v>
      </c>
      <c r="M37" s="47"/>
      <c r="N37" s="48"/>
      <c r="O37" s="146">
        <v>13408327768.15</v>
      </c>
      <c r="P37" s="46"/>
    </row>
    <row r="38" spans="1:17" ht="17.25" customHeight="1">
      <c r="A38" s="160" t="s">
        <v>11</v>
      </c>
      <c r="B38" s="160"/>
      <c r="C38" s="160"/>
      <c r="D38" s="64"/>
      <c r="E38" s="65"/>
      <c r="F38" s="129">
        <v>1648993173.61</v>
      </c>
      <c r="G38" s="128"/>
      <c r="H38" s="127"/>
      <c r="I38" s="126">
        <v>1658600986.95</v>
      </c>
      <c r="J38" s="74"/>
      <c r="K38" s="74"/>
      <c r="L38" s="108">
        <v>1644834390.95</v>
      </c>
      <c r="M38" s="73"/>
      <c r="N38" s="74"/>
      <c r="O38" s="147">
        <v>1714608107.2</v>
      </c>
      <c r="P38" s="46"/>
      <c r="Q38" s="38"/>
    </row>
    <row r="39" spans="1:17" ht="18.75" customHeight="1">
      <c r="A39" s="161" t="s">
        <v>80</v>
      </c>
      <c r="B39" s="161"/>
      <c r="C39" s="161"/>
      <c r="D39" s="93"/>
      <c r="E39" s="94"/>
      <c r="F39" s="130">
        <f>F15-F34</f>
        <v>165205177757.56</v>
      </c>
      <c r="G39" s="131"/>
      <c r="H39" s="132"/>
      <c r="I39" s="133">
        <f>I15-I34</f>
        <v>179802912565.59998</v>
      </c>
      <c r="J39" s="96"/>
      <c r="K39" s="96"/>
      <c r="L39" s="99">
        <f>L15-L34</f>
        <v>183379734528.46997</v>
      </c>
      <c r="M39" s="97"/>
      <c r="N39" s="96"/>
      <c r="O39" s="98">
        <f>O15-O34</f>
        <v>187857781659.81</v>
      </c>
      <c r="P39" s="63"/>
      <c r="Q39" s="38"/>
    </row>
    <row r="40" spans="1:17" ht="18.75" customHeight="1">
      <c r="A40" s="162" t="s">
        <v>87</v>
      </c>
      <c r="B40" s="162"/>
      <c r="C40" s="162"/>
      <c r="D40" s="78"/>
      <c r="E40" s="76"/>
      <c r="F40" s="134">
        <f>58566003987.51</f>
        <v>58566003987.51</v>
      </c>
      <c r="G40" s="135"/>
      <c r="H40" s="136"/>
      <c r="I40" s="134">
        <v>58853336343.15999</v>
      </c>
      <c r="J40" s="75"/>
      <c r="K40" s="76"/>
      <c r="L40" s="88">
        <v>57779995128.579994</v>
      </c>
      <c r="M40" s="75"/>
      <c r="N40" s="76"/>
      <c r="O40" s="87">
        <v>59498087016.55002</v>
      </c>
      <c r="Q40" s="38"/>
    </row>
    <row r="41" spans="1:17" ht="34.5" customHeight="1">
      <c r="A41" s="183" t="s">
        <v>81</v>
      </c>
      <c r="B41" s="183"/>
      <c r="C41" s="184"/>
      <c r="D41" s="78"/>
      <c r="E41" s="76"/>
      <c r="F41" s="134">
        <v>0</v>
      </c>
      <c r="G41" s="135"/>
      <c r="H41" s="136"/>
      <c r="I41" s="134">
        <v>0</v>
      </c>
      <c r="J41" s="75"/>
      <c r="K41" s="76"/>
      <c r="L41" s="77">
        <v>0</v>
      </c>
      <c r="M41" s="75"/>
      <c r="N41" s="76"/>
      <c r="O41" s="87">
        <v>0</v>
      </c>
      <c r="Q41" s="38"/>
    </row>
    <row r="42" spans="1:17" ht="34.5" customHeight="1">
      <c r="A42" s="183" t="s">
        <v>82</v>
      </c>
      <c r="B42" s="183"/>
      <c r="C42" s="184"/>
      <c r="D42" s="78"/>
      <c r="E42" s="76"/>
      <c r="F42" s="134">
        <f>F40-F41</f>
        <v>58566003987.51</v>
      </c>
      <c r="G42" s="135"/>
      <c r="H42" s="136"/>
      <c r="I42" s="134">
        <f>I40-I41</f>
        <v>58853336343.15999</v>
      </c>
      <c r="J42" s="75"/>
      <c r="K42" s="76"/>
      <c r="L42" s="88">
        <f>L40-L41</f>
        <v>57779995128.579994</v>
      </c>
      <c r="M42" s="75"/>
      <c r="N42" s="76"/>
      <c r="O42" s="87">
        <f>O40-O41</f>
        <v>59498087016.55002</v>
      </c>
      <c r="Q42" s="38"/>
    </row>
    <row r="43" spans="1:17" ht="18.75" customHeight="1">
      <c r="A43" s="194" t="s">
        <v>83</v>
      </c>
      <c r="B43" s="194"/>
      <c r="C43" s="194"/>
      <c r="D43" s="78"/>
      <c r="E43" s="87"/>
      <c r="F43" s="134">
        <f>F15/F42*100</f>
        <v>284.89936067134425</v>
      </c>
      <c r="G43" s="135"/>
      <c r="H43" s="136"/>
      <c r="I43" s="134">
        <f>I15/I42*100</f>
        <v>308.32833757204605</v>
      </c>
      <c r="J43" s="86"/>
      <c r="K43" s="87"/>
      <c r="L43" s="88">
        <f>L15/L42*100</f>
        <v>320.2225415694097</v>
      </c>
      <c r="M43" s="86"/>
      <c r="N43" s="87"/>
      <c r="O43" s="87">
        <f>O15/O42*100</f>
        <v>318.6193023555168</v>
      </c>
      <c r="Q43" s="38"/>
    </row>
    <row r="44" spans="1:17" ht="18.75" customHeight="1">
      <c r="A44" s="179" t="s">
        <v>84</v>
      </c>
      <c r="B44" s="179"/>
      <c r="C44" s="179"/>
      <c r="D44" s="95"/>
      <c r="E44" s="98"/>
      <c r="F44" s="133">
        <f>F39/F42*100</f>
        <v>282.0837457047475</v>
      </c>
      <c r="G44" s="137"/>
      <c r="H44" s="132"/>
      <c r="I44" s="133">
        <f>I39/I42*100</f>
        <v>305.5101439232118</v>
      </c>
      <c r="J44" s="100"/>
      <c r="K44" s="98"/>
      <c r="L44" s="99">
        <f>L39/L42*100</f>
        <v>317.37582206503856</v>
      </c>
      <c r="M44" s="100"/>
      <c r="N44" s="98"/>
      <c r="O44" s="98">
        <f>O39/O42*100</f>
        <v>315.7375154054203</v>
      </c>
      <c r="Q44" s="38"/>
    </row>
    <row r="45" spans="1:17" ht="41.25" customHeight="1">
      <c r="A45" s="180" t="s">
        <v>30</v>
      </c>
      <c r="B45" s="180"/>
      <c r="C45" s="180"/>
      <c r="D45" s="78"/>
      <c r="E45" s="76"/>
      <c r="F45" s="134">
        <f>F42*200/100</f>
        <v>117132007975.02</v>
      </c>
      <c r="G45" s="135"/>
      <c r="H45" s="136"/>
      <c r="I45" s="134">
        <f>I42*200/100</f>
        <v>117706672686.31998</v>
      </c>
      <c r="J45" s="75"/>
      <c r="K45" s="76"/>
      <c r="L45" s="88">
        <f>L42*200/100</f>
        <v>115559990257.15997</v>
      </c>
      <c r="M45" s="75"/>
      <c r="N45" s="76"/>
      <c r="O45" s="87">
        <f>O42*200/100</f>
        <v>118996174033.10004</v>
      </c>
      <c r="Q45" s="38"/>
    </row>
    <row r="46" spans="1:17" ht="41.25" customHeight="1">
      <c r="A46" s="199" t="s">
        <v>21</v>
      </c>
      <c r="B46" s="199"/>
      <c r="C46" s="199"/>
      <c r="D46" s="78"/>
      <c r="E46" s="76"/>
      <c r="F46" s="134">
        <f>F42*180/100</f>
        <v>105418807177.518</v>
      </c>
      <c r="G46" s="135"/>
      <c r="H46" s="136"/>
      <c r="I46" s="134">
        <f>I42*180/100</f>
        <v>105936005417.68799</v>
      </c>
      <c r="J46" s="75"/>
      <c r="K46" s="76"/>
      <c r="L46" s="88">
        <f>L42*180/100</f>
        <v>104003991231.44398</v>
      </c>
      <c r="M46" s="75"/>
      <c r="N46" s="76"/>
      <c r="O46" s="87">
        <f>O42*180/100</f>
        <v>107096556629.79004</v>
      </c>
      <c r="Q46" s="38"/>
    </row>
    <row r="47" spans="1:15" ht="11.25" customHeight="1">
      <c r="A47" s="50"/>
      <c r="B47" s="50"/>
      <c r="C47" s="50"/>
      <c r="D47" s="89"/>
      <c r="E47" s="89"/>
      <c r="F47" s="89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1.25" customHeight="1">
      <c r="A48" s="52"/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21.75" customHeight="1">
      <c r="A49" s="197" t="s">
        <v>12</v>
      </c>
      <c r="B49" s="197"/>
      <c r="C49" s="198"/>
      <c r="D49" s="166" t="s">
        <v>3</v>
      </c>
      <c r="E49" s="167"/>
      <c r="F49" s="168"/>
      <c r="G49" s="195" t="str">
        <f>G13</f>
        <v>SALDO DO EXERCÍCIO DE 2020</v>
      </c>
      <c r="H49" s="196"/>
      <c r="I49" s="196"/>
      <c r="J49" s="196"/>
      <c r="K49" s="196"/>
      <c r="L49" s="196"/>
      <c r="M49" s="196"/>
      <c r="N49" s="196"/>
      <c r="O49" s="196"/>
    </row>
    <row r="50" spans="1:15" ht="21.75" customHeight="1">
      <c r="A50" s="171"/>
      <c r="B50" s="171"/>
      <c r="C50" s="172"/>
      <c r="D50" s="173" t="s">
        <v>4</v>
      </c>
      <c r="E50" s="174"/>
      <c r="F50" s="175"/>
      <c r="G50" s="152" t="s">
        <v>5</v>
      </c>
      <c r="H50" s="153"/>
      <c r="I50" s="154"/>
      <c r="J50" s="152" t="s">
        <v>6</v>
      </c>
      <c r="K50" s="153"/>
      <c r="L50" s="154"/>
      <c r="M50" s="152" t="s">
        <v>7</v>
      </c>
      <c r="N50" s="153"/>
      <c r="O50" s="153"/>
    </row>
    <row r="51" spans="1:16" ht="16.5" customHeight="1">
      <c r="A51" s="188" t="s">
        <v>13</v>
      </c>
      <c r="B51" s="188"/>
      <c r="C51" s="189"/>
      <c r="D51" s="54"/>
      <c r="E51" s="55"/>
      <c r="F51" s="138">
        <v>1213764639.02</v>
      </c>
      <c r="G51" s="139"/>
      <c r="H51" s="140"/>
      <c r="I51" s="138">
        <v>795977363.49</v>
      </c>
      <c r="J51" s="54"/>
      <c r="K51" s="55"/>
      <c r="L51" s="101">
        <v>795977363.49</v>
      </c>
      <c r="M51" s="54"/>
      <c r="N51" s="55"/>
      <c r="O51" s="148">
        <v>675205816.69</v>
      </c>
      <c r="P51" s="27"/>
    </row>
    <row r="52" spans="1:17" ht="15.75">
      <c r="A52" s="186" t="s">
        <v>75</v>
      </c>
      <c r="B52" s="186"/>
      <c r="C52" s="187"/>
      <c r="D52" s="47"/>
      <c r="E52" s="48"/>
      <c r="F52" s="141">
        <v>822665691.89</v>
      </c>
      <c r="G52" s="120"/>
      <c r="H52" s="121"/>
      <c r="I52" s="122">
        <v>822665691.89</v>
      </c>
      <c r="J52" s="58"/>
      <c r="K52" s="59"/>
      <c r="L52" s="102">
        <v>822665691.89</v>
      </c>
      <c r="M52" s="58"/>
      <c r="N52" s="59"/>
      <c r="O52" s="144">
        <v>1493467054.62</v>
      </c>
      <c r="P52" s="277"/>
      <c r="Q52" s="38"/>
    </row>
    <row r="53" spans="1:17" ht="16.5" customHeight="1">
      <c r="A53" s="56" t="s">
        <v>62</v>
      </c>
      <c r="B53" s="56"/>
      <c r="C53" s="57"/>
      <c r="D53" s="47"/>
      <c r="E53" s="48"/>
      <c r="F53" s="141">
        <v>19601063906.77</v>
      </c>
      <c r="G53" s="120"/>
      <c r="H53" s="121"/>
      <c r="I53" s="122">
        <v>19601063906.77</v>
      </c>
      <c r="J53" s="47"/>
      <c r="K53" s="48"/>
      <c r="L53" s="103">
        <v>19601063906.77</v>
      </c>
      <c r="M53" s="47"/>
      <c r="N53" s="48"/>
      <c r="O53" s="146">
        <v>3599804704.18</v>
      </c>
      <c r="P53" s="42"/>
      <c r="Q53" s="38"/>
    </row>
    <row r="54" spans="1:17" ht="16.5" customHeight="1">
      <c r="A54" s="186" t="s">
        <v>14</v>
      </c>
      <c r="B54" s="186"/>
      <c r="C54" s="187"/>
      <c r="D54" s="58"/>
      <c r="E54" s="59"/>
      <c r="F54" s="126">
        <f>IF((F36&lt;F37),(F36-F37),0)*-1</f>
        <v>7837850083.59</v>
      </c>
      <c r="G54" s="123"/>
      <c r="H54" s="119"/>
      <c r="I54" s="117">
        <f>IF((I36&lt;I37),(I36-I37),0)*-1</f>
        <v>3242324673.4300003</v>
      </c>
      <c r="J54" s="58"/>
      <c r="K54" s="59"/>
      <c r="L54" s="102">
        <f>IF((L36&lt;L37),(L36-L37),0)*-1</f>
        <v>1450099981.1999989</v>
      </c>
      <c r="M54" s="58"/>
      <c r="N54" s="59"/>
      <c r="O54" s="144">
        <f>IF((O36&lt;O37),(O36-O37),0)*-1</f>
        <v>1757037102.83</v>
      </c>
      <c r="P54" s="27"/>
      <c r="Q54" s="26"/>
    </row>
    <row r="55" spans="1:17" ht="16.5" customHeight="1">
      <c r="A55" s="158" t="s">
        <v>85</v>
      </c>
      <c r="B55" s="158"/>
      <c r="C55" s="159"/>
      <c r="D55" s="61"/>
      <c r="E55" s="62"/>
      <c r="F55" s="117">
        <v>4970286243.6</v>
      </c>
      <c r="G55" s="123"/>
      <c r="H55" s="119"/>
      <c r="I55" s="117">
        <v>5045902414.04</v>
      </c>
      <c r="J55" s="61"/>
      <c r="K55" s="62"/>
      <c r="L55" s="104">
        <v>5101559543.62</v>
      </c>
      <c r="M55" s="61"/>
      <c r="N55" s="62"/>
      <c r="O55" s="112">
        <v>4933643230.49</v>
      </c>
      <c r="P55" s="63"/>
      <c r="Q55" s="38"/>
    </row>
    <row r="56" spans="1:18" ht="16.5" customHeight="1">
      <c r="A56" s="158" t="s">
        <v>63</v>
      </c>
      <c r="B56" s="158"/>
      <c r="C56" s="159"/>
      <c r="D56" s="61"/>
      <c r="E56" s="62"/>
      <c r="F56" s="117">
        <v>411305321.26</v>
      </c>
      <c r="G56" s="123"/>
      <c r="H56" s="119"/>
      <c r="I56" s="117">
        <v>89666077.44</v>
      </c>
      <c r="J56" s="61"/>
      <c r="K56" s="62"/>
      <c r="L56" s="104">
        <v>69806031.82</v>
      </c>
      <c r="M56" s="58"/>
      <c r="N56" s="59"/>
      <c r="O56" s="144">
        <v>599531944.62</v>
      </c>
      <c r="P56" s="27"/>
      <c r="Q56" s="46"/>
      <c r="R56" s="38"/>
    </row>
    <row r="57" spans="1:18" ht="16.5" customHeight="1">
      <c r="A57" s="158" t="s">
        <v>15</v>
      </c>
      <c r="B57" s="158"/>
      <c r="C57" s="159"/>
      <c r="D57" s="41"/>
      <c r="E57" s="42"/>
      <c r="F57" s="122">
        <v>0</v>
      </c>
      <c r="G57" s="120"/>
      <c r="H57" s="121"/>
      <c r="I57" s="122">
        <v>0</v>
      </c>
      <c r="J57" s="41"/>
      <c r="K57" s="42"/>
      <c r="L57" s="43">
        <v>0</v>
      </c>
      <c r="M57" s="47"/>
      <c r="N57" s="48"/>
      <c r="O57" s="146">
        <v>0</v>
      </c>
      <c r="P57" s="27"/>
      <c r="Q57" s="46"/>
      <c r="R57" s="38"/>
    </row>
    <row r="58" spans="1:18" ht="16.5" customHeight="1">
      <c r="A58" s="158" t="s">
        <v>64</v>
      </c>
      <c r="B58" s="158"/>
      <c r="C58" s="159"/>
      <c r="D58" s="41"/>
      <c r="E58" s="42"/>
      <c r="F58" s="122">
        <v>0</v>
      </c>
      <c r="G58" s="120"/>
      <c r="H58" s="121"/>
      <c r="I58" s="122">
        <v>0</v>
      </c>
      <c r="J58" s="41"/>
      <c r="K58" s="42"/>
      <c r="L58" s="43">
        <v>0</v>
      </c>
      <c r="M58" s="47"/>
      <c r="N58" s="48"/>
      <c r="O58" s="146">
        <v>0</v>
      </c>
      <c r="P58" s="27"/>
      <c r="Q58" s="46"/>
      <c r="R58" s="38"/>
    </row>
    <row r="59" spans="1:16" ht="16.5" customHeight="1">
      <c r="A59" s="150" t="s">
        <v>88</v>
      </c>
      <c r="B59" s="150"/>
      <c r="C59" s="151"/>
      <c r="D59" s="64"/>
      <c r="E59" s="65"/>
      <c r="F59" s="129">
        <v>7270719258.39</v>
      </c>
      <c r="G59" s="142"/>
      <c r="H59" s="143"/>
      <c r="I59" s="129">
        <v>7270719258.39</v>
      </c>
      <c r="J59" s="64"/>
      <c r="K59" s="65"/>
      <c r="L59" s="105">
        <v>7270719258.39</v>
      </c>
      <c r="M59" s="64"/>
      <c r="N59" s="65"/>
      <c r="O59" s="149">
        <v>7270719258.39</v>
      </c>
      <c r="P59" s="27"/>
    </row>
    <row r="60" spans="1:16" s="82" customFormat="1" ht="15">
      <c r="A60" s="157" t="s">
        <v>73</v>
      </c>
      <c r="B60" s="157"/>
      <c r="C60" s="157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</row>
    <row r="61" spans="1:16" s="82" customFormat="1" ht="33.75" customHeight="1">
      <c r="A61" s="156" t="s">
        <v>89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81"/>
    </row>
    <row r="62" spans="1:16" s="82" customFormat="1" ht="33.75" customHeight="1">
      <c r="A62" s="156" t="s">
        <v>92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81"/>
    </row>
    <row r="63" spans="1:15" s="82" customFormat="1" ht="15">
      <c r="A63" s="155" t="s">
        <v>20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</row>
    <row r="64" spans="1:16" s="82" customFormat="1" ht="15">
      <c r="A64" s="155" t="s">
        <v>86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83"/>
    </row>
    <row r="65" spans="1:15" s="82" customFormat="1" ht="15">
      <c r="A65" s="155" t="s">
        <v>74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</row>
    <row r="66" spans="1:26" s="85" customFormat="1" ht="78.75" customHeight="1">
      <c r="A66" s="193" t="s">
        <v>91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16" s="84" customFormat="1" ht="1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82"/>
    </row>
    <row r="68" spans="1:16" s="66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66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66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66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92"/>
      <c r="P71" s="25"/>
    </row>
    <row r="72" spans="1:16" s="66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92"/>
      <c r="P72" s="25"/>
    </row>
    <row r="73" spans="1:16" s="66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92"/>
      <c r="P73" s="92"/>
    </row>
    <row r="74" spans="1:16" s="66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92"/>
      <c r="P74" s="92"/>
    </row>
    <row r="75" spans="1:16" s="66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92"/>
      <c r="P75" s="92"/>
    </row>
    <row r="76" spans="1:16" s="66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92"/>
    </row>
    <row r="77" spans="1:16" s="66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66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66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66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66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66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66" customFormat="1" ht="15" customHeight="1">
      <c r="A83" s="190" t="s">
        <v>97</v>
      </c>
      <c r="B83" s="190"/>
      <c r="C83" s="190"/>
      <c r="D83" s="190"/>
      <c r="E83" s="190"/>
      <c r="F83" s="201" t="s">
        <v>95</v>
      </c>
      <c r="G83" s="201"/>
      <c r="H83" s="201"/>
      <c r="I83" s="201"/>
      <c r="J83" s="200" t="s">
        <v>94</v>
      </c>
      <c r="K83" s="200"/>
      <c r="L83" s="200"/>
      <c r="M83" s="200"/>
      <c r="N83" s="200"/>
      <c r="O83" s="200"/>
      <c r="P83" s="25"/>
    </row>
    <row r="84" spans="1:16" s="66" customFormat="1" ht="15" customHeight="1">
      <c r="A84" s="190" t="s">
        <v>98</v>
      </c>
      <c r="B84" s="190"/>
      <c r="C84" s="190"/>
      <c r="D84" s="190"/>
      <c r="E84" s="190"/>
      <c r="F84" s="201" t="s">
        <v>96</v>
      </c>
      <c r="G84" s="201"/>
      <c r="H84" s="201"/>
      <c r="I84" s="201"/>
      <c r="J84" s="200" t="s">
        <v>93</v>
      </c>
      <c r="K84" s="200"/>
      <c r="L84" s="200"/>
      <c r="M84" s="200"/>
      <c r="N84" s="200"/>
      <c r="O84" s="200"/>
      <c r="P84" s="25"/>
    </row>
    <row r="85" spans="1:16" s="66" customFormat="1" ht="15" customHeight="1">
      <c r="A85" s="28"/>
      <c r="B85" s="28"/>
      <c r="C85" s="28"/>
      <c r="D85" s="28"/>
      <c r="E85" s="28"/>
      <c r="F85" s="28"/>
      <c r="G85" s="28"/>
      <c r="I85" s="91"/>
      <c r="J85" s="91"/>
      <c r="K85" s="91"/>
      <c r="L85" s="91"/>
      <c r="M85" s="91"/>
      <c r="N85" s="91"/>
      <c r="O85" s="91"/>
      <c r="P85" s="25"/>
    </row>
    <row r="86" spans="1:16" s="66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5"/>
    </row>
    <row r="87" spans="1:16" s="66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5"/>
    </row>
    <row r="88" spans="1:16" s="66" customFormat="1" ht="15" customHeight="1">
      <c r="A88" s="28"/>
      <c r="B88" s="28"/>
      <c r="C88" s="28"/>
      <c r="D88" s="67"/>
      <c r="E88" s="90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66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66" customFormat="1" ht="15" customHeight="1">
      <c r="A90" s="185"/>
      <c r="B90" s="185"/>
      <c r="C90" s="185"/>
      <c r="D90" s="185"/>
      <c r="E90" s="185"/>
      <c r="F90" s="185"/>
      <c r="G90" s="185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66" customFormat="1" ht="15" customHeight="1">
      <c r="A91" s="190"/>
      <c r="B91" s="190"/>
      <c r="C91" s="190"/>
      <c r="D91" s="190"/>
      <c r="E91" s="190"/>
      <c r="F91" s="190"/>
      <c r="G91" s="190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66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66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66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66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66" customFormat="1" ht="1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1:15" s="66" customFormat="1" ht="1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1:15" s="66" customFormat="1" ht="1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1:15" s="66" customFormat="1" ht="1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1:15" s="66" customFormat="1" ht="1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5" s="66" customFormat="1" ht="1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5" s="66" customFormat="1" ht="1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s="66" customFormat="1" ht="1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s="66" customFormat="1" ht="1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s="66" customFormat="1" ht="11.2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s="66" customFormat="1" ht="11.2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s="66" customFormat="1" ht="11.2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s="66" customFormat="1" ht="11.2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="66" customFormat="1" ht="11.25" customHeight="1"/>
    <row r="110" s="66" customFormat="1" ht="11.25" customHeight="1"/>
  </sheetData>
  <sheetProtection/>
  <mergeCells count="60">
    <mergeCell ref="J83:O83"/>
    <mergeCell ref="J84:O84"/>
    <mergeCell ref="F83:I83"/>
    <mergeCell ref="F84:I84"/>
    <mergeCell ref="A83:E83"/>
    <mergeCell ref="A84:E84"/>
    <mergeCell ref="A66:O66"/>
    <mergeCell ref="A43:C43"/>
    <mergeCell ref="D49:F49"/>
    <mergeCell ref="G49:O49"/>
    <mergeCell ref="D50:F50"/>
    <mergeCell ref="M50:O50"/>
    <mergeCell ref="A49:C50"/>
    <mergeCell ref="G50:I50"/>
    <mergeCell ref="A46:C46"/>
    <mergeCell ref="A56:C56"/>
    <mergeCell ref="A90:G90"/>
    <mergeCell ref="A54:C54"/>
    <mergeCell ref="A55:C55"/>
    <mergeCell ref="A51:C51"/>
    <mergeCell ref="A52:C52"/>
    <mergeCell ref="A91:G91"/>
    <mergeCell ref="A67:O67"/>
    <mergeCell ref="O71:O75"/>
    <mergeCell ref="A65:O65"/>
    <mergeCell ref="A61:O61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16:C16"/>
    <mergeCell ref="A17:C17"/>
    <mergeCell ref="A32:C32"/>
    <mergeCell ref="A33:C33"/>
    <mergeCell ref="A39:C39"/>
    <mergeCell ref="A40:C40"/>
    <mergeCell ref="A59:C59"/>
    <mergeCell ref="J50:L50"/>
    <mergeCell ref="A63:O63"/>
    <mergeCell ref="A62:O62"/>
    <mergeCell ref="A60:C60"/>
    <mergeCell ref="A64:O64"/>
    <mergeCell ref="A57:C57"/>
    <mergeCell ref="A58:C58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4 E43 L43:L44" evalError="1"/>
    <ignoredError sqref="I25 F25 L25 O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"/>
  <sheetViews>
    <sheetView zoomScale="80" zoomScaleNormal="80" zoomScalePageLayoutView="0" workbookViewId="0" topLeftCell="A1">
      <selection activeCell="A13" sqref="A13:U19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257" t="s">
        <v>23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ht="15.75">
      <c r="A3" s="253" t="s">
        <v>31</v>
      </c>
      <c r="B3" s="253"/>
      <c r="C3" s="253"/>
      <c r="D3" s="254" t="s">
        <v>39</v>
      </c>
      <c r="E3" s="255"/>
      <c r="F3" s="255"/>
      <c r="G3" s="255"/>
      <c r="H3" s="255"/>
      <c r="I3" s="256"/>
      <c r="J3" s="254" t="s">
        <v>39</v>
      </c>
      <c r="K3" s="255"/>
      <c r="L3" s="255"/>
      <c r="M3" s="255"/>
      <c r="N3" s="255"/>
      <c r="O3" s="255"/>
      <c r="P3" s="254" t="s">
        <v>39</v>
      </c>
      <c r="Q3" s="255"/>
      <c r="R3" s="255"/>
      <c r="S3" s="255"/>
      <c r="T3" s="255"/>
      <c r="U3" s="255"/>
      <c r="V3" s="212" t="s">
        <v>68</v>
      </c>
      <c r="W3" s="211"/>
      <c r="X3" s="211"/>
      <c r="Y3" s="211"/>
      <c r="Z3" s="211"/>
      <c r="AA3" s="211"/>
    </row>
    <row r="4" spans="1:27" ht="15.75">
      <c r="A4" s="255" t="s">
        <v>32</v>
      </c>
      <c r="B4" s="255"/>
      <c r="C4" s="255"/>
      <c r="D4" s="254" t="s">
        <v>40</v>
      </c>
      <c r="E4" s="255"/>
      <c r="F4" s="255"/>
      <c r="G4" s="255"/>
      <c r="H4" s="255"/>
      <c r="I4" s="256"/>
      <c r="J4" s="275" t="s">
        <v>32</v>
      </c>
      <c r="K4" s="276"/>
      <c r="L4" s="276"/>
      <c r="M4" s="276"/>
      <c r="N4" s="276"/>
      <c r="O4" s="276"/>
      <c r="P4" s="275" t="s">
        <v>33</v>
      </c>
      <c r="Q4" s="276"/>
      <c r="R4" s="276"/>
      <c r="S4" s="276"/>
      <c r="T4" s="276"/>
      <c r="U4" s="276"/>
      <c r="V4" s="214" t="s">
        <v>40</v>
      </c>
      <c r="W4" s="215"/>
      <c r="X4" s="215"/>
      <c r="Y4" s="215"/>
      <c r="Z4" s="215"/>
      <c r="AA4" s="215"/>
    </row>
    <row r="5" spans="1:27" ht="30">
      <c r="A5" s="13" t="s">
        <v>24</v>
      </c>
      <c r="B5" s="14" t="s">
        <v>25</v>
      </c>
      <c r="C5" s="14" t="s">
        <v>26</v>
      </c>
      <c r="D5" s="261" t="s">
        <v>34</v>
      </c>
      <c r="E5" s="262"/>
      <c r="F5" s="261" t="s">
        <v>36</v>
      </c>
      <c r="G5" s="265"/>
      <c r="H5" s="262"/>
      <c r="I5" s="14" t="s">
        <v>25</v>
      </c>
      <c r="J5" s="266" t="s">
        <v>41</v>
      </c>
      <c r="K5" s="267"/>
      <c r="L5" s="261" t="s">
        <v>36</v>
      </c>
      <c r="M5" s="262"/>
      <c r="N5" s="261" t="s">
        <v>25</v>
      </c>
      <c r="O5" s="265"/>
      <c r="P5" s="266" t="s">
        <v>41</v>
      </c>
      <c r="Q5" s="267"/>
      <c r="R5" s="261" t="s">
        <v>36</v>
      </c>
      <c r="S5" s="262"/>
      <c r="T5" s="261" t="s">
        <v>25</v>
      </c>
      <c r="U5" s="265"/>
      <c r="V5" s="229" t="s">
        <v>41</v>
      </c>
      <c r="W5" s="230"/>
      <c r="X5" s="216" t="s">
        <v>36</v>
      </c>
      <c r="Y5" s="217"/>
      <c r="Z5" s="216" t="s">
        <v>25</v>
      </c>
      <c r="AA5" s="228"/>
    </row>
    <row r="6" spans="1:27" ht="15">
      <c r="A6" s="12"/>
      <c r="B6" s="15"/>
      <c r="C6" s="15"/>
      <c r="D6" s="263"/>
      <c r="E6" s="264"/>
      <c r="F6" s="263"/>
      <c r="G6" s="273"/>
      <c r="H6" s="264"/>
      <c r="I6" s="15"/>
      <c r="J6" s="268"/>
      <c r="K6" s="269"/>
      <c r="L6" s="263"/>
      <c r="M6" s="264"/>
      <c r="N6" s="263"/>
      <c r="O6" s="273"/>
      <c r="P6" s="268"/>
      <c r="Q6" s="269"/>
      <c r="R6" s="263"/>
      <c r="S6" s="264"/>
      <c r="T6" s="263"/>
      <c r="U6" s="273"/>
      <c r="V6" s="231"/>
      <c r="W6" s="232"/>
      <c r="X6" s="218"/>
      <c r="Y6" s="219"/>
      <c r="Z6" s="218"/>
      <c r="AA6" s="240"/>
    </row>
    <row r="7" spans="1:27" ht="15">
      <c r="A7" s="16" t="s">
        <v>27</v>
      </c>
      <c r="B7" s="17" t="s">
        <v>28</v>
      </c>
      <c r="C7" s="17" t="s">
        <v>29</v>
      </c>
      <c r="D7" s="243" t="s">
        <v>35</v>
      </c>
      <c r="E7" s="244"/>
      <c r="F7" s="243" t="s">
        <v>37</v>
      </c>
      <c r="G7" s="245"/>
      <c r="H7" s="244"/>
      <c r="I7" s="17" t="s">
        <v>38</v>
      </c>
      <c r="J7" s="241" t="s">
        <v>42</v>
      </c>
      <c r="K7" s="242"/>
      <c r="L7" s="243" t="s">
        <v>43</v>
      </c>
      <c r="M7" s="244"/>
      <c r="N7" s="243" t="s">
        <v>44</v>
      </c>
      <c r="O7" s="245"/>
      <c r="P7" s="241" t="s">
        <v>65</v>
      </c>
      <c r="Q7" s="242"/>
      <c r="R7" s="243" t="s">
        <v>66</v>
      </c>
      <c r="S7" s="244"/>
      <c r="T7" s="243" t="s">
        <v>67</v>
      </c>
      <c r="U7" s="245"/>
      <c r="V7" s="221" t="s">
        <v>70</v>
      </c>
      <c r="W7" s="222"/>
      <c r="X7" s="258" t="s">
        <v>71</v>
      </c>
      <c r="Y7" s="259"/>
      <c r="Z7" s="258" t="s">
        <v>72</v>
      </c>
      <c r="AA7" s="260"/>
    </row>
    <row r="8" spans="1:27" ht="15.75">
      <c r="A8" s="18">
        <v>200</v>
      </c>
      <c r="B8" s="19">
        <v>202.48</v>
      </c>
      <c r="C8" s="20">
        <f>B8-A8</f>
        <v>2.4799999999999898</v>
      </c>
      <c r="D8" s="246">
        <f>C8*0.25</f>
        <v>0.6199999999999974</v>
      </c>
      <c r="E8" s="247"/>
      <c r="F8" s="236">
        <f>B8-D8</f>
        <v>201.85999999999999</v>
      </c>
      <c r="G8" s="248"/>
      <c r="H8" s="249"/>
      <c r="I8" s="19">
        <v>227.95</v>
      </c>
      <c r="J8" s="236">
        <f>I8-A8</f>
        <v>27.94999999999999</v>
      </c>
      <c r="K8" s="249"/>
      <c r="L8" s="246">
        <f>F8</f>
        <v>201.85999999999999</v>
      </c>
      <c r="M8" s="250"/>
      <c r="N8" s="251">
        <v>238.517018995722</v>
      </c>
      <c r="O8" s="252"/>
      <c r="P8" s="236">
        <f>N8-A8</f>
        <v>38.517018995722</v>
      </c>
      <c r="Q8" s="237"/>
      <c r="R8" s="246">
        <f>A8</f>
        <v>200</v>
      </c>
      <c r="S8" s="250"/>
      <c r="T8" s="251">
        <v>269.74</v>
      </c>
      <c r="U8" s="271"/>
      <c r="V8" s="202">
        <f>T8-A8</f>
        <v>69.74000000000001</v>
      </c>
      <c r="W8" s="203"/>
      <c r="X8" s="204">
        <f>A8</f>
        <v>200</v>
      </c>
      <c r="Y8" s="233"/>
      <c r="Z8" s="234">
        <v>268.6</v>
      </c>
      <c r="AA8" s="235"/>
    </row>
    <row r="11" spans="4:21" ht="15">
      <c r="D11" s="274" t="s">
        <v>69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</row>
    <row r="13" spans="1:27" ht="15.75">
      <c r="A13" s="257" t="s">
        <v>23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6"/>
      <c r="W13" s="6"/>
      <c r="X13" s="6"/>
      <c r="Y13" s="6"/>
      <c r="Z13" s="6"/>
      <c r="AA13" s="6"/>
    </row>
    <row r="14" spans="1:27" ht="15.75">
      <c r="A14" s="270" t="s">
        <v>31</v>
      </c>
      <c r="B14" s="270"/>
      <c r="C14" s="270"/>
      <c r="D14" s="212" t="s">
        <v>39</v>
      </c>
      <c r="E14" s="211"/>
      <c r="F14" s="211"/>
      <c r="G14" s="211"/>
      <c r="H14" s="211"/>
      <c r="I14" s="213"/>
      <c r="J14" s="212" t="s">
        <v>39</v>
      </c>
      <c r="K14" s="211"/>
      <c r="L14" s="211"/>
      <c r="M14" s="211"/>
      <c r="N14" s="211"/>
      <c r="O14" s="211"/>
      <c r="P14" s="212" t="s">
        <v>90</v>
      </c>
      <c r="Q14" s="211"/>
      <c r="R14" s="211"/>
      <c r="S14" s="211"/>
      <c r="T14" s="211"/>
      <c r="U14" s="211"/>
      <c r="V14" s="8"/>
      <c r="W14" s="8"/>
      <c r="X14" s="8"/>
      <c r="Y14" s="8"/>
      <c r="Z14" s="8"/>
      <c r="AA14" s="8"/>
    </row>
    <row r="15" spans="1:27" ht="15.75" customHeight="1">
      <c r="A15" s="211" t="s">
        <v>32</v>
      </c>
      <c r="B15" s="211"/>
      <c r="C15" s="211"/>
      <c r="D15" s="212" t="s">
        <v>40</v>
      </c>
      <c r="E15" s="211"/>
      <c r="F15" s="211"/>
      <c r="G15" s="211"/>
      <c r="H15" s="211"/>
      <c r="I15" s="213"/>
      <c r="J15" s="214" t="s">
        <v>33</v>
      </c>
      <c r="K15" s="215"/>
      <c r="L15" s="215"/>
      <c r="M15" s="215"/>
      <c r="N15" s="215"/>
      <c r="O15" s="215"/>
      <c r="P15" s="238" t="s">
        <v>33</v>
      </c>
      <c r="Q15" s="239"/>
      <c r="R15" s="239"/>
      <c r="S15" s="239"/>
      <c r="T15" s="239"/>
      <c r="U15" s="239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216" t="s">
        <v>34</v>
      </c>
      <c r="E16" s="217"/>
      <c r="F16" s="216" t="s">
        <v>36</v>
      </c>
      <c r="G16" s="228"/>
      <c r="H16" s="217"/>
      <c r="I16" s="1" t="s">
        <v>25</v>
      </c>
      <c r="J16" s="229" t="s">
        <v>41</v>
      </c>
      <c r="K16" s="230"/>
      <c r="L16" s="216" t="s">
        <v>36</v>
      </c>
      <c r="M16" s="217"/>
      <c r="N16" s="216" t="s">
        <v>25</v>
      </c>
      <c r="O16" s="228"/>
      <c r="P16" s="229" t="s">
        <v>41</v>
      </c>
      <c r="Q16" s="230"/>
      <c r="R16" s="216" t="s">
        <v>36</v>
      </c>
      <c r="S16" s="217"/>
      <c r="T16" s="216" t="s">
        <v>25</v>
      </c>
      <c r="U16" s="228"/>
      <c r="V16" s="9"/>
      <c r="W16" s="272" t="s">
        <v>77</v>
      </c>
      <c r="X16" s="272"/>
      <c r="Y16" s="10"/>
      <c r="Z16" s="10"/>
      <c r="AA16" s="10"/>
    </row>
    <row r="17" spans="1:27" ht="15">
      <c r="A17" s="22"/>
      <c r="B17" s="2"/>
      <c r="C17" s="2"/>
      <c r="D17" s="218"/>
      <c r="E17" s="219"/>
      <c r="F17" s="218"/>
      <c r="G17" s="240"/>
      <c r="H17" s="219"/>
      <c r="I17" s="2"/>
      <c r="J17" s="231"/>
      <c r="K17" s="232"/>
      <c r="L17" s="218"/>
      <c r="M17" s="219"/>
      <c r="N17" s="218"/>
      <c r="O17" s="240"/>
      <c r="P17" s="231"/>
      <c r="Q17" s="232"/>
      <c r="R17" s="218"/>
      <c r="S17" s="219"/>
      <c r="T17" s="218"/>
      <c r="U17" s="240"/>
      <c r="V17" s="9"/>
      <c r="W17" s="272"/>
      <c r="X17" s="272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223" t="s">
        <v>35</v>
      </c>
      <c r="E18" s="224"/>
      <c r="F18" s="223" t="s">
        <v>37</v>
      </c>
      <c r="G18" s="227"/>
      <c r="H18" s="224"/>
      <c r="I18" s="24" t="s">
        <v>38</v>
      </c>
      <c r="J18" s="221" t="s">
        <v>42</v>
      </c>
      <c r="K18" s="222"/>
      <c r="L18" s="223" t="s">
        <v>43</v>
      </c>
      <c r="M18" s="224"/>
      <c r="N18" s="223" t="s">
        <v>44</v>
      </c>
      <c r="O18" s="227"/>
      <c r="P18" s="221" t="s">
        <v>65</v>
      </c>
      <c r="Q18" s="222"/>
      <c r="R18" s="223" t="s">
        <v>66</v>
      </c>
      <c r="S18" s="224"/>
      <c r="T18" s="225" t="s">
        <v>67</v>
      </c>
      <c r="U18" s="226"/>
      <c r="V18" s="11"/>
      <c r="W18" s="272"/>
      <c r="X18" s="272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204">
        <f>C19*0.25</f>
        <v>0.6199999999999974</v>
      </c>
      <c r="E19" s="208"/>
      <c r="F19" s="202">
        <f>B19-D19</f>
        <v>201.85999999999999</v>
      </c>
      <c r="G19" s="209"/>
      <c r="H19" s="210"/>
      <c r="I19" s="4">
        <v>227.95260093669</v>
      </c>
      <c r="J19" s="202">
        <f>I19-A19</f>
        <v>27.952600936690004</v>
      </c>
      <c r="K19" s="203"/>
      <c r="L19" s="204">
        <f>F19</f>
        <v>201.85999999999999</v>
      </c>
      <c r="M19" s="233"/>
      <c r="N19" s="234">
        <v>269.739898238237</v>
      </c>
      <c r="O19" s="235"/>
      <c r="P19" s="202">
        <f>N19-A19</f>
        <v>69.739898238237</v>
      </c>
      <c r="Q19" s="203"/>
      <c r="R19" s="204">
        <f>A19</f>
        <v>200</v>
      </c>
      <c r="S19" s="205"/>
      <c r="T19" s="204">
        <v>315.73751540542</v>
      </c>
      <c r="U19" s="205"/>
      <c r="V19" s="206"/>
      <c r="W19" s="206"/>
      <c r="X19" s="207"/>
      <c r="Y19" s="207"/>
      <c r="Z19" s="220"/>
      <c r="AA19" s="220"/>
    </row>
    <row r="20" spans="22:27" ht="15">
      <c r="V20" s="7"/>
      <c r="W20" s="7"/>
      <c r="X20" s="7"/>
      <c r="Y20" s="7"/>
      <c r="Z20" s="7"/>
      <c r="AA20" s="7"/>
    </row>
    <row r="24" ht="15">
      <c r="O24">
        <v>317.37582206503856</v>
      </c>
    </row>
  </sheetData>
  <sheetProtection/>
  <mergeCells count="94">
    <mergeCell ref="A4:C4"/>
    <mergeCell ref="D4:I4"/>
    <mergeCell ref="J4:O4"/>
    <mergeCell ref="P4:U4"/>
    <mergeCell ref="T6:U6"/>
    <mergeCell ref="P5:Q6"/>
    <mergeCell ref="F6:H6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P19:Q19"/>
    <mergeCell ref="R19:S19"/>
    <mergeCell ref="T19:U19"/>
    <mergeCell ref="V19:W19"/>
    <mergeCell ref="X19:Y19"/>
    <mergeCell ref="D19:E19"/>
    <mergeCell ref="F19:H19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P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2021-01-21T19:01:14Z</cp:lastPrinted>
  <dcterms:created xsi:type="dcterms:W3CDTF">2010-04-07T15:40:56Z</dcterms:created>
  <dcterms:modified xsi:type="dcterms:W3CDTF">2021-02-01T14:13:41Z</dcterms:modified>
  <cp:category/>
  <cp:version/>
  <cp:contentType/>
  <cp:contentStatus/>
</cp:coreProperties>
</file>