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Traj. Ret. Limite" sheetId="2" r:id="rId2"/>
  </sheets>
  <definedNames>
    <definedName name="_xlnm.Print_Area" localSheetId="0">'Anexo II - Dívida'!$A$1:$O$92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<sst xmlns="http://schemas.openxmlformats.org/spreadsheetml/2006/main" count="149" uniqueCount="98">
  <si>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</si>
  <si>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</si>
  <si>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</si>
  <si>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</si>
  <si>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</si>
  <si>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</si>
  <si>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</si>
  <si>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</si>
  <si>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</si>
  <si>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</si>
  <si>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</si>
  <si>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</si>
  <si>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DÍVIDA CONSOLIDADA LÍQUIDA (DCL) (III) = (I - II)</t>
  </si>
  <si>
    <t>RECEITA CORRENTE LÍQUIDA - RCL</t>
  </si>
  <si>
    <t>% da DC sobre a RCL (I/RCL)</t>
  </si>
  <si>
    <t>% da DCL sobre a RCL (III/RCL)</t>
  </si>
  <si>
    <t>OUTROS VALORES NÃO INTEGRANTES DA DC</t>
  </si>
  <si>
    <t>PRECATÓRIOS ANTERIORES A 05/05/2000</t>
  </si>
  <si>
    <t>INSUFICIÊNCIA FINANCEIRA</t>
  </si>
  <si>
    <t>DEPÓSITOS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</si>
  <si>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</si>
  <si>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</si>
  <si>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</si>
  <si>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</si>
  <si>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</si>
  <si>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</si>
  <si>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</si>
  <si>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</si>
  <si>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TRAJETÓRIA DE RETORNO AO LIMITE DA DÍVIDA CONSOLIDADA LÍQUIDA</t>
  </si>
  <si>
    <t xml:space="preserve">Limite Máxímo </t>
  </si>
  <si>
    <t>% DCL</t>
  </si>
  <si>
    <t>% Excedente</t>
  </si>
  <si>
    <t>(a)</t>
  </si>
  <si>
    <t>(b)</t>
  </si>
  <si>
    <t>(c) = (b-a)</t>
  </si>
  <si>
    <t>LIMITE DEFINIDO POR RESOLUÇÃO N° 40/01 DO SENADO FEDERAL-200%</t>
  </si>
  <si>
    <t>2016</t>
  </si>
  <si>
    <t>2º Quadrimestre</t>
  </si>
  <si>
    <t>3º Quadrimestre</t>
  </si>
  <si>
    <t>Redutor mínimo de 25% do Excedente</t>
  </si>
  <si>
    <t>(d) = (0,25*c)</t>
  </si>
  <si>
    <t>Limite</t>
  </si>
  <si>
    <t>(e) = (b-d)</t>
  </si>
  <si>
    <t>(f)</t>
  </si>
  <si>
    <t>2017</t>
  </si>
  <si>
    <t>1º Quadrimestre</t>
  </si>
  <si>
    <t>Redutor Residual</t>
  </si>
  <si>
    <t>(g) = (f-a)</t>
  </si>
  <si>
    <t>(h) = (e)</t>
  </si>
  <si>
    <t>(i)</t>
  </si>
  <si>
    <t>Disponibilidade de Caixa Bruta</t>
  </si>
  <si>
    <t xml:space="preserve"> (-) Restos a Pagar Processados (Exceto Precatórios)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</si>
  <si>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</si>
  <si>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</si>
  <si>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</si>
  <si>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</si>
  <si>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</si>
  <si>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</si>
  <si>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</si>
  <si>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</si>
  <si>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</si>
  <si>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</si>
  <si>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</si>
  <si>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</si>
  <si>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</si>
  <si>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</si>
  <si>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</si>
  <si>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</si>
  <si>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 xml:space="preserve">¹ Se o saldo apurado for negativo, ou seja, se o total dos Restos a Pagar Processados for maior que o total da Disponibilidade de Caixa Bruta, o valor dessa linha deverá ser representado por um "-" (traço) e o valor excedente deverá ser informado na linha “Insuficiência Financeira” do quadro “Outros Valores não Integrantes da Dívida Consolidada”.    </t>
  </si>
  <si>
    <t>PASSIVO ATUARIAL</t>
  </si>
  <si>
    <t>RP NÃO-PROCESSADOS</t>
  </si>
  <si>
    <t>DÍVIDA CONTRATUAL DE PPP</t>
  </si>
  <si>
    <t>APROPRIAÇÃO DE DEPÓSITOS JUDICIAIS - LC 151/2015</t>
  </si>
  <si>
    <t>(j) = (i-a)</t>
  </si>
  <si>
    <t>(k) = (a)</t>
  </si>
  <si>
    <t>(l)</t>
  </si>
  <si>
    <t>2018</t>
  </si>
  <si>
    <t>OU</t>
  </si>
  <si>
    <t>(m) = (l-a)</t>
  </si>
  <si>
    <t>(n) = (a)</t>
  </si>
  <si>
    <t>(o)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</si>
  <si>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</si>
  <si>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</si>
  <si>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</si>
  <si>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</si>
  <si>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forem incluídos ou que deveriam ter sido incluídos, os valores deverão compor a linha "Precatórios Posteriores a 05/05/2000 (inclusive) - Vencidos e não pagos".  </t>
    </r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</si>
  <si>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8.272 de 27 de dezembro de 2018 estendeu o prazo de validade do estado de calamidade pública no âmbito da administração financeira estadual para até 31 de dezembro de 2019.</t>
  </si>
  <si>
    <t>SALDO DO EXERCÍCIO DE 2019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</si>
  <si>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</si>
  <si>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Bernardo Santos Cunha Barbosa                                                                            Controlador-Geral do Estado        </t>
  </si>
  <si>
    <t>Wilson José Witzel                                                                                                         Governador</t>
  </si>
  <si>
    <t>Luiz Claudio Rodrigues de Carvalho                                                                                               Secretário de Estado de Fazenda</t>
  </si>
  <si>
    <t>2019</t>
  </si>
  <si>
    <t xml:space="preserve">          5 - Este Demonstrativo não considera a casa dos centavos.</t>
  </si>
  <si>
    <t xml:space="preserve">          2 - Imprensa Oficial, CEDAE e AGERIO não constam nos Orçamentos Fiscal e da Seguridade Social no exercício de 2019.</t>
  </si>
  <si>
    <t>ATUALIZAR</t>
  </si>
  <si>
    <t>JANEIRO A AGOSTO DE 2019</t>
  </si>
  <si>
    <t xml:space="preserve">         Emissão: 19/09/2019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</si>
</sst>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43" fontId="3" fillId="33" borderId="13" xfId="0" applyNumberFormat="1" applyFont="1" applyFill="1" applyBorder="1" applyAlignment="1">
      <alignment horizontal="center" vertical="top" wrapText="1"/>
    </xf>
    <xf numFmtId="0" fontId="4" fillId="0" borderId="0" xfId="4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5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48" applyFont="1" applyFill="1" applyAlignment="1">
      <alignment/>
      <protection/>
    </xf>
    <xf numFmtId="3" fontId="6" fillId="0" borderId="0" xfId="48" applyNumberFormat="1" applyFont="1" applyFill="1" applyAlignment="1">
      <alignment/>
      <protection/>
    </xf>
    <xf numFmtId="0" fontId="6" fillId="0" borderId="0" xfId="48" applyFont="1" applyFill="1" applyBorder="1" applyAlignment="1">
      <alignment/>
      <protection/>
    </xf>
    <xf numFmtId="0" fontId="6" fillId="0" borderId="0" xfId="0" applyFont="1" applyFill="1" applyAlignment="1">
      <alignment horizontal="center" vertical="center"/>
    </xf>
    <xf numFmtId="49" fontId="6" fillId="0" borderId="0" xfId="48" applyNumberFormat="1" applyFont="1" applyFill="1" applyAlignment="1">
      <alignment vertical="center"/>
      <protection/>
    </xf>
    <xf numFmtId="0" fontId="6" fillId="0" borderId="0" xfId="48" applyFont="1" applyFill="1" applyAlignment="1">
      <alignment vertical="center"/>
      <protection/>
    </xf>
    <xf numFmtId="3" fontId="6" fillId="0" borderId="0" xfId="48" applyNumberFormat="1" applyFont="1" applyFill="1" applyAlignment="1">
      <alignment vertical="center"/>
      <protection/>
    </xf>
    <xf numFmtId="0" fontId="6" fillId="0" borderId="0" xfId="48" applyFont="1" applyFill="1" applyBorder="1" applyAlignment="1">
      <alignment vertical="center"/>
      <protection/>
    </xf>
    <xf numFmtId="164" fontId="6" fillId="0" borderId="0" xfId="48" applyNumberFormat="1" applyFont="1" applyFill="1" applyAlignment="1">
      <alignment horizontal="right" vertical="center"/>
      <protection/>
    </xf>
    <xf numFmtId="166" fontId="6" fillId="0" borderId="0" xfId="61" applyNumberFormat="1" applyFont="1" applyFill="1" applyAlignment="1">
      <alignment horizontal="right"/>
    </xf>
    <xf numFmtId="0" fontId="6" fillId="0" borderId="0" xfId="48" applyFont="1" applyFill="1" applyBorder="1" applyAlignment="1">
      <alignment horizontal="left" indent="1"/>
      <protection/>
    </xf>
    <xf numFmtId="166" fontId="6" fillId="0" borderId="0" xfId="61" applyNumberFormat="1" applyFont="1" applyFill="1" applyAlignment="1">
      <alignment horizontal="right" indent="1"/>
    </xf>
    <xf numFmtId="0" fontId="6" fillId="0" borderId="0" xfId="48" applyFont="1" applyFill="1" applyAlignment="1">
      <alignment horizontal="left" indent="1"/>
      <protection/>
    </xf>
    <xf numFmtId="166" fontId="6" fillId="0" borderId="0" xfId="48" applyNumberFormat="1" applyFont="1" applyFill="1" applyAlignment="1">
      <alignment/>
      <protection/>
    </xf>
    <xf numFmtId="0" fontId="6" fillId="0" borderId="0" xfId="48" applyFont="1" applyFill="1" applyBorder="1" applyAlignment="1">
      <alignment horizontal="left" vertical="center" indent="4"/>
      <protection/>
    </xf>
    <xf numFmtId="0" fontId="6" fillId="0" borderId="0" xfId="48" applyFont="1" applyFill="1" applyBorder="1" applyAlignment="1">
      <alignment horizontal="left" vertical="center"/>
      <protection/>
    </xf>
    <xf numFmtId="166" fontId="6" fillId="0" borderId="17" xfId="61" applyNumberFormat="1" applyFont="1" applyFill="1" applyBorder="1" applyAlignment="1">
      <alignment horizontal="center" vertical="center"/>
    </xf>
    <xf numFmtId="166" fontId="6" fillId="0" borderId="0" xfId="61" applyNumberFormat="1" applyFont="1" applyFill="1" applyBorder="1" applyAlignment="1">
      <alignment horizontal="center" vertical="center"/>
    </xf>
    <xf numFmtId="166" fontId="6" fillId="0" borderId="18" xfId="61" applyNumberFormat="1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vertical="center" indent="7"/>
      <protection/>
    </xf>
    <xf numFmtId="0" fontId="6" fillId="0" borderId="0" xfId="48" applyFont="1" applyFill="1" applyBorder="1" applyAlignment="1">
      <alignment horizontal="left" vertical="center" indent="1"/>
      <protection/>
    </xf>
    <xf numFmtId="166" fontId="6" fillId="0" borderId="0" xfId="61" applyNumberFormat="1" applyFont="1" applyFill="1" applyAlignment="1">
      <alignment/>
    </xf>
    <xf numFmtId="166" fontId="6" fillId="33" borderId="17" xfId="61" applyNumberFormat="1" applyFont="1" applyFill="1" applyBorder="1" applyAlignment="1">
      <alignment horizontal="center" vertical="center"/>
    </xf>
    <xf numFmtId="166" fontId="6" fillId="33" borderId="0" xfId="61" applyNumberFormat="1" applyFont="1" applyFill="1" applyBorder="1" applyAlignment="1">
      <alignment horizontal="center" vertical="center"/>
    </xf>
    <xf numFmtId="166" fontId="6" fillId="33" borderId="18" xfId="61" applyNumberFormat="1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vertical="center" indent="3"/>
      <protection/>
    </xf>
    <xf numFmtId="0" fontId="6" fillId="0" borderId="14" xfId="48" applyFont="1" applyFill="1" applyBorder="1" applyAlignment="1">
      <alignment/>
      <protection/>
    </xf>
    <xf numFmtId="0" fontId="6" fillId="0" borderId="14" xfId="48" applyNumberFormat="1" applyFont="1" applyFill="1" applyBorder="1" applyAlignment="1">
      <alignment/>
      <protection/>
    </xf>
    <xf numFmtId="0" fontId="6" fillId="0" borderId="15" xfId="48" applyFont="1" applyFill="1" applyBorder="1" applyAlignment="1">
      <alignment horizontal="justify" vertical="top" wrapText="1"/>
      <protection/>
    </xf>
    <xf numFmtId="0" fontId="6" fillId="0" borderId="15" xfId="48" applyNumberFormat="1" applyFont="1" applyFill="1" applyBorder="1" applyAlignment="1">
      <alignment/>
      <protection/>
    </xf>
    <xf numFmtId="166" fontId="6" fillId="0" borderId="19" xfId="61" applyNumberFormat="1" applyFont="1" applyFill="1" applyBorder="1" applyAlignment="1">
      <alignment vertical="center"/>
    </xf>
    <xf numFmtId="166" fontId="6" fillId="0" borderId="14" xfId="61" applyNumberFormat="1" applyFont="1" applyFill="1" applyBorder="1" applyAlignment="1">
      <alignment vertical="center"/>
    </xf>
    <xf numFmtId="166" fontId="6" fillId="0" borderId="20" xfId="61" applyNumberFormat="1" applyFont="1" applyFill="1" applyBorder="1" applyAlignment="1">
      <alignment vertical="center"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18" xfId="48" applyFont="1" applyFill="1" applyBorder="1" applyAlignment="1">
      <alignment horizontal="left" vertical="center" wrapText="1"/>
      <protection/>
    </xf>
    <xf numFmtId="166" fontId="6" fillId="33" borderId="17" xfId="61" applyNumberFormat="1" applyFont="1" applyFill="1" applyBorder="1" applyAlignment="1">
      <alignment vertical="center"/>
    </xf>
    <xf numFmtId="166" fontId="6" fillId="33" borderId="0" xfId="61" applyNumberFormat="1" applyFont="1" applyFill="1" applyBorder="1" applyAlignment="1">
      <alignment vertical="center"/>
    </xf>
    <xf numFmtId="166" fontId="6" fillId="33" borderId="18" xfId="61" applyNumberFormat="1" applyFont="1" applyFill="1" applyBorder="1" applyAlignment="1">
      <alignment vertical="center"/>
    </xf>
    <xf numFmtId="166" fontId="6" fillId="0" borderId="17" xfId="61" applyNumberFormat="1" applyFont="1" applyFill="1" applyBorder="1" applyAlignment="1">
      <alignment vertical="center"/>
    </xf>
    <xf numFmtId="166" fontId="6" fillId="0" borderId="0" xfId="61" applyNumberFormat="1" applyFont="1" applyFill="1" applyBorder="1" applyAlignment="1">
      <alignment vertical="center"/>
    </xf>
    <xf numFmtId="166" fontId="6" fillId="0" borderId="18" xfId="61" applyNumberFormat="1" applyFont="1" applyFill="1" applyBorder="1" applyAlignment="1">
      <alignment vertical="center"/>
    </xf>
    <xf numFmtId="166" fontId="6" fillId="0" borderId="0" xfId="48" applyNumberFormat="1" applyFont="1" applyFill="1" applyBorder="1" applyAlignment="1">
      <alignment/>
      <protection/>
    </xf>
    <xf numFmtId="166" fontId="6" fillId="0" borderId="21" xfId="61" applyNumberFormat="1" applyFont="1" applyFill="1" applyBorder="1" applyAlignment="1">
      <alignment vertical="center"/>
    </xf>
    <xf numFmtId="166" fontId="6" fillId="0" borderId="15" xfId="61" applyNumberFormat="1" applyFont="1" applyFill="1" applyBorder="1" applyAlignment="1">
      <alignment vertical="center"/>
    </xf>
    <xf numFmtId="166" fontId="6" fillId="0" borderId="22" xfId="61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166" fontId="9" fillId="0" borderId="19" xfId="61" applyNumberFormat="1" applyFont="1" applyFill="1" applyBorder="1" applyAlignment="1">
      <alignment vertical="center"/>
    </xf>
    <xf numFmtId="166" fontId="9" fillId="0" borderId="14" xfId="61" applyNumberFormat="1" applyFont="1" applyFill="1" applyBorder="1" applyAlignment="1">
      <alignment vertical="center"/>
    </xf>
    <xf numFmtId="166" fontId="9" fillId="0" borderId="20" xfId="61" applyNumberFormat="1" applyFont="1" applyFill="1" applyBorder="1" applyAlignment="1">
      <alignment vertical="center"/>
    </xf>
    <xf numFmtId="166" fontId="9" fillId="0" borderId="17" xfId="61" applyNumberFormat="1" applyFont="1" applyFill="1" applyBorder="1" applyAlignment="1">
      <alignment vertical="center"/>
    </xf>
    <xf numFmtId="166" fontId="9" fillId="0" borderId="0" xfId="61" applyNumberFormat="1" applyFont="1" applyFill="1" applyBorder="1" applyAlignment="1">
      <alignment vertical="center"/>
    </xf>
    <xf numFmtId="166" fontId="9" fillId="0" borderId="18" xfId="61" applyNumberFormat="1" applyFont="1" applyFill="1" applyBorder="1" applyAlignment="1">
      <alignment vertical="center"/>
    </xf>
    <xf numFmtId="166" fontId="6" fillId="33" borderId="21" xfId="61" applyNumberFormat="1" applyFont="1" applyFill="1" applyBorder="1" applyAlignment="1">
      <alignment vertical="center"/>
    </xf>
    <xf numFmtId="166" fontId="6" fillId="33" borderId="15" xfId="61" applyNumberFormat="1" applyFont="1" applyFill="1" applyBorder="1" applyAlignment="1">
      <alignment vertical="center"/>
    </xf>
    <xf numFmtId="166" fontId="6" fillId="33" borderId="22" xfId="61" applyNumberFormat="1" applyFont="1" applyFill="1" applyBorder="1" applyAlignment="1">
      <alignment vertical="center"/>
    </xf>
    <xf numFmtId="166" fontId="9" fillId="0" borderId="23" xfId="61" applyNumberFormat="1" applyFont="1" applyFill="1" applyBorder="1" applyAlignment="1">
      <alignment vertical="center"/>
    </xf>
    <xf numFmtId="166" fontId="9" fillId="0" borderId="12" xfId="61" applyNumberFormat="1" applyFont="1" applyFill="1" applyBorder="1" applyAlignment="1">
      <alignment vertical="center"/>
    </xf>
    <xf numFmtId="166" fontId="9" fillId="0" borderId="24" xfId="61" applyNumberFormat="1" applyFont="1" applyFill="1" applyBorder="1" applyAlignment="1">
      <alignment vertical="center"/>
    </xf>
    <xf numFmtId="0" fontId="6" fillId="0" borderId="19" xfId="48" applyFont="1" applyFill="1" applyBorder="1" applyAlignment="1">
      <alignment horizontal="left" indent="1"/>
      <protection/>
    </xf>
    <xf numFmtId="0" fontId="6" fillId="0" borderId="17" xfId="48" applyFont="1" applyFill="1" applyBorder="1" applyAlignment="1">
      <alignment/>
      <protection/>
    </xf>
    <xf numFmtId="0" fontId="6" fillId="0" borderId="23" xfId="48" applyFont="1" applyFill="1" applyBorder="1" applyAlignment="1">
      <alignment/>
      <protection/>
    </xf>
    <xf numFmtId="0" fontId="11" fillId="0" borderId="14" xfId="48" applyNumberFormat="1" applyFont="1" applyFill="1" applyBorder="1" applyAlignment="1">
      <alignment vertical="center"/>
      <protection/>
    </xf>
    <xf numFmtId="0" fontId="11" fillId="0" borderId="0" xfId="48" applyNumberFormat="1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/>
      <protection/>
    </xf>
    <xf numFmtId="0" fontId="11" fillId="0" borderId="0" xfId="48" applyFont="1" applyFill="1" applyAlignment="1">
      <alignment/>
      <protection/>
    </xf>
    <xf numFmtId="0" fontId="11" fillId="0" borderId="0" xfId="48" applyFont="1" applyFill="1" applyAlignment="1">
      <alignment horizontal="center"/>
      <protection/>
    </xf>
    <xf numFmtId="0" fontId="54" fillId="0" borderId="0" xfId="0" applyFont="1" applyFill="1" applyAlignment="1">
      <alignment/>
    </xf>
    <xf numFmtId="0" fontId="11" fillId="0" borderId="0" xfId="48" applyFont="1" applyFill="1" applyAlignment="1">
      <alignment vertical="center"/>
      <protection/>
    </xf>
    <xf numFmtId="165" fontId="9" fillId="0" borderId="23" xfId="61" applyNumberFormat="1" applyFont="1" applyFill="1" applyBorder="1" applyAlignment="1">
      <alignment vertical="center"/>
    </xf>
    <xf numFmtId="165" fontId="9" fillId="0" borderId="12" xfId="61" applyNumberFormat="1" applyFont="1" applyFill="1" applyBorder="1" applyAlignment="1">
      <alignment vertical="center"/>
    </xf>
    <xf numFmtId="165" fontId="9" fillId="0" borderId="24" xfId="61" applyNumberFormat="1" applyFont="1" applyFill="1" applyBorder="1" applyAlignment="1">
      <alignment vertical="center"/>
    </xf>
    <xf numFmtId="0" fontId="6" fillId="0" borderId="0" xfId="48" applyNumberFormat="1" applyFont="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5" fillId="0" borderId="0" xfId="48" applyFont="1" applyFill="1" applyAlignment="1">
      <alignment vertical="center" wrapText="1"/>
      <protection/>
    </xf>
    <xf numFmtId="0" fontId="6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justify" vertical="center" wrapText="1"/>
    </xf>
    <xf numFmtId="0" fontId="56" fillId="0" borderId="0" xfId="48" applyFont="1" applyFill="1" applyAlignment="1">
      <alignment horizontal="center" vertical="center"/>
      <protection/>
    </xf>
    <xf numFmtId="0" fontId="9" fillId="34" borderId="23" xfId="48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center" vertical="center"/>
      <protection/>
    </xf>
    <xf numFmtId="0" fontId="9" fillId="34" borderId="24" xfId="48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1" fillId="0" borderId="0" xfId="48" applyFont="1" applyFill="1" applyAlignment="1">
      <alignment horizontal="justify" vertical="center" wrapText="1"/>
      <protection/>
    </xf>
    <xf numFmtId="166" fontId="9" fillId="0" borderId="19" xfId="61" applyNumberFormat="1" applyFont="1" applyFill="1" applyBorder="1" applyAlignment="1">
      <alignment horizontal="center" vertical="center"/>
    </xf>
    <xf numFmtId="166" fontId="9" fillId="0" borderId="14" xfId="61" applyNumberFormat="1" applyFont="1" applyFill="1" applyBorder="1" applyAlignment="1">
      <alignment horizontal="center" vertical="center"/>
    </xf>
    <xf numFmtId="166" fontId="9" fillId="0" borderId="20" xfId="61" applyNumberFormat="1" applyFont="1" applyFill="1" applyBorder="1" applyAlignment="1">
      <alignment horizontal="center" vertical="center"/>
    </xf>
    <xf numFmtId="166" fontId="9" fillId="0" borderId="23" xfId="61" applyNumberFormat="1" applyFont="1" applyFill="1" applyBorder="1" applyAlignment="1">
      <alignment horizontal="center" vertical="center"/>
    </xf>
    <xf numFmtId="166" fontId="9" fillId="0" borderId="12" xfId="61" applyNumberFormat="1" applyFont="1" applyFill="1" applyBorder="1" applyAlignment="1">
      <alignment horizontal="center" vertical="center"/>
    </xf>
    <xf numFmtId="165" fontId="9" fillId="0" borderId="19" xfId="61" applyNumberFormat="1" applyFont="1" applyFill="1" applyBorder="1" applyAlignment="1">
      <alignment horizontal="center" vertical="center"/>
    </xf>
    <xf numFmtId="165" fontId="9" fillId="0" borderId="14" xfId="61" applyNumberFormat="1" applyFont="1" applyFill="1" applyBorder="1" applyAlignment="1">
      <alignment horizontal="center" vertical="center"/>
    </xf>
    <xf numFmtId="166" fontId="9" fillId="0" borderId="24" xfId="61" applyNumberFormat="1" applyFont="1" applyFill="1" applyBorder="1" applyAlignment="1">
      <alignment horizontal="center" vertical="center"/>
    </xf>
    <xf numFmtId="165" fontId="9" fillId="0" borderId="23" xfId="61" applyNumberFormat="1" applyFont="1" applyFill="1" applyBorder="1" applyAlignment="1">
      <alignment horizontal="center" vertical="center"/>
    </xf>
    <xf numFmtId="165" fontId="9" fillId="0" borderId="12" xfId="61" applyNumberFormat="1" applyFont="1" applyFill="1" applyBorder="1" applyAlignment="1">
      <alignment horizontal="center" vertical="center"/>
    </xf>
    <xf numFmtId="165" fontId="9" fillId="0" borderId="24" xfId="6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34" borderId="19" xfId="48" applyFont="1" applyFill="1" applyBorder="1" applyAlignment="1">
      <alignment horizontal="center"/>
      <protection/>
    </xf>
    <xf numFmtId="0" fontId="9" fillId="34" borderId="14" xfId="48" applyFont="1" applyFill="1" applyBorder="1" applyAlignment="1">
      <alignment horizontal="center"/>
      <protection/>
    </xf>
    <xf numFmtId="0" fontId="9" fillId="34" borderId="20" xfId="48" applyFont="1" applyFill="1" applyBorder="1" applyAlignment="1">
      <alignment horizontal="center"/>
      <protection/>
    </xf>
    <xf numFmtId="0" fontId="9" fillId="34" borderId="21" xfId="48" applyFont="1" applyFill="1" applyBorder="1" applyAlignment="1">
      <alignment horizontal="center" vertical="top"/>
      <protection/>
    </xf>
    <xf numFmtId="0" fontId="9" fillId="34" borderId="15" xfId="48" applyFont="1" applyFill="1" applyBorder="1" applyAlignment="1">
      <alignment horizontal="center" vertical="top"/>
      <protection/>
    </xf>
    <xf numFmtId="0" fontId="9" fillId="34" borderId="22" xfId="48" applyFont="1" applyFill="1" applyBorder="1" applyAlignment="1">
      <alignment horizontal="center" vertical="top"/>
      <protection/>
    </xf>
    <xf numFmtId="0" fontId="9" fillId="34" borderId="19" xfId="48" applyFont="1" applyFill="1" applyBorder="1" applyAlignment="1">
      <alignment horizontal="center" vertical="center"/>
      <protection/>
    </xf>
    <xf numFmtId="0" fontId="9" fillId="34" borderId="14" xfId="48" applyFont="1" applyFill="1" applyBorder="1" applyAlignment="1">
      <alignment horizontal="center" vertical="center"/>
      <protection/>
    </xf>
    <xf numFmtId="0" fontId="9" fillId="34" borderId="20" xfId="48" applyFont="1" applyFill="1" applyBorder="1" applyAlignment="1">
      <alignment horizontal="center" vertical="center"/>
      <protection/>
    </xf>
    <xf numFmtId="37" fontId="9" fillId="0" borderId="12" xfId="48" applyNumberFormat="1" applyFont="1" applyFill="1" applyBorder="1" applyAlignment="1">
      <alignment horizontal="left" vertical="center"/>
      <protection/>
    </xf>
    <xf numFmtId="37" fontId="9" fillId="0" borderId="12" xfId="48" applyNumberFormat="1" applyFont="1" applyFill="1" applyBorder="1" applyAlignment="1">
      <alignment horizontal="left" vertical="center" wrapText="1"/>
      <protection/>
    </xf>
    <xf numFmtId="0" fontId="9" fillId="0" borderId="14" xfId="48" applyFont="1" applyFill="1" applyBorder="1" applyAlignment="1">
      <alignment horizontal="left" vertical="center" wrapText="1"/>
      <protection/>
    </xf>
    <xf numFmtId="0" fontId="8" fillId="34" borderId="14" xfId="48" applyFont="1" applyFill="1" applyBorder="1" applyAlignment="1">
      <alignment horizontal="center" vertical="center"/>
      <protection/>
    </xf>
    <xf numFmtId="0" fontId="8" fillId="34" borderId="20" xfId="48" applyFont="1" applyFill="1" applyBorder="1" applyAlignment="1">
      <alignment horizontal="center" vertical="center"/>
      <protection/>
    </xf>
    <xf numFmtId="0" fontId="8" fillId="34" borderId="15" xfId="48" applyFont="1" applyFill="1" applyBorder="1" applyAlignment="1">
      <alignment horizontal="center" vertical="center"/>
      <protection/>
    </xf>
    <xf numFmtId="0" fontId="8" fillId="34" borderId="22" xfId="48" applyFont="1" applyFill="1" applyBorder="1" applyAlignment="1">
      <alignment horizontal="center" vertical="center"/>
      <protection/>
    </xf>
    <xf numFmtId="0" fontId="9" fillId="0" borderId="14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0" fontId="9" fillId="0" borderId="0" xfId="48" applyFont="1" applyFill="1" applyBorder="1" applyAlignment="1">
      <alignment horizontal="left" vertical="center"/>
      <protection/>
    </xf>
    <xf numFmtId="0" fontId="9" fillId="0" borderId="12" xfId="48" applyFont="1" applyFill="1" applyBorder="1" applyAlignment="1">
      <alignment horizontal="left" vertical="center"/>
      <protection/>
    </xf>
    <xf numFmtId="0" fontId="9" fillId="34" borderId="21" xfId="48" applyFont="1" applyFill="1" applyBorder="1" applyAlignment="1">
      <alignment horizontal="center" vertical="center"/>
      <protection/>
    </xf>
    <xf numFmtId="0" fontId="9" fillId="34" borderId="15" xfId="48" applyFont="1" applyFill="1" applyBorder="1" applyAlignment="1">
      <alignment horizontal="center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18" xfId="48" applyFont="1" applyFill="1" applyBorder="1" applyAlignment="1">
      <alignment horizontal="left" vertical="center" wrapText="1"/>
      <protection/>
    </xf>
    <xf numFmtId="0" fontId="6" fillId="0" borderId="18" xfId="48" applyFont="1" applyFill="1" applyBorder="1" applyAlignment="1">
      <alignment horizontal="left" vertical="center" wrapText="1"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8" fillId="34" borderId="18" xfId="48" applyFont="1" applyFill="1" applyBorder="1" applyAlignment="1">
      <alignment horizontal="center" vertical="center"/>
      <protection/>
    </xf>
    <xf numFmtId="0" fontId="6" fillId="0" borderId="14" xfId="48" applyFont="1" applyFill="1" applyBorder="1" applyAlignment="1">
      <alignment horizontal="left" vertical="center" wrapText="1"/>
      <protection/>
    </xf>
    <xf numFmtId="0" fontId="6" fillId="0" borderId="20" xfId="48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justify" vertical="center" wrapText="1"/>
    </xf>
    <xf numFmtId="0" fontId="6" fillId="0" borderId="15" xfId="48" applyFont="1" applyFill="1" applyBorder="1" applyAlignment="1">
      <alignment horizontal="left" vertical="center" wrapText="1"/>
      <protection/>
    </xf>
    <xf numFmtId="0" fontId="6" fillId="0" borderId="22" xfId="48" applyFont="1" applyFill="1" applyBorder="1" applyAlignment="1">
      <alignment horizontal="left" vertical="center" wrapText="1"/>
      <protection/>
    </xf>
    <xf numFmtId="0" fontId="11" fillId="33" borderId="14" xfId="48" applyFont="1" applyFill="1" applyBorder="1" applyAlignment="1">
      <alignment horizontal="left" vertical="center"/>
      <protection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center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57" fillId="35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 wrapText="1"/>
    </xf>
    <xf numFmtId="43" fontId="3" fillId="0" borderId="23" xfId="0" applyNumberFormat="1" applyFont="1" applyFill="1" applyBorder="1" applyAlignment="1">
      <alignment horizontal="center" vertical="top" wrapText="1"/>
    </xf>
    <xf numFmtId="43" fontId="3" fillId="0" borderId="24" xfId="0" applyNumberFormat="1" applyFont="1" applyFill="1" applyBorder="1" applyAlignment="1">
      <alignment horizontal="center" vertical="top" wrapText="1"/>
    </xf>
    <xf numFmtId="165" fontId="3" fillId="0" borderId="2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33" borderId="12" xfId="48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49" fontId="52" fillId="0" borderId="21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52" fillId="33" borderId="21" xfId="0" applyNumberFormat="1" applyFont="1" applyFill="1" applyBorder="1" applyAlignment="1">
      <alignment horizontal="center" vertical="center" wrapText="1"/>
    </xf>
    <xf numFmtId="49" fontId="52" fillId="33" borderId="22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3" fontId="52" fillId="33" borderId="23" xfId="0" applyNumberFormat="1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43" fontId="3" fillId="33" borderId="23" xfId="0" applyNumberFormat="1" applyFont="1" applyFill="1" applyBorder="1" applyAlignment="1">
      <alignment horizontal="center" vertical="top" wrapText="1"/>
    </xf>
    <xf numFmtId="43" fontId="3" fillId="33" borderId="24" xfId="0" applyNumberFormat="1" applyFont="1" applyFill="1" applyBorder="1" applyAlignment="1">
      <alignment horizontal="center" vertical="top" wrapText="1"/>
    </xf>
    <xf numFmtId="165" fontId="3" fillId="33" borderId="23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3" fontId="52" fillId="0" borderId="23" xfId="0" applyNumberFormat="1" applyFont="1" applyFill="1" applyBorder="1" applyAlignment="1">
      <alignment horizontal="center"/>
    </xf>
    <xf numFmtId="43" fontId="52" fillId="0" borderId="12" xfId="0" applyNumberFormat="1" applyFont="1" applyFill="1" applyBorder="1" applyAlignment="1">
      <alignment horizontal="center"/>
    </xf>
    <xf numFmtId="43" fontId="52" fillId="0" borderId="24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horizontal="center"/>
    </xf>
    <xf numFmtId="49" fontId="52" fillId="0" borderId="17" xfId="0" applyNumberFormat="1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3" fontId="3" fillId="33" borderId="12" xfId="0" applyNumberFormat="1" applyFont="1" applyFill="1" applyBorder="1" applyAlignment="1">
      <alignment horizontal="center" vertical="top" wrapText="1"/>
    </xf>
    <xf numFmtId="43" fontId="52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43" fontId="52" fillId="33" borderId="12" xfId="0" applyNumberFormat="1" applyFont="1" applyFill="1" applyBorder="1" applyAlignment="1">
      <alignment horizontal="center"/>
    </xf>
    <xf numFmtId="43" fontId="52" fillId="33" borderId="24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57150</xdr:rowOff>
    </xdr:from>
    <xdr:to>
      <xdr:col>7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715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106"/>
  <sheetViews>
    <sheetView showGridLines="0" tabSelected="1" zoomScale="75" zoomScaleNormal="75" zoomScalePageLayoutView="0" workbookViewId="0" topLeftCell="A55">
      <selection activeCell="M76" sqref="M76"/>
    </sheetView>
  </sheetViews>
  <sheetFormatPr defaultColWidth="9.140625" defaultRowHeight="11.25" customHeight="1"/>
  <cols>
    <col min="1" max="1" width="24.140625" style="25" customWidth="1"/>
    <col min="2" max="2" width="23.00390625" style="25" customWidth="1"/>
    <col min="3" max="3" width="22.7109375" style="25" customWidth="1"/>
    <col min="4" max="4" width="5.7109375" style="25" customWidth="1"/>
    <col min="5" max="5" width="14.8515625" style="25" customWidth="1"/>
    <col min="6" max="6" width="19.8515625" style="25" customWidth="1"/>
    <col min="7" max="7" width="3.7109375" style="25" customWidth="1"/>
    <col min="8" max="8" width="17.7109375" style="25" customWidth="1"/>
    <col min="9" max="9" width="20.8515625" style="25" customWidth="1"/>
    <col min="10" max="10" width="13.57421875" style="26" customWidth="1"/>
    <col min="11" max="11" width="11.140625" style="26" customWidth="1"/>
    <col min="12" max="12" width="19.421875" style="26" customWidth="1"/>
    <col min="13" max="13" width="8.00390625" style="25" customWidth="1"/>
    <col min="14" max="14" width="10.00390625" style="27" customWidth="1"/>
    <col min="15" max="15" width="19.421875" style="25" customWidth="1"/>
    <col min="16" max="16" width="21.421875" style="25" bestFit="1" customWidth="1"/>
    <col min="17" max="17" width="22.140625" style="25" bestFit="1" customWidth="1"/>
    <col min="18" max="18" width="15.57421875" style="25" bestFit="1" customWidth="1"/>
    <col min="19" max="16384" width="9.140625" style="25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25" t="s">
        <v>21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6.5" customHeight="1">
      <c r="A6" s="125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6.5" customHeight="1">
      <c r="A7" s="126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6.5" customHeight="1">
      <c r="A8" s="127" t="s">
        <v>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5" ht="16.5" customHeight="1">
      <c r="A9" s="125" t="s">
        <v>96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5" ht="1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03" t="s">
        <v>97</v>
      </c>
    </row>
    <row r="12" spans="1:15" ht="16.5" customHeight="1">
      <c r="A12" s="30" t="s">
        <v>24</v>
      </c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2"/>
      <c r="O12" s="33">
        <v>1</v>
      </c>
    </row>
    <row r="13" spans="1:15" ht="24" customHeight="1">
      <c r="A13" s="140" t="s">
        <v>2</v>
      </c>
      <c r="B13" s="140"/>
      <c r="C13" s="141"/>
      <c r="D13" s="128" t="s">
        <v>3</v>
      </c>
      <c r="E13" s="129"/>
      <c r="F13" s="130"/>
      <c r="G13" s="108" t="s">
        <v>87</v>
      </c>
      <c r="H13" s="109"/>
      <c r="I13" s="109"/>
      <c r="J13" s="109"/>
      <c r="K13" s="109"/>
      <c r="L13" s="109"/>
      <c r="M13" s="109"/>
      <c r="N13" s="109"/>
      <c r="O13" s="109"/>
    </row>
    <row r="14" spans="1:17" ht="24" customHeight="1">
      <c r="A14" s="142"/>
      <c r="B14" s="142"/>
      <c r="C14" s="143"/>
      <c r="D14" s="131" t="s">
        <v>4</v>
      </c>
      <c r="E14" s="132"/>
      <c r="F14" s="133"/>
      <c r="G14" s="134" t="s">
        <v>5</v>
      </c>
      <c r="H14" s="135"/>
      <c r="I14" s="136"/>
      <c r="J14" s="108" t="s">
        <v>6</v>
      </c>
      <c r="K14" s="109"/>
      <c r="L14" s="110"/>
      <c r="M14" s="108" t="s">
        <v>7</v>
      </c>
      <c r="N14" s="109"/>
      <c r="O14" s="109"/>
      <c r="Q14" s="34"/>
    </row>
    <row r="15" spans="1:17" s="37" customFormat="1" ht="17.25" customHeight="1">
      <c r="A15" s="144" t="s">
        <v>8</v>
      </c>
      <c r="B15" s="144"/>
      <c r="C15" s="144"/>
      <c r="D15" s="74"/>
      <c r="E15" s="75"/>
      <c r="F15" s="76">
        <f>F16+F17+F32+F33</f>
        <v>154992807722</v>
      </c>
      <c r="G15" s="86"/>
      <c r="H15" s="75"/>
      <c r="I15" s="76">
        <f>I16+I17+I32+I33</f>
        <v>158950190186</v>
      </c>
      <c r="J15" s="75"/>
      <c r="K15" s="75"/>
      <c r="L15" s="76">
        <f>L16+L17+L32+L33</f>
        <v>163721900197.97998</v>
      </c>
      <c r="M15" s="74"/>
      <c r="N15" s="75"/>
      <c r="O15" s="75"/>
      <c r="P15" s="35"/>
      <c r="Q15" s="36"/>
    </row>
    <row r="16" spans="1:17" ht="17.25" customHeight="1">
      <c r="A16" s="145" t="s">
        <v>9</v>
      </c>
      <c r="B16" s="145"/>
      <c r="C16" s="145"/>
      <c r="D16" s="63"/>
      <c r="E16" s="64"/>
      <c r="F16" s="65">
        <v>5788509</v>
      </c>
      <c r="G16" s="87"/>
      <c r="H16" s="64"/>
      <c r="I16" s="65">
        <v>5906855</v>
      </c>
      <c r="J16" s="64"/>
      <c r="K16" s="64"/>
      <c r="L16" s="65">
        <v>6144192</v>
      </c>
      <c r="M16" s="63"/>
      <c r="N16" s="64"/>
      <c r="O16" s="64"/>
      <c r="P16" s="27"/>
      <c r="Q16" s="38"/>
    </row>
    <row r="17" spans="1:16" ht="17.25" customHeight="1">
      <c r="A17" s="145" t="s">
        <v>10</v>
      </c>
      <c r="B17" s="145"/>
      <c r="C17" s="145"/>
      <c r="D17" s="63"/>
      <c r="E17" s="64"/>
      <c r="F17" s="65">
        <f>F18+F21+F22+F25+F31</f>
        <v>151677126267</v>
      </c>
      <c r="G17" s="87"/>
      <c r="H17" s="64"/>
      <c r="I17" s="65">
        <f>I18+I21+I22+I25+I31</f>
        <v>155142436775</v>
      </c>
      <c r="J17" s="64"/>
      <c r="K17" s="64"/>
      <c r="L17" s="65">
        <f>L18+L21+L22+L25+L31</f>
        <v>160135111449.97998</v>
      </c>
      <c r="M17" s="63"/>
      <c r="N17" s="64"/>
      <c r="O17" s="64"/>
      <c r="P17" s="27"/>
    </row>
    <row r="18" spans="1:16" ht="17.25" customHeight="1">
      <c r="A18" s="39" t="s">
        <v>52</v>
      </c>
      <c r="B18" s="40"/>
      <c r="C18" s="40"/>
      <c r="D18" s="63"/>
      <c r="E18" s="64"/>
      <c r="F18" s="65">
        <f>F19+F20</f>
        <v>149659137565</v>
      </c>
      <c r="G18" s="41"/>
      <c r="H18" s="42"/>
      <c r="I18" s="43">
        <f>I19+I20</f>
        <v>153199214514</v>
      </c>
      <c r="J18" s="42"/>
      <c r="K18" s="42"/>
      <c r="L18" s="43">
        <f>L19+L20</f>
        <v>158282129604.97998</v>
      </c>
      <c r="M18" s="41"/>
      <c r="N18" s="42"/>
      <c r="O18" s="42"/>
      <c r="P18" s="27"/>
    </row>
    <row r="19" spans="1:16" ht="17.25" customHeight="1">
      <c r="A19" s="44" t="s">
        <v>53</v>
      </c>
      <c r="B19" s="40"/>
      <c r="C19" s="40"/>
      <c r="D19" s="63"/>
      <c r="E19" s="64"/>
      <c r="F19" s="65">
        <v>136453896012</v>
      </c>
      <c r="G19" s="41"/>
      <c r="H19" s="42"/>
      <c r="I19" s="43">
        <v>139979534852</v>
      </c>
      <c r="J19" s="42"/>
      <c r="K19" s="42"/>
      <c r="L19" s="43">
        <v>144604529261.49</v>
      </c>
      <c r="M19" s="41"/>
      <c r="N19" s="42"/>
      <c r="O19" s="42"/>
      <c r="P19" s="27"/>
    </row>
    <row r="20" spans="1:16" ht="17.25" customHeight="1">
      <c r="A20" s="44" t="s">
        <v>54</v>
      </c>
      <c r="B20" s="40"/>
      <c r="C20" s="40"/>
      <c r="D20" s="63"/>
      <c r="E20" s="64"/>
      <c r="F20" s="65">
        <v>13205241553</v>
      </c>
      <c r="G20" s="41"/>
      <c r="H20" s="42"/>
      <c r="I20" s="43">
        <v>13219679662</v>
      </c>
      <c r="J20" s="42"/>
      <c r="K20" s="42"/>
      <c r="L20" s="43">
        <v>13677600343.49</v>
      </c>
      <c r="M20" s="41"/>
      <c r="N20" s="42"/>
      <c r="O20" s="42"/>
      <c r="P20" s="27"/>
    </row>
    <row r="21" spans="1:16" ht="17.25" customHeight="1">
      <c r="A21" s="40" t="s">
        <v>55</v>
      </c>
      <c r="B21" s="40"/>
      <c r="C21" s="40"/>
      <c r="D21" s="63"/>
      <c r="E21" s="64"/>
      <c r="F21" s="65">
        <v>0</v>
      </c>
      <c r="G21" s="41"/>
      <c r="H21" s="42"/>
      <c r="I21" s="43">
        <v>0</v>
      </c>
      <c r="J21" s="42"/>
      <c r="K21" s="42"/>
      <c r="L21" s="43">
        <v>0</v>
      </c>
      <c r="M21" s="41"/>
      <c r="N21" s="42"/>
      <c r="O21" s="42"/>
      <c r="P21" s="27"/>
    </row>
    <row r="22" spans="1:16" ht="17.25" customHeight="1">
      <c r="A22" s="40" t="s">
        <v>56</v>
      </c>
      <c r="B22" s="40"/>
      <c r="C22" s="40"/>
      <c r="D22" s="63"/>
      <c r="E22" s="64"/>
      <c r="F22" s="65">
        <f>F23+F24</f>
        <v>0</v>
      </c>
      <c r="G22" s="41"/>
      <c r="H22" s="42"/>
      <c r="I22" s="43">
        <f>I23+I24</f>
        <v>0</v>
      </c>
      <c r="J22" s="42"/>
      <c r="K22" s="42"/>
      <c r="L22" s="43">
        <v>0</v>
      </c>
      <c r="M22" s="41"/>
      <c r="N22" s="42"/>
      <c r="O22" s="42"/>
      <c r="P22" s="27"/>
    </row>
    <row r="23" spans="1:16" ht="17.25" customHeight="1">
      <c r="A23" s="45" t="s">
        <v>57</v>
      </c>
      <c r="B23" s="40"/>
      <c r="C23" s="40"/>
      <c r="D23" s="63"/>
      <c r="E23" s="64"/>
      <c r="F23" s="65">
        <v>0</v>
      </c>
      <c r="G23" s="41"/>
      <c r="H23" s="42"/>
      <c r="I23" s="43">
        <v>0</v>
      </c>
      <c r="J23" s="42"/>
      <c r="K23" s="42"/>
      <c r="L23" s="43">
        <v>0</v>
      </c>
      <c r="M23" s="41"/>
      <c r="N23" s="42"/>
      <c r="O23" s="42"/>
      <c r="P23" s="27"/>
    </row>
    <row r="24" spans="1:16" ht="17.25" customHeight="1">
      <c r="A24" s="45" t="s">
        <v>58</v>
      </c>
      <c r="B24" s="40"/>
      <c r="C24" s="40"/>
      <c r="D24" s="63"/>
      <c r="E24" s="64"/>
      <c r="F24" s="65">
        <v>0</v>
      </c>
      <c r="G24" s="41"/>
      <c r="H24" s="42"/>
      <c r="I24" s="43">
        <v>0</v>
      </c>
      <c r="J24" s="42"/>
      <c r="K24" s="42"/>
      <c r="L24" s="43">
        <v>0</v>
      </c>
      <c r="M24" s="41"/>
      <c r="N24" s="42"/>
      <c r="O24" s="42"/>
      <c r="P24" s="27"/>
    </row>
    <row r="25" spans="1:16" ht="17.25" customHeight="1">
      <c r="A25" s="40" t="s">
        <v>59</v>
      </c>
      <c r="B25" s="40"/>
      <c r="C25" s="40"/>
      <c r="D25" s="63"/>
      <c r="E25" s="64"/>
      <c r="F25" s="65">
        <f>SUM(F26:F30)</f>
        <v>2017988702</v>
      </c>
      <c r="G25" s="41"/>
      <c r="H25" s="42"/>
      <c r="I25" s="43">
        <f>SUM(I26:I30)</f>
        <v>1943222261</v>
      </c>
      <c r="J25" s="42"/>
      <c r="K25" s="42"/>
      <c r="L25" s="43">
        <f>SUM(L26:L30)</f>
        <v>1852981845</v>
      </c>
      <c r="M25" s="41"/>
      <c r="N25" s="42"/>
      <c r="O25" s="42"/>
      <c r="P25" s="27"/>
    </row>
    <row r="26" spans="1:16" ht="17.25" customHeight="1">
      <c r="A26" s="45" t="s">
        <v>60</v>
      </c>
      <c r="B26" s="40"/>
      <c r="C26" s="40"/>
      <c r="D26" s="63"/>
      <c r="E26" s="64"/>
      <c r="F26" s="65">
        <v>431202177</v>
      </c>
      <c r="G26" s="41"/>
      <c r="H26" s="42"/>
      <c r="I26" s="43">
        <v>403363734</v>
      </c>
      <c r="J26" s="42"/>
      <c r="K26" s="42"/>
      <c r="L26" s="43">
        <v>374573540</v>
      </c>
      <c r="M26" s="41"/>
      <c r="N26" s="42"/>
      <c r="O26" s="42"/>
      <c r="P26" s="27"/>
    </row>
    <row r="27" spans="1:16" ht="17.25" customHeight="1">
      <c r="A27" s="45" t="s">
        <v>61</v>
      </c>
      <c r="B27" s="40"/>
      <c r="C27" s="40"/>
      <c r="D27" s="63"/>
      <c r="E27" s="64"/>
      <c r="F27" s="65">
        <v>243437170</v>
      </c>
      <c r="G27" s="41"/>
      <c r="H27" s="42"/>
      <c r="I27" s="43">
        <v>248617480</v>
      </c>
      <c r="J27" s="42"/>
      <c r="K27" s="42"/>
      <c r="L27" s="43">
        <v>174918178</v>
      </c>
      <c r="M27" s="41"/>
      <c r="N27" s="42"/>
      <c r="O27" s="42"/>
      <c r="P27" s="27"/>
    </row>
    <row r="28" spans="1:16" ht="17.25" customHeight="1">
      <c r="A28" s="45" t="s">
        <v>62</v>
      </c>
      <c r="B28" s="40"/>
      <c r="C28" s="40"/>
      <c r="D28" s="63"/>
      <c r="E28" s="64"/>
      <c r="F28" s="65">
        <v>1343349355</v>
      </c>
      <c r="G28" s="41"/>
      <c r="H28" s="42"/>
      <c r="I28" s="43">
        <v>1291241047</v>
      </c>
      <c r="J28" s="42"/>
      <c r="K28" s="42"/>
      <c r="L28" s="43">
        <v>1303490127</v>
      </c>
      <c r="M28" s="41"/>
      <c r="N28" s="42"/>
      <c r="O28" s="42"/>
      <c r="P28" s="27"/>
    </row>
    <row r="29" spans="1:16" ht="17.25" customHeight="1">
      <c r="A29" s="45" t="s">
        <v>63</v>
      </c>
      <c r="B29" s="40"/>
      <c r="C29" s="40"/>
      <c r="D29" s="63"/>
      <c r="E29" s="64"/>
      <c r="F29" s="65">
        <v>0</v>
      </c>
      <c r="G29" s="41"/>
      <c r="H29" s="42"/>
      <c r="I29" s="43">
        <v>0</v>
      </c>
      <c r="J29" s="42"/>
      <c r="K29" s="42"/>
      <c r="L29" s="43">
        <v>0</v>
      </c>
      <c r="M29" s="41"/>
      <c r="N29" s="42"/>
      <c r="O29" s="42"/>
      <c r="P29" s="27"/>
    </row>
    <row r="30" spans="1:16" ht="17.25" customHeight="1">
      <c r="A30" s="45" t="s">
        <v>64</v>
      </c>
      <c r="B30" s="40"/>
      <c r="C30" s="40"/>
      <c r="D30" s="63"/>
      <c r="E30" s="64"/>
      <c r="F30" s="65">
        <v>0</v>
      </c>
      <c r="G30" s="41"/>
      <c r="H30" s="42"/>
      <c r="I30" s="43">
        <v>0</v>
      </c>
      <c r="J30" s="42"/>
      <c r="K30" s="42"/>
      <c r="L30" s="43">
        <v>0</v>
      </c>
      <c r="M30" s="41"/>
      <c r="N30" s="42"/>
      <c r="O30" s="42"/>
      <c r="P30" s="27"/>
    </row>
    <row r="31" spans="1:16" ht="17.25" customHeight="1">
      <c r="A31" s="40" t="s">
        <v>65</v>
      </c>
      <c r="B31" s="40"/>
      <c r="C31" s="40"/>
      <c r="D31" s="63"/>
      <c r="E31" s="64"/>
      <c r="F31" s="65">
        <v>0</v>
      </c>
      <c r="G31" s="41"/>
      <c r="H31" s="42"/>
      <c r="I31" s="43">
        <v>0</v>
      </c>
      <c r="J31" s="42"/>
      <c r="K31" s="42"/>
      <c r="L31" s="43">
        <v>0</v>
      </c>
      <c r="M31" s="41"/>
      <c r="N31" s="42"/>
      <c r="O31" s="42"/>
      <c r="P31" s="27"/>
    </row>
    <row r="32" spans="1:15" ht="17.25" customHeight="1">
      <c r="A32" s="146" t="s">
        <v>84</v>
      </c>
      <c r="B32" s="146"/>
      <c r="C32" s="146"/>
      <c r="D32" s="63"/>
      <c r="E32" s="64"/>
      <c r="F32" s="65">
        <v>3291090240</v>
      </c>
      <c r="G32" s="63"/>
      <c r="H32" s="64"/>
      <c r="I32" s="65">
        <v>3780260925</v>
      </c>
      <c r="J32" s="64"/>
      <c r="K32" s="64"/>
      <c r="L32" s="65">
        <v>3559080490</v>
      </c>
      <c r="M32" s="60"/>
      <c r="N32" s="61"/>
      <c r="O32" s="61"/>
    </row>
    <row r="33" spans="1:15" ht="17.25" customHeight="1">
      <c r="A33" s="145" t="s">
        <v>27</v>
      </c>
      <c r="B33" s="145"/>
      <c r="C33" s="145"/>
      <c r="D33" s="63"/>
      <c r="E33" s="64"/>
      <c r="F33" s="65">
        <v>18802706</v>
      </c>
      <c r="G33" s="63"/>
      <c r="H33" s="64"/>
      <c r="I33" s="65">
        <v>21585631</v>
      </c>
      <c r="J33" s="64"/>
      <c r="K33" s="64"/>
      <c r="L33" s="65">
        <v>21564066</v>
      </c>
      <c r="M33" s="63"/>
      <c r="N33" s="64"/>
      <c r="O33" s="64"/>
    </row>
    <row r="34" spans="1:17" ht="17.25" customHeight="1">
      <c r="A34" s="147" t="s">
        <v>66</v>
      </c>
      <c r="B34" s="147"/>
      <c r="C34" s="147"/>
      <c r="D34" s="77"/>
      <c r="E34" s="78"/>
      <c r="F34" s="79">
        <f>F35+F38</f>
        <v>1732012100</v>
      </c>
      <c r="G34" s="87"/>
      <c r="H34" s="78"/>
      <c r="I34" s="79">
        <f>I35+I38</f>
        <v>1715203671</v>
      </c>
      <c r="J34" s="78"/>
      <c r="K34" s="78"/>
      <c r="L34" s="79">
        <f>L35+L38</f>
        <v>1684376052</v>
      </c>
      <c r="M34" s="77"/>
      <c r="N34" s="78"/>
      <c r="O34" s="78"/>
      <c r="P34" s="46"/>
      <c r="Q34" s="38"/>
    </row>
    <row r="35" spans="1:16" ht="17.25" customHeight="1">
      <c r="A35" s="145" t="s">
        <v>67</v>
      </c>
      <c r="B35" s="145"/>
      <c r="C35" s="145"/>
      <c r="D35" s="60"/>
      <c r="E35" s="61"/>
      <c r="F35" s="62">
        <f>IF(F36&lt;F37,0,(F36-F37))</f>
        <v>0</v>
      </c>
      <c r="G35" s="87"/>
      <c r="H35" s="61"/>
      <c r="I35" s="62">
        <f>IF(G36&lt;G37,0,(G36-G37))</f>
        <v>0</v>
      </c>
      <c r="J35" s="61"/>
      <c r="K35" s="61"/>
      <c r="L35" s="62">
        <f>IF(J36&lt;J37,0,(J36-J37))</f>
        <v>0</v>
      </c>
      <c r="M35" s="60"/>
      <c r="N35" s="61"/>
      <c r="O35" s="61"/>
      <c r="P35" s="46"/>
    </row>
    <row r="36" spans="1:16" ht="17.25" customHeight="1">
      <c r="A36" s="39" t="s">
        <v>50</v>
      </c>
      <c r="B36" s="40"/>
      <c r="C36" s="40"/>
      <c r="D36" s="60"/>
      <c r="E36" s="61"/>
      <c r="F36" s="62">
        <v>6927391340</v>
      </c>
      <c r="G36" s="60"/>
      <c r="H36" s="61"/>
      <c r="I36" s="62">
        <v>9412229201</v>
      </c>
      <c r="J36" s="48"/>
      <c r="K36" s="48"/>
      <c r="L36" s="49">
        <v>10285401394</v>
      </c>
      <c r="M36" s="47"/>
      <c r="N36" s="48"/>
      <c r="O36" s="48"/>
      <c r="P36" s="46"/>
    </row>
    <row r="37" spans="1:16" ht="17.25" customHeight="1">
      <c r="A37" s="50" t="s">
        <v>51</v>
      </c>
      <c r="B37" s="40"/>
      <c r="C37" s="40"/>
      <c r="D37" s="60"/>
      <c r="E37" s="61"/>
      <c r="F37" s="62">
        <v>17757259221.64</v>
      </c>
      <c r="G37" s="60"/>
      <c r="H37" s="61"/>
      <c r="I37" s="62">
        <v>15015206608</v>
      </c>
      <c r="J37" s="48"/>
      <c r="K37" s="48"/>
      <c r="L37" s="49">
        <v>14617631161</v>
      </c>
      <c r="M37" s="47"/>
      <c r="N37" s="48"/>
      <c r="O37" s="48"/>
      <c r="P37" s="46"/>
    </row>
    <row r="38" spans="1:17" ht="17.25" customHeight="1">
      <c r="A38" s="145" t="s">
        <v>11</v>
      </c>
      <c r="B38" s="145"/>
      <c r="C38" s="145"/>
      <c r="D38" s="67"/>
      <c r="E38" s="68"/>
      <c r="F38" s="69">
        <v>1732012100</v>
      </c>
      <c r="G38" s="60"/>
      <c r="H38" s="61"/>
      <c r="I38" s="62">
        <v>1715203671</v>
      </c>
      <c r="J38" s="81"/>
      <c r="K38" s="81"/>
      <c r="L38" s="82">
        <v>1684376052</v>
      </c>
      <c r="M38" s="80"/>
      <c r="N38" s="81"/>
      <c r="O38" s="81"/>
      <c r="P38" s="46"/>
      <c r="Q38" s="38"/>
    </row>
    <row r="39" spans="1:17" ht="18.75" customHeight="1">
      <c r="A39" s="148" t="s">
        <v>12</v>
      </c>
      <c r="B39" s="148"/>
      <c r="C39" s="148"/>
      <c r="D39" s="74"/>
      <c r="E39" s="75"/>
      <c r="F39" s="76">
        <f>F15-F34</f>
        <v>153260795622</v>
      </c>
      <c r="G39" s="88"/>
      <c r="H39" s="84"/>
      <c r="I39" s="85">
        <f>I15-I34</f>
        <v>157234986515</v>
      </c>
      <c r="J39" s="84"/>
      <c r="K39" s="84"/>
      <c r="L39" s="85">
        <f>L15-L34</f>
        <v>162037524145.97998</v>
      </c>
      <c r="M39" s="83"/>
      <c r="N39" s="84"/>
      <c r="O39" s="84"/>
      <c r="P39" s="27"/>
      <c r="Q39" s="38"/>
    </row>
    <row r="40" spans="1:17" ht="18.75" customHeight="1">
      <c r="A40" s="148" t="s">
        <v>13</v>
      </c>
      <c r="B40" s="148"/>
      <c r="C40" s="148"/>
      <c r="D40" s="88"/>
      <c r="E40" s="84"/>
      <c r="F40" s="85">
        <v>58290777944</v>
      </c>
      <c r="G40" s="83"/>
      <c r="H40" s="84"/>
      <c r="I40" s="85">
        <v>58457822586</v>
      </c>
      <c r="J40" s="117">
        <v>57188773713</v>
      </c>
      <c r="K40" s="118"/>
      <c r="L40" s="121"/>
      <c r="M40" s="114"/>
      <c r="N40" s="115"/>
      <c r="O40" s="115"/>
      <c r="Q40" s="38"/>
    </row>
    <row r="41" spans="1:17" ht="18.75" customHeight="1">
      <c r="A41" s="137" t="s">
        <v>14</v>
      </c>
      <c r="B41" s="137"/>
      <c r="C41" s="137"/>
      <c r="D41" s="88"/>
      <c r="E41" s="97"/>
      <c r="F41" s="98">
        <f>F15/F40*100</f>
        <v>265.89593275097775</v>
      </c>
      <c r="G41" s="96"/>
      <c r="H41" s="97"/>
      <c r="I41" s="98">
        <f>I15/I40*100</f>
        <v>271.9057658231472</v>
      </c>
      <c r="J41" s="122">
        <f>L15/J40*100</f>
        <v>286.28328528185097</v>
      </c>
      <c r="K41" s="123" t="e">
        <f>K15/K40*100</f>
        <v>#DIV/0!</v>
      </c>
      <c r="L41" s="124" t="e">
        <f>L15/L40*100</f>
        <v>#DIV/0!</v>
      </c>
      <c r="M41" s="119"/>
      <c r="N41" s="120"/>
      <c r="O41" s="120"/>
      <c r="Q41" s="38"/>
    </row>
    <row r="42" spans="1:17" ht="18.75" customHeight="1">
      <c r="A42" s="137" t="s">
        <v>15</v>
      </c>
      <c r="B42" s="137"/>
      <c r="C42" s="137"/>
      <c r="D42" s="88"/>
      <c r="E42" s="97"/>
      <c r="F42" s="98">
        <f>F39/F40*100</f>
        <v>262.9246015025529</v>
      </c>
      <c r="G42" s="96"/>
      <c r="H42" s="97"/>
      <c r="I42" s="98">
        <f>I39/I40*100</f>
        <v>268.97167831334184</v>
      </c>
      <c r="J42" s="122">
        <f>L39/J40*100</f>
        <v>283.3379938502616</v>
      </c>
      <c r="K42" s="123" t="e">
        <f>K39/K40*100</f>
        <v>#DIV/0!</v>
      </c>
      <c r="L42" s="124" t="e">
        <f>L39/L40*100</f>
        <v>#DIV/0!</v>
      </c>
      <c r="M42" s="119"/>
      <c r="N42" s="120"/>
      <c r="O42" s="120"/>
      <c r="Q42" s="38"/>
    </row>
    <row r="43" spans="1:17" ht="41.25" customHeight="1">
      <c r="A43" s="138" t="s">
        <v>35</v>
      </c>
      <c r="B43" s="138"/>
      <c r="C43" s="138"/>
      <c r="D43" s="88"/>
      <c r="E43" s="84"/>
      <c r="F43" s="85">
        <f>F40*200/100</f>
        <v>116581555888</v>
      </c>
      <c r="G43" s="83"/>
      <c r="H43" s="84"/>
      <c r="I43" s="85">
        <f>I40*200/100</f>
        <v>116915645172</v>
      </c>
      <c r="J43" s="117">
        <f>J40*200/100</f>
        <v>114377547426</v>
      </c>
      <c r="K43" s="118">
        <f>K40*200/100</f>
        <v>0</v>
      </c>
      <c r="L43" s="121">
        <f>L40*200/100</f>
        <v>0</v>
      </c>
      <c r="M43" s="117"/>
      <c r="N43" s="118"/>
      <c r="O43" s="118"/>
      <c r="Q43" s="38"/>
    </row>
    <row r="44" spans="1:17" ht="41.25" customHeight="1">
      <c r="A44" s="139" t="s">
        <v>26</v>
      </c>
      <c r="B44" s="139"/>
      <c r="C44" s="139"/>
      <c r="D44" s="88"/>
      <c r="E44" s="84"/>
      <c r="F44" s="85">
        <f>F40*180/100</f>
        <v>104923400299.2</v>
      </c>
      <c r="G44" s="83"/>
      <c r="H44" s="84"/>
      <c r="I44" s="85">
        <f>I40*180/100</f>
        <v>105224080654.8</v>
      </c>
      <c r="J44" s="114">
        <f>J40*180/100</f>
        <v>102939792683.4</v>
      </c>
      <c r="K44" s="115">
        <f>K40*180/100</f>
        <v>0</v>
      </c>
      <c r="L44" s="116">
        <f>L40*180/100</f>
        <v>0</v>
      </c>
      <c r="M44" s="114"/>
      <c r="N44" s="115"/>
      <c r="O44" s="115"/>
      <c r="Q44" s="38"/>
    </row>
    <row r="45" spans="1:15" ht="11.25" customHeight="1">
      <c r="A45" s="51"/>
      <c r="B45" s="51"/>
      <c r="C45" s="51"/>
      <c r="D45" s="99"/>
      <c r="E45" s="99"/>
      <c r="F45" s="99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11.25" customHeight="1">
      <c r="A46" s="53"/>
      <c r="B46" s="53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21.75" customHeight="1">
      <c r="A47" s="154" t="s">
        <v>16</v>
      </c>
      <c r="B47" s="154"/>
      <c r="C47" s="155"/>
      <c r="D47" s="128" t="s">
        <v>3</v>
      </c>
      <c r="E47" s="129"/>
      <c r="F47" s="130"/>
      <c r="G47" s="149" t="str">
        <f>G13</f>
        <v>SALDO DO EXERCÍCIO DE 2019</v>
      </c>
      <c r="H47" s="150"/>
      <c r="I47" s="150"/>
      <c r="J47" s="150"/>
      <c r="K47" s="150"/>
      <c r="L47" s="150"/>
      <c r="M47" s="150"/>
      <c r="N47" s="150"/>
      <c r="O47" s="150"/>
    </row>
    <row r="48" spans="1:15" ht="21.75" customHeight="1">
      <c r="A48" s="142"/>
      <c r="B48" s="142"/>
      <c r="C48" s="143"/>
      <c r="D48" s="131" t="s">
        <v>4</v>
      </c>
      <c r="E48" s="132"/>
      <c r="F48" s="133"/>
      <c r="G48" s="108" t="s">
        <v>5</v>
      </c>
      <c r="H48" s="109"/>
      <c r="I48" s="110"/>
      <c r="J48" s="108" t="s">
        <v>6</v>
      </c>
      <c r="K48" s="109"/>
      <c r="L48" s="110"/>
      <c r="M48" s="108" t="s">
        <v>7</v>
      </c>
      <c r="N48" s="109"/>
      <c r="O48" s="109"/>
    </row>
    <row r="49" spans="1:16" ht="16.5" customHeight="1">
      <c r="A49" s="156" t="s">
        <v>17</v>
      </c>
      <c r="B49" s="156"/>
      <c r="C49" s="157"/>
      <c r="D49" s="55"/>
      <c r="E49" s="56"/>
      <c r="F49" s="57">
        <v>880080729</v>
      </c>
      <c r="G49" s="55"/>
      <c r="H49" s="56"/>
      <c r="I49" s="57">
        <v>475798146</v>
      </c>
      <c r="J49" s="55"/>
      <c r="K49" s="56"/>
      <c r="L49" s="57">
        <v>432475390</v>
      </c>
      <c r="M49" s="55"/>
      <c r="N49" s="56"/>
      <c r="O49" s="56"/>
      <c r="P49" s="27"/>
    </row>
    <row r="50" spans="1:17" ht="15.75">
      <c r="A50" s="151" t="s">
        <v>83</v>
      </c>
      <c r="B50" s="151"/>
      <c r="C50" s="152"/>
      <c r="D50" s="47"/>
      <c r="E50" s="48"/>
      <c r="F50" s="49">
        <v>371031559</v>
      </c>
      <c r="G50" s="41"/>
      <c r="H50" s="42"/>
      <c r="I50" s="43">
        <v>371031559</v>
      </c>
      <c r="J50" s="60"/>
      <c r="K50" s="61"/>
      <c r="L50" s="62">
        <v>874935831</v>
      </c>
      <c r="M50" s="60"/>
      <c r="N50" s="61"/>
      <c r="O50" s="61"/>
      <c r="P50" s="27"/>
      <c r="Q50" s="38"/>
    </row>
    <row r="51" spans="1:17" ht="16.5" customHeight="1">
      <c r="A51" s="58" t="s">
        <v>69</v>
      </c>
      <c r="B51" s="58"/>
      <c r="C51" s="59"/>
      <c r="D51" s="47"/>
      <c r="E51" s="48"/>
      <c r="F51" s="49">
        <v>193243089223</v>
      </c>
      <c r="G51" s="41"/>
      <c r="H51" s="42"/>
      <c r="I51" s="43">
        <v>193243089223</v>
      </c>
      <c r="J51" s="47"/>
      <c r="K51" s="48"/>
      <c r="L51" s="49">
        <v>193243089223</v>
      </c>
      <c r="M51" s="47"/>
      <c r="N51" s="48"/>
      <c r="O51" s="48"/>
      <c r="P51" s="27"/>
      <c r="Q51" s="38"/>
    </row>
    <row r="52" spans="1:17" ht="16.5" customHeight="1">
      <c r="A52" s="151" t="s">
        <v>18</v>
      </c>
      <c r="B52" s="151"/>
      <c r="C52" s="152"/>
      <c r="D52" s="60"/>
      <c r="E52" s="61"/>
      <c r="F52" s="62">
        <v>10829867882</v>
      </c>
      <c r="G52" s="63"/>
      <c r="H52" s="64"/>
      <c r="I52" s="65">
        <v>5602977407.870001</v>
      </c>
      <c r="J52" s="60"/>
      <c r="K52" s="61"/>
      <c r="L52" s="62">
        <v>4332229767</v>
      </c>
      <c r="M52" s="60"/>
      <c r="N52" s="61"/>
      <c r="O52" s="61"/>
      <c r="P52" s="27"/>
      <c r="Q52" s="26"/>
    </row>
    <row r="53" spans="1:17" ht="16.5" customHeight="1">
      <c r="A53" s="146" t="s">
        <v>19</v>
      </c>
      <c r="B53" s="146"/>
      <c r="C53" s="153"/>
      <c r="D53" s="63"/>
      <c r="E53" s="64"/>
      <c r="F53" s="65">
        <v>5016602986</v>
      </c>
      <c r="G53" s="63"/>
      <c r="H53" s="64"/>
      <c r="I53" s="65">
        <v>4931980501</v>
      </c>
      <c r="J53" s="63"/>
      <c r="K53" s="64"/>
      <c r="L53" s="65">
        <v>5276801126</v>
      </c>
      <c r="M53" s="63"/>
      <c r="N53" s="64"/>
      <c r="O53" s="64"/>
      <c r="P53" s="66"/>
      <c r="Q53" s="38"/>
    </row>
    <row r="54" spans="1:18" ht="16.5" customHeight="1">
      <c r="A54" s="146" t="s">
        <v>70</v>
      </c>
      <c r="B54" s="146"/>
      <c r="C54" s="153"/>
      <c r="D54" s="63"/>
      <c r="E54" s="64"/>
      <c r="F54" s="65">
        <v>372452416</v>
      </c>
      <c r="G54" s="63"/>
      <c r="H54" s="64"/>
      <c r="I54" s="65">
        <v>88124363</v>
      </c>
      <c r="J54" s="63"/>
      <c r="K54" s="64"/>
      <c r="L54" s="65">
        <v>62610016</v>
      </c>
      <c r="M54" s="60"/>
      <c r="N54" s="61"/>
      <c r="O54" s="61"/>
      <c r="P54" s="27"/>
      <c r="Q54" s="46"/>
      <c r="R54" s="38"/>
    </row>
    <row r="55" spans="1:18" ht="16.5" customHeight="1">
      <c r="A55" s="146" t="s">
        <v>20</v>
      </c>
      <c r="B55" s="146"/>
      <c r="C55" s="153"/>
      <c r="D55" s="41"/>
      <c r="E55" s="42"/>
      <c r="F55" s="43">
        <v>0</v>
      </c>
      <c r="G55" s="41"/>
      <c r="H55" s="42"/>
      <c r="I55" s="43">
        <v>0</v>
      </c>
      <c r="J55" s="41"/>
      <c r="K55" s="42"/>
      <c r="L55" s="43">
        <v>0</v>
      </c>
      <c r="M55" s="47"/>
      <c r="N55" s="48"/>
      <c r="O55" s="48"/>
      <c r="P55" s="27"/>
      <c r="Q55" s="46"/>
      <c r="R55" s="38"/>
    </row>
    <row r="56" spans="1:18" ht="16.5" customHeight="1">
      <c r="A56" s="146" t="s">
        <v>71</v>
      </c>
      <c r="B56" s="146"/>
      <c r="C56" s="153"/>
      <c r="D56" s="41"/>
      <c r="E56" s="42"/>
      <c r="F56" s="43">
        <v>0</v>
      </c>
      <c r="G56" s="41"/>
      <c r="H56" s="42"/>
      <c r="I56" s="43">
        <v>0</v>
      </c>
      <c r="J56" s="41"/>
      <c r="K56" s="42"/>
      <c r="L56" s="43">
        <v>0</v>
      </c>
      <c r="M56" s="47"/>
      <c r="N56" s="48"/>
      <c r="O56" s="48"/>
      <c r="P56" s="27"/>
      <c r="Q56" s="46"/>
      <c r="R56" s="38"/>
    </row>
    <row r="57" spans="1:16" ht="16.5" customHeight="1">
      <c r="A57" s="159" t="s">
        <v>72</v>
      </c>
      <c r="B57" s="159"/>
      <c r="C57" s="160"/>
      <c r="D57" s="67"/>
      <c r="E57" s="68"/>
      <c r="F57" s="69">
        <v>7270719258</v>
      </c>
      <c r="G57" s="67"/>
      <c r="H57" s="68"/>
      <c r="I57" s="69">
        <v>7270719258</v>
      </c>
      <c r="J57" s="67"/>
      <c r="K57" s="68"/>
      <c r="L57" s="69">
        <v>7270719258</v>
      </c>
      <c r="M57" s="67"/>
      <c r="N57" s="68"/>
      <c r="O57" s="68"/>
      <c r="P57" s="27"/>
    </row>
    <row r="58" spans="1:16" s="92" customFormat="1" ht="15">
      <c r="A58" s="161" t="s">
        <v>81</v>
      </c>
      <c r="B58" s="161"/>
      <c r="C58" s="161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</row>
    <row r="59" spans="1:16" s="92" customFormat="1" ht="15">
      <c r="A59" s="158" t="s">
        <v>68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91"/>
    </row>
    <row r="60" spans="1:16" s="92" customFormat="1" ht="33" customHeight="1">
      <c r="A60" s="158" t="s">
        <v>85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91"/>
    </row>
    <row r="61" spans="1:15" s="92" customFormat="1" ht="15">
      <c r="A61" s="113" t="s">
        <v>25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6" s="92" customFormat="1" ht="15">
      <c r="A62" s="113" t="s">
        <v>94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93"/>
    </row>
    <row r="63" spans="1:15" s="92" customFormat="1" ht="15">
      <c r="A63" s="113" t="s">
        <v>82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s="95" customFormat="1" ht="78.75" customHeight="1">
      <c r="A64" s="113" t="s">
        <v>86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6" s="94" customFormat="1" ht="15">
      <c r="A65" s="106" t="s">
        <v>93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92"/>
    </row>
    <row r="66" spans="1:16" s="70" customFormat="1" ht="16.5" customHeight="1">
      <c r="A66" s="30"/>
      <c r="B66" s="30"/>
      <c r="C66" s="30"/>
      <c r="D66" s="30"/>
      <c r="E66" s="30"/>
      <c r="F66" s="30"/>
      <c r="G66" s="30"/>
      <c r="H66" s="30"/>
      <c r="I66" s="30"/>
      <c r="J66" s="31"/>
      <c r="K66" s="31"/>
      <c r="L66" s="31"/>
      <c r="M66" s="30"/>
      <c r="N66" s="32"/>
      <c r="O66" s="30"/>
      <c r="P66" s="25"/>
    </row>
    <row r="67" spans="1:16" s="70" customFormat="1" ht="16.5" customHeight="1">
      <c r="A67" s="30"/>
      <c r="B67" s="30"/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30"/>
      <c r="N67" s="32"/>
      <c r="O67" s="30"/>
      <c r="P67" s="25"/>
    </row>
    <row r="68" spans="1:16" s="70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0"/>
      <c r="N68" s="32"/>
      <c r="O68" s="30"/>
      <c r="P68" s="25"/>
    </row>
    <row r="69" spans="1:16" s="70" customFormat="1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0"/>
      <c r="N69" s="32"/>
      <c r="O69" s="107"/>
      <c r="P69" s="25"/>
    </row>
    <row r="70" spans="1:16" s="70" customFormat="1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0"/>
      <c r="N70" s="32"/>
      <c r="O70" s="107"/>
      <c r="P70" s="25"/>
    </row>
    <row r="71" spans="1:16" s="70" customFormat="1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0"/>
      <c r="N71" s="32"/>
      <c r="O71" s="107"/>
      <c r="P71" s="102"/>
    </row>
    <row r="72" spans="1:16" s="70" customFormat="1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0"/>
      <c r="N72" s="32"/>
      <c r="O72" s="107"/>
      <c r="P72" s="102"/>
    </row>
    <row r="73" spans="1:16" s="70" customFormat="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30"/>
      <c r="N73" s="32"/>
      <c r="O73" s="107"/>
      <c r="P73" s="102"/>
    </row>
    <row r="74" spans="1:16" s="70" customFormat="1" ht="15" customHeight="1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30"/>
      <c r="N74" s="32"/>
      <c r="O74" s="30"/>
      <c r="P74" s="102"/>
    </row>
    <row r="75" spans="1:16" s="70" customFormat="1" ht="15" customHeight="1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30"/>
      <c r="N75" s="32"/>
      <c r="O75" s="30"/>
      <c r="P75" s="25"/>
    </row>
    <row r="76" spans="1:16" s="70" customFormat="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0"/>
      <c r="N76" s="32"/>
      <c r="O76" s="30"/>
      <c r="P76" s="25"/>
    </row>
    <row r="77" spans="1:16" s="70" customFormat="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0"/>
      <c r="N77" s="32"/>
      <c r="O77" s="30"/>
      <c r="P77" s="25"/>
    </row>
    <row r="78" spans="1:16" s="70" customFormat="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0"/>
      <c r="N78" s="32"/>
      <c r="O78" s="30"/>
      <c r="P78" s="25"/>
    </row>
    <row r="79" spans="1:16" s="70" customFormat="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0"/>
      <c r="N79" s="32"/>
      <c r="O79" s="30"/>
      <c r="P79" s="25"/>
    </row>
    <row r="80" spans="1:16" s="70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0"/>
      <c r="N80" s="32"/>
      <c r="O80" s="30"/>
      <c r="P80" s="25"/>
    </row>
    <row r="81" spans="1:16" s="70" customFormat="1" ht="15" customHeight="1">
      <c r="A81" s="111" t="s">
        <v>91</v>
      </c>
      <c r="B81" s="111"/>
      <c r="C81" s="111"/>
      <c r="D81" s="111"/>
      <c r="E81" s="111"/>
      <c r="F81" s="112" t="s">
        <v>89</v>
      </c>
      <c r="G81" s="112"/>
      <c r="H81" s="112"/>
      <c r="I81" s="112"/>
      <c r="J81" s="111" t="s">
        <v>90</v>
      </c>
      <c r="K81" s="111"/>
      <c r="L81" s="111"/>
      <c r="M81" s="111"/>
      <c r="N81" s="111"/>
      <c r="O81" s="111"/>
      <c r="P81" s="25"/>
    </row>
    <row r="82" spans="1:16" s="70" customFormat="1" ht="15" customHeight="1">
      <c r="A82" s="111"/>
      <c r="B82" s="111"/>
      <c r="C82" s="111"/>
      <c r="D82" s="111"/>
      <c r="E82" s="111"/>
      <c r="F82" s="112"/>
      <c r="G82" s="112"/>
      <c r="H82" s="112"/>
      <c r="I82" s="112"/>
      <c r="J82" s="111"/>
      <c r="K82" s="111"/>
      <c r="L82" s="111"/>
      <c r="M82" s="111"/>
      <c r="N82" s="111"/>
      <c r="O82" s="111"/>
      <c r="P82" s="25"/>
    </row>
    <row r="83" spans="1:16" s="70" customFormat="1" ht="15" customHeight="1">
      <c r="A83" s="104"/>
      <c r="B83" s="104"/>
      <c r="C83" s="104"/>
      <c r="D83" s="104"/>
      <c r="E83" s="104"/>
      <c r="F83" s="104"/>
      <c r="G83" s="104"/>
      <c r="I83" s="101"/>
      <c r="J83" s="101"/>
      <c r="K83" s="101"/>
      <c r="L83" s="101"/>
      <c r="M83" s="101"/>
      <c r="N83" s="101"/>
      <c r="O83" s="101"/>
      <c r="P83" s="25"/>
    </row>
    <row r="84" spans="1:16" s="70" customFormat="1" ht="15" customHeight="1">
      <c r="A84" s="28"/>
      <c r="B84" s="28"/>
      <c r="C84" s="28"/>
      <c r="D84" s="30"/>
      <c r="E84" s="71"/>
      <c r="F84" s="30"/>
      <c r="G84" s="30"/>
      <c r="H84" s="72"/>
      <c r="J84" s="30"/>
      <c r="L84" s="30"/>
      <c r="M84" s="30"/>
      <c r="N84" s="30"/>
      <c r="O84" s="30"/>
      <c r="P84" s="25"/>
    </row>
    <row r="85" spans="1:16" s="70" customFormat="1" ht="15" customHeight="1">
      <c r="A85" s="28"/>
      <c r="B85" s="28"/>
      <c r="C85" s="28"/>
      <c r="D85" s="30"/>
      <c r="E85" s="72" t="s">
        <v>88</v>
      </c>
      <c r="F85" s="30"/>
      <c r="G85" s="30"/>
      <c r="H85" s="72"/>
      <c r="J85" s="30"/>
      <c r="L85" s="30"/>
      <c r="M85" s="30"/>
      <c r="N85" s="30"/>
      <c r="O85" s="30"/>
      <c r="P85" s="25"/>
    </row>
    <row r="86" spans="1:16" s="70" customFormat="1" ht="15" customHeight="1">
      <c r="A86" s="28"/>
      <c r="B86" s="28"/>
      <c r="C86" s="28"/>
      <c r="D86" s="72"/>
      <c r="E86" s="100" t="s">
        <v>23</v>
      </c>
      <c r="F86" s="30"/>
      <c r="G86" s="30"/>
      <c r="H86" s="30"/>
      <c r="J86" s="30"/>
      <c r="L86" s="30"/>
      <c r="M86" s="30"/>
      <c r="N86" s="30"/>
      <c r="O86" s="30"/>
      <c r="P86" s="25"/>
    </row>
    <row r="87" spans="1:16" s="70" customFormat="1" ht="15" customHeight="1">
      <c r="A87" s="30" t="s">
        <v>23</v>
      </c>
      <c r="B87" s="30"/>
      <c r="C87" s="30"/>
      <c r="D87" s="30"/>
      <c r="E87" s="30"/>
      <c r="F87" s="30"/>
      <c r="G87" s="30"/>
      <c r="H87" s="30"/>
      <c r="J87" s="30"/>
      <c r="L87" s="30"/>
      <c r="M87" s="30"/>
      <c r="N87" s="30"/>
      <c r="O87" s="30"/>
      <c r="P87" s="25"/>
    </row>
    <row r="88" spans="1:16" s="70" customFormat="1" ht="15" customHeight="1">
      <c r="A88" s="104"/>
      <c r="B88" s="104"/>
      <c r="C88" s="104"/>
      <c r="D88" s="104"/>
      <c r="E88" s="104"/>
      <c r="F88" s="104"/>
      <c r="G88" s="104"/>
      <c r="H88" s="30"/>
      <c r="I88" s="31"/>
      <c r="J88" s="31"/>
      <c r="K88" s="31"/>
      <c r="L88" s="31"/>
      <c r="M88" s="31"/>
      <c r="N88" s="31"/>
      <c r="O88" s="31"/>
      <c r="P88" s="25"/>
    </row>
    <row r="89" spans="1:16" s="70" customFormat="1" ht="15" customHeight="1">
      <c r="A89" s="105"/>
      <c r="B89" s="105"/>
      <c r="C89" s="105"/>
      <c r="D89" s="105"/>
      <c r="E89" s="105"/>
      <c r="F89" s="105"/>
      <c r="G89" s="105"/>
      <c r="H89" s="30"/>
      <c r="I89" s="31"/>
      <c r="J89" s="31"/>
      <c r="K89" s="31"/>
      <c r="L89" s="31"/>
      <c r="M89" s="31"/>
      <c r="N89" s="31"/>
      <c r="O89" s="31"/>
      <c r="P89" s="25"/>
    </row>
    <row r="90" spans="1:16" s="70" customFormat="1" ht="15" customHeight="1">
      <c r="A90" s="28"/>
      <c r="B90" s="28"/>
      <c r="C90" s="28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5"/>
    </row>
    <row r="91" spans="1:16" s="70" customFormat="1" ht="15" customHeight="1">
      <c r="A91" s="28"/>
      <c r="B91" s="28"/>
      <c r="C91" s="28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25"/>
    </row>
    <row r="92" spans="1:16" s="70" customFormat="1" ht="1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5"/>
    </row>
    <row r="93" spans="1:16" s="70" customFormat="1" ht="15" customHeight="1">
      <c r="A93" s="30"/>
      <c r="B93" s="30"/>
      <c r="C93" s="30"/>
      <c r="D93" s="30"/>
      <c r="E93" s="30"/>
      <c r="F93" s="30"/>
      <c r="G93" s="30"/>
      <c r="H93" s="30"/>
      <c r="I93" s="30"/>
      <c r="J93" s="31"/>
      <c r="K93" s="31"/>
      <c r="L93" s="31"/>
      <c r="M93" s="30"/>
      <c r="N93" s="32"/>
      <c r="O93" s="30"/>
      <c r="P93" s="25"/>
    </row>
    <row r="94" spans="1:15" s="70" customFormat="1" ht="1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5" s="70" customFormat="1" ht="15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15" s="70" customFormat="1" ht="1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 s="70" customFormat="1" ht="1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70" customFormat="1" ht="1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1:15" s="70" customFormat="1" ht="1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1:15" s="70" customFormat="1" ht="1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70" customFormat="1" ht="1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70" customFormat="1" ht="1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s="70" customFormat="1" ht="11.2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1:15" s="70" customFormat="1" ht="11.2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1:15" s="70" customFormat="1" ht="11.2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1:15" s="70" customFormat="1" ht="11.2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="70" customFormat="1" ht="11.25" customHeight="1"/>
    <row r="108" s="70" customFormat="1" ht="11.25" customHeight="1"/>
  </sheetData>
  <sheetProtection/>
  <mergeCells count="66">
    <mergeCell ref="A59:O59"/>
    <mergeCell ref="A63:O63"/>
    <mergeCell ref="A54:C54"/>
    <mergeCell ref="A57:C57"/>
    <mergeCell ref="A61:O61"/>
    <mergeCell ref="A60:O60"/>
    <mergeCell ref="A58:C58"/>
    <mergeCell ref="A62:O62"/>
    <mergeCell ref="A55:C55"/>
    <mergeCell ref="A56:C56"/>
    <mergeCell ref="D47:F47"/>
    <mergeCell ref="G47:O47"/>
    <mergeCell ref="D48:F48"/>
    <mergeCell ref="J41:L41"/>
    <mergeCell ref="A52:C52"/>
    <mergeCell ref="A53:C53"/>
    <mergeCell ref="M48:O48"/>
    <mergeCell ref="A47:C48"/>
    <mergeCell ref="A49:C49"/>
    <mergeCell ref="A50:C50"/>
    <mergeCell ref="A34:C34"/>
    <mergeCell ref="A35:C35"/>
    <mergeCell ref="A38:C38"/>
    <mergeCell ref="A39:C39"/>
    <mergeCell ref="A40:C40"/>
    <mergeCell ref="A41:C41"/>
    <mergeCell ref="G14:I14"/>
    <mergeCell ref="A42:C42"/>
    <mergeCell ref="A43:C43"/>
    <mergeCell ref="A44:C44"/>
    <mergeCell ref="A13:C14"/>
    <mergeCell ref="A15:C15"/>
    <mergeCell ref="A16:C16"/>
    <mergeCell ref="A17:C17"/>
    <mergeCell ref="A32:C32"/>
    <mergeCell ref="A33:C33"/>
    <mergeCell ref="J14:L14"/>
    <mergeCell ref="M14:O14"/>
    <mergeCell ref="A5:O5"/>
    <mergeCell ref="A6:O6"/>
    <mergeCell ref="A7:O7"/>
    <mergeCell ref="A8:O8"/>
    <mergeCell ref="A9:O9"/>
    <mergeCell ref="D13:F13"/>
    <mergeCell ref="G13:O13"/>
    <mergeCell ref="D14:F14"/>
    <mergeCell ref="A64:O64"/>
    <mergeCell ref="M40:O40"/>
    <mergeCell ref="M44:O44"/>
    <mergeCell ref="J44:L44"/>
    <mergeCell ref="M43:O43"/>
    <mergeCell ref="M41:O41"/>
    <mergeCell ref="M42:O42"/>
    <mergeCell ref="J40:L40"/>
    <mergeCell ref="J42:L42"/>
    <mergeCell ref="J43:L43"/>
    <mergeCell ref="A88:G88"/>
    <mergeCell ref="A89:G89"/>
    <mergeCell ref="A65:O65"/>
    <mergeCell ref="A83:G83"/>
    <mergeCell ref="O69:O73"/>
    <mergeCell ref="G48:I48"/>
    <mergeCell ref="J48:L48"/>
    <mergeCell ref="J81:O82"/>
    <mergeCell ref="F81:I82"/>
    <mergeCell ref="A81:E82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3"/>
  <ignoredErrors>
    <ignoredError sqref="E42 E41" evalError="1"/>
    <ignoredError sqref="I25 F25 L25" formulaRang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0"/>
  <sheetViews>
    <sheetView zoomScale="80" zoomScaleNormal="80" zoomScalePageLayoutView="0" workbookViewId="0" topLeftCell="A1">
      <selection activeCell="A30" sqref="A30"/>
    </sheetView>
  </sheetViews>
  <sheetFormatPr defaultColWidth="9.140625" defaultRowHeight="15"/>
  <cols>
    <col min="1" max="3" width="15.00390625" style="0" customWidth="1"/>
    <col min="4" max="4" width="9.28125" style="0" customWidth="1"/>
    <col min="5" max="5" width="7.8515625" style="0" customWidth="1"/>
    <col min="6" max="6" width="5.57421875" style="0" customWidth="1"/>
    <col min="7" max="7" width="6.8515625" style="0" customWidth="1"/>
    <col min="8" max="8" width="5.57421875" style="0" customWidth="1"/>
    <col min="9" max="9" width="17.8515625" style="0" customWidth="1"/>
    <col min="10" max="10" width="10.57421875" style="0" customWidth="1"/>
    <col min="11" max="12" width="5.7109375" style="0" customWidth="1"/>
    <col min="13" max="13" width="10.00390625" style="0" customWidth="1"/>
    <col min="14" max="14" width="7.7109375" style="0" customWidth="1"/>
    <col min="16" max="16" width="7.7109375" style="0" customWidth="1"/>
    <col min="18" max="18" width="6.8515625" style="0" customWidth="1"/>
    <col min="20" max="20" width="7.140625" style="0" customWidth="1"/>
  </cols>
  <sheetData>
    <row r="2" spans="1:27" ht="15.75">
      <c r="A2" s="195" t="s">
        <v>28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:27" ht="15.75">
      <c r="A3" s="205" t="s">
        <v>36</v>
      </c>
      <c r="B3" s="205"/>
      <c r="C3" s="205"/>
      <c r="D3" s="163" t="s">
        <v>44</v>
      </c>
      <c r="E3" s="162"/>
      <c r="F3" s="162"/>
      <c r="G3" s="162"/>
      <c r="H3" s="162"/>
      <c r="I3" s="164"/>
      <c r="J3" s="163" t="s">
        <v>44</v>
      </c>
      <c r="K3" s="162"/>
      <c r="L3" s="162"/>
      <c r="M3" s="162"/>
      <c r="N3" s="162"/>
      <c r="O3" s="162"/>
      <c r="P3" s="163" t="s">
        <v>44</v>
      </c>
      <c r="Q3" s="162"/>
      <c r="R3" s="162"/>
      <c r="S3" s="162"/>
      <c r="T3" s="162"/>
      <c r="U3" s="162"/>
      <c r="V3" s="188" t="s">
        <v>76</v>
      </c>
      <c r="W3" s="189"/>
      <c r="X3" s="189"/>
      <c r="Y3" s="189"/>
      <c r="Z3" s="189"/>
      <c r="AA3" s="189"/>
    </row>
    <row r="4" spans="1:27" ht="15.75">
      <c r="A4" s="162" t="s">
        <v>37</v>
      </c>
      <c r="B4" s="162"/>
      <c r="C4" s="162"/>
      <c r="D4" s="163" t="s">
        <v>45</v>
      </c>
      <c r="E4" s="162"/>
      <c r="F4" s="162"/>
      <c r="G4" s="162"/>
      <c r="H4" s="162"/>
      <c r="I4" s="164"/>
      <c r="J4" s="165" t="s">
        <v>37</v>
      </c>
      <c r="K4" s="166"/>
      <c r="L4" s="166"/>
      <c r="M4" s="166"/>
      <c r="N4" s="166"/>
      <c r="O4" s="166"/>
      <c r="P4" s="165" t="s">
        <v>38</v>
      </c>
      <c r="Q4" s="166"/>
      <c r="R4" s="166"/>
      <c r="S4" s="166"/>
      <c r="T4" s="166"/>
      <c r="U4" s="166"/>
      <c r="V4" s="203" t="s">
        <v>45</v>
      </c>
      <c r="W4" s="204"/>
      <c r="X4" s="204"/>
      <c r="Y4" s="204"/>
      <c r="Z4" s="204"/>
      <c r="AA4" s="204"/>
    </row>
    <row r="5" spans="1:27" ht="30">
      <c r="A5" s="13" t="s">
        <v>29</v>
      </c>
      <c r="B5" s="14" t="s">
        <v>30</v>
      </c>
      <c r="C5" s="14" t="s">
        <v>31</v>
      </c>
      <c r="D5" s="196" t="s">
        <v>39</v>
      </c>
      <c r="E5" s="197"/>
      <c r="F5" s="196" t="s">
        <v>41</v>
      </c>
      <c r="G5" s="198"/>
      <c r="H5" s="197"/>
      <c r="I5" s="14" t="s">
        <v>30</v>
      </c>
      <c r="J5" s="169" t="s">
        <v>46</v>
      </c>
      <c r="K5" s="170"/>
      <c r="L5" s="196" t="s">
        <v>41</v>
      </c>
      <c r="M5" s="197"/>
      <c r="N5" s="196" t="s">
        <v>30</v>
      </c>
      <c r="O5" s="198"/>
      <c r="P5" s="169" t="s">
        <v>46</v>
      </c>
      <c r="Q5" s="170"/>
      <c r="R5" s="196" t="s">
        <v>41</v>
      </c>
      <c r="S5" s="197"/>
      <c r="T5" s="196" t="s">
        <v>30</v>
      </c>
      <c r="U5" s="198"/>
      <c r="V5" s="176" t="s">
        <v>46</v>
      </c>
      <c r="W5" s="177"/>
      <c r="X5" s="180" t="s">
        <v>41</v>
      </c>
      <c r="Y5" s="181"/>
      <c r="Z5" s="180" t="s">
        <v>30</v>
      </c>
      <c r="AA5" s="199"/>
    </row>
    <row r="6" spans="1:27" ht="15">
      <c r="A6" s="12"/>
      <c r="B6" s="15"/>
      <c r="C6" s="15"/>
      <c r="D6" s="167"/>
      <c r="E6" s="173"/>
      <c r="F6" s="167"/>
      <c r="G6" s="168"/>
      <c r="H6" s="173"/>
      <c r="I6" s="15"/>
      <c r="J6" s="171"/>
      <c r="K6" s="172"/>
      <c r="L6" s="167"/>
      <c r="M6" s="173"/>
      <c r="N6" s="167"/>
      <c r="O6" s="168"/>
      <c r="P6" s="171"/>
      <c r="Q6" s="172"/>
      <c r="R6" s="167"/>
      <c r="S6" s="173"/>
      <c r="T6" s="167"/>
      <c r="U6" s="168"/>
      <c r="V6" s="178"/>
      <c r="W6" s="179"/>
      <c r="X6" s="174"/>
      <c r="Y6" s="200"/>
      <c r="Z6" s="174"/>
      <c r="AA6" s="175"/>
    </row>
    <row r="7" spans="1:27" ht="15">
      <c r="A7" s="16" t="s">
        <v>32</v>
      </c>
      <c r="B7" s="17" t="s">
        <v>33</v>
      </c>
      <c r="C7" s="17" t="s">
        <v>34</v>
      </c>
      <c r="D7" s="183" t="s">
        <v>40</v>
      </c>
      <c r="E7" s="184"/>
      <c r="F7" s="183" t="s">
        <v>42</v>
      </c>
      <c r="G7" s="185"/>
      <c r="H7" s="184"/>
      <c r="I7" s="17" t="s">
        <v>43</v>
      </c>
      <c r="J7" s="201" t="s">
        <v>47</v>
      </c>
      <c r="K7" s="202"/>
      <c r="L7" s="183" t="s">
        <v>48</v>
      </c>
      <c r="M7" s="184"/>
      <c r="N7" s="183" t="s">
        <v>49</v>
      </c>
      <c r="O7" s="185"/>
      <c r="P7" s="201" t="s">
        <v>73</v>
      </c>
      <c r="Q7" s="202"/>
      <c r="R7" s="183" t="s">
        <v>74</v>
      </c>
      <c r="S7" s="184"/>
      <c r="T7" s="183" t="s">
        <v>75</v>
      </c>
      <c r="U7" s="185"/>
      <c r="V7" s="206" t="s">
        <v>78</v>
      </c>
      <c r="W7" s="207"/>
      <c r="X7" s="208" t="s">
        <v>79</v>
      </c>
      <c r="Y7" s="209"/>
      <c r="Z7" s="208" t="s">
        <v>80</v>
      </c>
      <c r="AA7" s="210"/>
    </row>
    <row r="8" spans="1:27" ht="15.75">
      <c r="A8" s="18">
        <v>200</v>
      </c>
      <c r="B8" s="19">
        <v>202.48</v>
      </c>
      <c r="C8" s="20">
        <f>B8-A8</f>
        <v>2.4799999999999898</v>
      </c>
      <c r="D8" s="191">
        <f>C8*0.25</f>
        <v>0.6199999999999974</v>
      </c>
      <c r="E8" s="217"/>
      <c r="F8" s="218">
        <f>B8-D8</f>
        <v>201.85999999999999</v>
      </c>
      <c r="G8" s="219"/>
      <c r="H8" s="220"/>
      <c r="I8" s="19">
        <v>227.95</v>
      </c>
      <c r="J8" s="218">
        <f>I8-A8</f>
        <v>27.94999999999999</v>
      </c>
      <c r="K8" s="220"/>
      <c r="L8" s="191">
        <f>F8</f>
        <v>201.85999999999999</v>
      </c>
      <c r="M8" s="192"/>
      <c r="N8" s="193">
        <v>238.517018995722</v>
      </c>
      <c r="O8" s="221"/>
      <c r="P8" s="218">
        <f>N8-A8</f>
        <v>38.517018995722</v>
      </c>
      <c r="Q8" s="222"/>
      <c r="R8" s="191">
        <f>A8</f>
        <v>200</v>
      </c>
      <c r="S8" s="192"/>
      <c r="T8" s="193">
        <v>269.74</v>
      </c>
      <c r="U8" s="194"/>
      <c r="V8" s="211">
        <f>T8-A8</f>
        <v>69.74000000000001</v>
      </c>
      <c r="W8" s="212"/>
      <c r="X8" s="213">
        <f>A8</f>
        <v>200</v>
      </c>
      <c r="Y8" s="214"/>
      <c r="Z8" s="215">
        <v>268.6</v>
      </c>
      <c r="AA8" s="216"/>
    </row>
    <row r="11" spans="4:21" ht="15">
      <c r="D11" s="186" t="s">
        <v>77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</row>
    <row r="13" spans="1:27" ht="15.75">
      <c r="A13" s="195" t="s">
        <v>28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6"/>
      <c r="W13" s="6"/>
      <c r="X13" s="6"/>
      <c r="Y13" s="6"/>
      <c r="Z13" s="6"/>
      <c r="AA13" s="6"/>
    </row>
    <row r="14" spans="1:27" ht="15.75">
      <c r="A14" s="187" t="s">
        <v>36</v>
      </c>
      <c r="B14" s="187"/>
      <c r="C14" s="187"/>
      <c r="D14" s="188" t="s">
        <v>44</v>
      </c>
      <c r="E14" s="189"/>
      <c r="F14" s="189"/>
      <c r="G14" s="189"/>
      <c r="H14" s="189"/>
      <c r="I14" s="190"/>
      <c r="J14" s="188" t="s">
        <v>44</v>
      </c>
      <c r="K14" s="189"/>
      <c r="L14" s="189"/>
      <c r="M14" s="189"/>
      <c r="N14" s="189"/>
      <c r="O14" s="189"/>
      <c r="P14" s="188" t="s">
        <v>92</v>
      </c>
      <c r="Q14" s="189"/>
      <c r="R14" s="189"/>
      <c r="S14" s="189"/>
      <c r="T14" s="189"/>
      <c r="U14" s="189"/>
      <c r="V14" s="8"/>
      <c r="W14" s="8"/>
      <c r="X14" s="8"/>
      <c r="Y14" s="8"/>
      <c r="Z14" s="8"/>
      <c r="AA14" s="8"/>
    </row>
    <row r="15" spans="1:27" ht="15.75" customHeight="1">
      <c r="A15" s="189" t="s">
        <v>37</v>
      </c>
      <c r="B15" s="189"/>
      <c r="C15" s="189"/>
      <c r="D15" s="188" t="s">
        <v>45</v>
      </c>
      <c r="E15" s="189"/>
      <c r="F15" s="189"/>
      <c r="G15" s="189"/>
      <c r="H15" s="189"/>
      <c r="I15" s="190"/>
      <c r="J15" s="203" t="s">
        <v>38</v>
      </c>
      <c r="K15" s="204"/>
      <c r="L15" s="204"/>
      <c r="M15" s="204"/>
      <c r="N15" s="204"/>
      <c r="O15" s="204"/>
      <c r="P15" s="223" t="s">
        <v>37</v>
      </c>
      <c r="Q15" s="224"/>
      <c r="R15" s="224"/>
      <c r="S15" s="224"/>
      <c r="T15" s="224"/>
      <c r="U15" s="224"/>
      <c r="V15" s="8"/>
      <c r="W15" s="8"/>
      <c r="X15" s="8"/>
      <c r="Y15" s="8"/>
      <c r="Z15" s="8"/>
      <c r="AA15" s="8"/>
    </row>
    <row r="16" spans="1:27" ht="30" customHeight="1">
      <c r="A16" s="21" t="s">
        <v>29</v>
      </c>
      <c r="B16" s="1" t="s">
        <v>30</v>
      </c>
      <c r="C16" s="1" t="s">
        <v>31</v>
      </c>
      <c r="D16" s="180" t="s">
        <v>39</v>
      </c>
      <c r="E16" s="181"/>
      <c r="F16" s="180" t="s">
        <v>41</v>
      </c>
      <c r="G16" s="199"/>
      <c r="H16" s="181"/>
      <c r="I16" s="1" t="s">
        <v>30</v>
      </c>
      <c r="J16" s="176" t="s">
        <v>46</v>
      </c>
      <c r="K16" s="177"/>
      <c r="L16" s="180" t="s">
        <v>41</v>
      </c>
      <c r="M16" s="181"/>
      <c r="N16" s="180" t="s">
        <v>30</v>
      </c>
      <c r="O16" s="199"/>
      <c r="P16" s="176" t="s">
        <v>46</v>
      </c>
      <c r="Q16" s="177"/>
      <c r="R16" s="180" t="s">
        <v>41</v>
      </c>
      <c r="S16" s="181"/>
      <c r="T16" s="180" t="s">
        <v>30</v>
      </c>
      <c r="U16" s="199"/>
      <c r="V16" s="9"/>
      <c r="W16" s="182" t="s">
        <v>95</v>
      </c>
      <c r="X16" s="182"/>
      <c r="Y16" s="10"/>
      <c r="Z16" s="10"/>
      <c r="AA16" s="10"/>
    </row>
    <row r="17" spans="1:27" ht="15">
      <c r="A17" s="22"/>
      <c r="B17" s="2"/>
      <c r="C17" s="2"/>
      <c r="D17" s="174"/>
      <c r="E17" s="200"/>
      <c r="F17" s="174"/>
      <c r="G17" s="175"/>
      <c r="H17" s="200"/>
      <c r="I17" s="2"/>
      <c r="J17" s="178"/>
      <c r="K17" s="179"/>
      <c r="L17" s="174"/>
      <c r="M17" s="200"/>
      <c r="N17" s="174"/>
      <c r="O17" s="175"/>
      <c r="P17" s="178"/>
      <c r="Q17" s="179"/>
      <c r="R17" s="174"/>
      <c r="S17" s="200"/>
      <c r="T17" s="174"/>
      <c r="U17" s="175"/>
      <c r="V17" s="9"/>
      <c r="W17" s="182"/>
      <c r="X17" s="182"/>
      <c r="Y17" s="10"/>
      <c r="Z17" s="10"/>
      <c r="AA17" s="10"/>
    </row>
    <row r="18" spans="1:27" ht="15" customHeight="1">
      <c r="A18" s="23" t="s">
        <v>32</v>
      </c>
      <c r="B18" s="24" t="s">
        <v>33</v>
      </c>
      <c r="C18" s="24" t="s">
        <v>34</v>
      </c>
      <c r="D18" s="225" t="s">
        <v>40</v>
      </c>
      <c r="E18" s="226"/>
      <c r="F18" s="225" t="s">
        <v>42</v>
      </c>
      <c r="G18" s="227"/>
      <c r="H18" s="226"/>
      <c r="I18" s="24" t="s">
        <v>43</v>
      </c>
      <c r="J18" s="206" t="s">
        <v>47</v>
      </c>
      <c r="K18" s="207"/>
      <c r="L18" s="225" t="s">
        <v>48</v>
      </c>
      <c r="M18" s="226"/>
      <c r="N18" s="225" t="s">
        <v>49</v>
      </c>
      <c r="O18" s="227"/>
      <c r="P18" s="206" t="s">
        <v>73</v>
      </c>
      <c r="Q18" s="207"/>
      <c r="R18" s="225" t="s">
        <v>74</v>
      </c>
      <c r="S18" s="226"/>
      <c r="T18" s="229" t="s">
        <v>75</v>
      </c>
      <c r="U18" s="230"/>
      <c r="V18" s="11"/>
      <c r="W18" s="182"/>
      <c r="X18" s="182"/>
      <c r="Y18" s="10"/>
      <c r="Z18" s="10"/>
      <c r="AA18" s="10"/>
    </row>
    <row r="19" spans="1:27" ht="15.75">
      <c r="A19" s="3">
        <v>200</v>
      </c>
      <c r="B19" s="4">
        <v>202.48</v>
      </c>
      <c r="C19" s="5">
        <f>B19-A19</f>
        <v>2.4799999999999898</v>
      </c>
      <c r="D19" s="213">
        <f>C19*0.25</f>
        <v>0.6199999999999974</v>
      </c>
      <c r="E19" s="234"/>
      <c r="F19" s="211">
        <f>B19-D19</f>
        <v>201.85999999999999</v>
      </c>
      <c r="G19" s="235"/>
      <c r="H19" s="236"/>
      <c r="I19" s="4">
        <v>227.95260093669</v>
      </c>
      <c r="J19" s="211">
        <f>I19-A19</f>
        <v>27.952600936690004</v>
      </c>
      <c r="K19" s="212"/>
      <c r="L19" s="213">
        <f>F19</f>
        <v>201.85999999999999</v>
      </c>
      <c r="M19" s="214"/>
      <c r="N19" s="215">
        <v>269.739898238237</v>
      </c>
      <c r="O19" s="216"/>
      <c r="P19" s="211">
        <f>N19-A19</f>
        <v>69.739898238237</v>
      </c>
      <c r="Q19" s="212"/>
      <c r="R19" s="213">
        <f>A19</f>
        <v>200</v>
      </c>
      <c r="S19" s="231"/>
      <c r="T19" s="213">
        <v>283.34</v>
      </c>
      <c r="U19" s="231"/>
      <c r="V19" s="232"/>
      <c r="W19" s="232"/>
      <c r="X19" s="233"/>
      <c r="Y19" s="233"/>
      <c r="Z19" s="228"/>
      <c r="AA19" s="228"/>
    </row>
    <row r="20" spans="22:27" ht="15">
      <c r="V20" s="7"/>
      <c r="W20" s="7"/>
      <c r="X20" s="7"/>
      <c r="Y20" s="7"/>
      <c r="Z20" s="7"/>
      <c r="AA20" s="7"/>
    </row>
  </sheetData>
  <sheetProtection/>
  <mergeCells count="94">
    <mergeCell ref="P19:Q19"/>
    <mergeCell ref="R19:S19"/>
    <mergeCell ref="T19:U19"/>
    <mergeCell ref="V19:W19"/>
    <mergeCell ref="X19:Y19"/>
    <mergeCell ref="D19:E19"/>
    <mergeCell ref="F19:H19"/>
    <mergeCell ref="A15:C15"/>
    <mergeCell ref="D15:I15"/>
    <mergeCell ref="J15:O15"/>
    <mergeCell ref="D16:E17"/>
    <mergeCell ref="Z19:AA19"/>
    <mergeCell ref="P18:Q18"/>
    <mergeCell ref="R18:S18"/>
    <mergeCell ref="T18:U18"/>
    <mergeCell ref="D18:E18"/>
    <mergeCell ref="F18:H18"/>
    <mergeCell ref="F16:H16"/>
    <mergeCell ref="J16:K17"/>
    <mergeCell ref="L16:M16"/>
    <mergeCell ref="N16:O16"/>
    <mergeCell ref="J19:K19"/>
    <mergeCell ref="L19:M19"/>
    <mergeCell ref="N19:O19"/>
    <mergeCell ref="J18:K18"/>
    <mergeCell ref="L18:M18"/>
    <mergeCell ref="N18:O18"/>
    <mergeCell ref="P8:Q8"/>
    <mergeCell ref="P15:U15"/>
    <mergeCell ref="F17:H17"/>
    <mergeCell ref="L17:M17"/>
    <mergeCell ref="N17:O17"/>
    <mergeCell ref="R17:S17"/>
    <mergeCell ref="T17:U17"/>
    <mergeCell ref="P16:Q17"/>
    <mergeCell ref="R16:S16"/>
    <mergeCell ref="T16:U16"/>
    <mergeCell ref="J7:K7"/>
    <mergeCell ref="X8:Y8"/>
    <mergeCell ref="Z8:AA8"/>
    <mergeCell ref="R7:S7"/>
    <mergeCell ref="T7:U7"/>
    <mergeCell ref="D8:E8"/>
    <mergeCell ref="F8:H8"/>
    <mergeCell ref="J8:K8"/>
    <mergeCell ref="L8:M8"/>
    <mergeCell ref="N8:O8"/>
    <mergeCell ref="P7:Q7"/>
    <mergeCell ref="V3:AA3"/>
    <mergeCell ref="V4:AA4"/>
    <mergeCell ref="A3:C3"/>
    <mergeCell ref="D3:I3"/>
    <mergeCell ref="A13:U13"/>
    <mergeCell ref="V7:W7"/>
    <mergeCell ref="X7:Y7"/>
    <mergeCell ref="Z7:AA7"/>
    <mergeCell ref="V8:W8"/>
    <mergeCell ref="A2:AA2"/>
    <mergeCell ref="D5:E6"/>
    <mergeCell ref="F5:H5"/>
    <mergeCell ref="J5:K6"/>
    <mergeCell ref="L5:M5"/>
    <mergeCell ref="N5:O5"/>
    <mergeCell ref="R5:S5"/>
    <mergeCell ref="T5:U5"/>
    <mergeCell ref="Z5:AA5"/>
    <mergeCell ref="X6:Y6"/>
    <mergeCell ref="D7:E7"/>
    <mergeCell ref="F7:H7"/>
    <mergeCell ref="J3:O3"/>
    <mergeCell ref="P3:U3"/>
    <mergeCell ref="A14:C14"/>
    <mergeCell ref="D14:I14"/>
    <mergeCell ref="J14:O14"/>
    <mergeCell ref="P14:U14"/>
    <mergeCell ref="R8:S8"/>
    <mergeCell ref="T8:U8"/>
    <mergeCell ref="Z6:AA6"/>
    <mergeCell ref="V5:W6"/>
    <mergeCell ref="X5:Y5"/>
    <mergeCell ref="W16:X18"/>
    <mergeCell ref="L6:M6"/>
    <mergeCell ref="N6:O6"/>
    <mergeCell ref="L7:M7"/>
    <mergeCell ref="N7:O7"/>
    <mergeCell ref="R6:S6"/>
    <mergeCell ref="D11:U11"/>
    <mergeCell ref="A4:C4"/>
    <mergeCell ref="D4:I4"/>
    <mergeCell ref="J4:O4"/>
    <mergeCell ref="P4:U4"/>
    <mergeCell ref="T6:U6"/>
    <mergeCell ref="P5:Q6"/>
    <mergeCell ref="F6:H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A3:V3 A14:P14 Q14:U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2019-09-18T22:07:04Z</cp:lastPrinted>
  <dcterms:created xsi:type="dcterms:W3CDTF">2010-04-07T15:40:56Z</dcterms:created>
  <dcterms:modified xsi:type="dcterms:W3CDTF">2019-09-30T13:15:25Z</dcterms:modified>
  <cp:category/>
  <cp:version/>
  <cp:contentType/>
  <cp:contentStatus/>
</cp:coreProperties>
</file>