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2" windowWidth="11340" windowHeight="5808" activeTab="0"/>
  </bookViews>
  <sheets>
    <sheet name="anexo I quadrimestral" sheetId="1" r:id="rId1"/>
  </sheets>
  <definedNames>
    <definedName name="_xlnm.Print_Area" localSheetId="0">'anexo I quadrimestral'!$A$1:$O$66</definedName>
  </definedNames>
  <calcPr fullCalcOnLoad="1"/>
</workbook>
</file>

<file path=xl/sharedStrings.xml><?xml version="1.0" encoding="utf-8"?>
<sst xmlns="http://schemas.openxmlformats.org/spreadsheetml/2006/main" count="78" uniqueCount="75">
  <si>
    <t>RELATÓRIO DE GESTÃO FISCAL</t>
  </si>
  <si>
    <t>ORÇAMENTOS FISCAL E DA SEGURIDADE SOCIAL</t>
  </si>
  <si>
    <t>DESPESA COM PESSOAL</t>
  </si>
  <si>
    <t xml:space="preserve">  </t>
  </si>
  <si>
    <t>DESPESA LÍQUIDA COM PESSOAL (III) = (I - II)</t>
  </si>
  <si>
    <t>APURAÇÃO DO CUMPRIMENTO DO LIMITE LEGAL</t>
  </si>
  <si>
    <t>VALOR</t>
  </si>
  <si>
    <t>LIQUIDADAS</t>
  </si>
  <si>
    <t>(a)</t>
  </si>
  <si>
    <t>(b)</t>
  </si>
  <si>
    <t>DESPESA BRUTA COM PESSOAL (I)</t>
  </si>
  <si>
    <t>RECEITA CORRENTE LÍQUIDA - RCL (IV)</t>
  </si>
  <si>
    <t>-</t>
  </si>
  <si>
    <t xml:space="preserve"> RGF - ANEXO 1 (LRF, art. 55, inciso I, alínea "a")</t>
  </si>
  <si>
    <t>DESPESAS EXECUTADAS</t>
  </si>
  <si>
    <t>(Últimos 12 Meses)</t>
  </si>
  <si>
    <t>INSCRITAS EM</t>
  </si>
  <si>
    <t>TOTAL</t>
  </si>
  <si>
    <t xml:space="preserve"> RESTOS A PAGAR</t>
  </si>
  <si>
    <t>(ÚLTIMOS</t>
  </si>
  <si>
    <t xml:space="preserve">NÃO </t>
  </si>
  <si>
    <t>12 MESES)</t>
  </si>
  <si>
    <t xml:space="preserve"> PROCESSADOS</t>
  </si>
  <si>
    <t xml:space="preserve">    Pessoal Ativo</t>
  </si>
  <si>
    <t xml:space="preserve">    Pessoal Inativo e Pensionistas</t>
  </si>
  <si>
    <t xml:space="preserve">DESPESAS NÃO COMPUTADAS (II) (§ 1º do art. 19 da LRF) </t>
  </si>
  <si>
    <t>% SOBRE A RCL AJUSTADA</t>
  </si>
  <si>
    <t xml:space="preserve">       Vencimentos, Vantagens e Outras Despesas Variáveis</t>
  </si>
  <si>
    <t xml:space="preserve">       Obrigações Patronais</t>
  </si>
  <si>
    <t xml:space="preserve">       Aposentadorias, Reserva e Reformas</t>
  </si>
  <si>
    <t xml:space="preserve">       Pensões</t>
  </si>
  <si>
    <t xml:space="preserve"> Indenizações por Demissão e Incentivos à Demissão Voluntária</t>
  </si>
  <si>
    <t xml:space="preserve"> Decorrentes de Decisão Judicial de período anterior ao da apuração</t>
  </si>
  <si>
    <t xml:space="preserve"> Despesas de Exercícios Anteriores de período anterior ao da apuração</t>
  </si>
  <si>
    <t xml:space="preserve"> Inativos e Pensionistas com Recursos Vinculados</t>
  </si>
  <si>
    <t xml:space="preserve"> </t>
  </si>
  <si>
    <t>Obs.:  1 - Excluídas a Imprensa Oficial, a CEDAE e a AGERIO por não se enquadrarem no conceito de Empresa Dependente.</t>
  </si>
  <si>
    <t>FONTE: Siafe-Rio - Secretaria de Estado de Fazenda.</t>
  </si>
  <si>
    <t xml:space="preserve">    Outras despesas de pessoal decorrentes de contratos de terceirização ou de contratação de forma indireta (§ 1º do art. 18 da LRF)</t>
  </si>
  <si>
    <t xml:space="preserve">                                                                                         </t>
  </si>
  <si>
    <t xml:space="preserve">    </t>
  </si>
  <si>
    <t>GOVERNO DO ESTADO DO RIO DE JANEIRO</t>
  </si>
  <si>
    <t xml:space="preserve">DEMONSTRATIVO CONSOLIDADO DA DESPESA COM PESSOAL </t>
  </si>
  <si>
    <t>Secretário de Estado de Fazenda</t>
  </si>
  <si>
    <t>Controlador-Geral do Estado</t>
  </si>
  <si>
    <t xml:space="preserve">(-) Transferências obrigatórias da União relativas às emendas individuais (art. 166-A, § 1º, da CF) (V) </t>
  </si>
  <si>
    <t xml:space="preserve">(-) Transferências obrigatórias da União relativas às emendas de bancada (art. 166, § 16 da CF) (VI)  </t>
  </si>
  <si>
    <t>RECEITA CORRENTE LÍQUIDA AJUSTADA PARA CÁLCULO DOS LIMITES DA DESPESA COM PESSOAL (VII) = (IV - V - VI)</t>
  </si>
  <si>
    <t>DESPESA TOTAL COM PESSOAL - DTP (VIII) = (III a + III b)</t>
  </si>
  <si>
    <t xml:space="preserve">LIMITE MÁXIMO (IX) (incisos I, II e III, art. 20 da LRF) </t>
  </si>
  <si>
    <t xml:space="preserve">LIMITE PRUDENCIAL (X) = (0,95 x IX) (parágrafo único do art. 22 da LRF) </t>
  </si>
  <si>
    <t xml:space="preserve">LIMITE DE ALERTA (XI) = (0,90 x IX) (inciso II do §1º do art. 59 da LRF) </t>
  </si>
  <si>
    <t>Cláudio Castro</t>
  </si>
  <si>
    <t xml:space="preserve">    Despesa com Pessoal não Executada Orçamentariamente </t>
  </si>
  <si>
    <t>Governador</t>
  </si>
  <si>
    <t xml:space="preserve">          4 - Por Determinação do TCE, a partir do exercício de 2021, para efeito das DESPESAS NÃO COMPUTADAS, estão sendo considerados os gastos com inativos e pensionistas realizados com recursos provenientes das contribuições sociais (patronal e segurados), da compensação financeira entre os regimes previdenciários (geral e próprio) e das demais receitas diretamente arrecadadas pelo Rioprevidência, incluindo a alienação de bens, direitos e ativos, e excluindo recursos repassados pelo Tesouro para cobertura de déficit financeiro.</t>
  </si>
  <si>
    <t>JANEIRO A DEZEMBRO DE 2022</t>
  </si>
  <si>
    <t>Jan/2022</t>
  </si>
  <si>
    <t>Fev/2022</t>
  </si>
  <si>
    <t>Mar/2022</t>
  </si>
  <si>
    <t>Abr/2022</t>
  </si>
  <si>
    <t>Maio/2022</t>
  </si>
  <si>
    <t>Jun/2022</t>
  </si>
  <si>
    <t>Jul/2022</t>
  </si>
  <si>
    <t>Ago/2022</t>
  </si>
  <si>
    <t>Set/2022</t>
  </si>
  <si>
    <t>Out/2022</t>
  </si>
  <si>
    <t>Nov/2022</t>
  </si>
  <si>
    <t>Dez/2022</t>
  </si>
  <si>
    <t>Leonardo Lobo Pires</t>
  </si>
  <si>
    <t>Demetrio Abdennur Farah Neto</t>
  </si>
  <si>
    <t xml:space="preserve">          2 - Imprensa Oficial, CEDAE e AGERIO não constam nos Orçamentos Fiscal e da Seguridade Social no exercício de 2022.</t>
  </si>
  <si>
    <t>Emissão: 16/02/2023</t>
  </si>
  <si>
    <t xml:space="preserve">          5 - O prazo para eliminação do percentual excedente para ajuste previstos no art. 23 da LRF estava suspenso por força da Lei 7.483 de 08 de novembro de 2016, que reconhece o estado de calamidade pública no âmbito da administração financeira estadual.  Entretanto, conforme a Lei Complementar nº  159 de 19 de maio de 2017 e após homologação do Acordo de Recuperação Fiscal  em 05/09/2017, o prazo passou a ser o mesmo pactuado no Plano de Recuperação, ou seja, 36 (trinta e seis) meses, com a possibilidade de prorrogação por igual período. Esse é o novo prazo a ser considerado para efeitos do quadro TRAJETÓRIA DE RETORNO AO LIMITE DA DESPESA TOTAL COM PESSOAL. A Lei Estadual do Rio de Janeiro nº  9.517, de 20 de dezembro de 2021, estendeu o prazo de validade do estado de calamidade pública no âmbito da administração financeira estadual para até 30 de junho de 2022.</t>
  </si>
  <si>
    <t xml:space="preserve">          3 - Até 31/12/2022 foi cancelado o montante de R$ 12.585.680,15 (doze milhões, quinhentos e oitenta e cinco mil, seiscentos e oitenta reais e quinze centavo) referentes a Restos a Pagar Não Processados inscritos em 31/12/2021.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</si>
</sst>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  <numFmt numFmtId="180" formatCode="[$-416]dddd\,\ d&quot; de &quot;mmmm&quot; de &quot;yyyy"/>
    <numFmt numFmtId="181" formatCode="_(* #,##0.000_);_(* \(#,##0.000\);_(* &quot;-&quot;??_);_(@_)"/>
    <numFmt numFmtId="182" formatCode="_(* #,##0.0000_);_(* \(#,##0.0000\);_(* &quot;-&quot;??_);_(@_)"/>
    <numFmt numFmtId="183" formatCode="0.0"/>
    <numFmt numFmtId="184" formatCode="#,##0.0"/>
  </numFmts>
  <fonts count="47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47" applyNumberFormat="1" applyFont="1" applyFill="1" applyBorder="1" applyAlignment="1">
      <alignment/>
      <protection/>
    </xf>
    <xf numFmtId="0" fontId="1" fillId="0" borderId="0" xfId="47" applyFont="1" applyFill="1" applyAlignment="1">
      <alignment/>
      <protection/>
    </xf>
    <xf numFmtId="0" fontId="1" fillId="0" borderId="0" xfId="47" applyFont="1" applyFill="1" applyAlignment="1">
      <alignment wrapText="1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47" applyNumberFormat="1" applyFont="1" applyFill="1" applyAlignment="1">
      <alignment/>
      <protection/>
    </xf>
    <xf numFmtId="167" fontId="2" fillId="0" borderId="0" xfId="0" applyNumberFormat="1" applyFont="1" applyFill="1" applyAlignment="1">
      <alignment horizontal="right"/>
    </xf>
    <xf numFmtId="0" fontId="3" fillId="33" borderId="10" xfId="47" applyNumberFormat="1" applyFont="1" applyFill="1" applyBorder="1" applyAlignment="1">
      <alignment horizontal="center"/>
      <protection/>
    </xf>
    <xf numFmtId="0" fontId="2" fillId="0" borderId="11" xfId="47" applyNumberFormat="1" applyFont="1" applyFill="1" applyBorder="1" applyAlignment="1">
      <alignment/>
      <protection/>
    </xf>
    <xf numFmtId="0" fontId="2" fillId="0" borderId="10" xfId="47" applyNumberFormat="1" applyFont="1" applyFill="1" applyBorder="1" applyAlignment="1">
      <alignment/>
      <protection/>
    </xf>
    <xf numFmtId="0" fontId="3" fillId="33" borderId="11" xfId="47" applyNumberFormat="1" applyFont="1" applyFill="1" applyBorder="1" applyAlignment="1">
      <alignment/>
      <protection/>
    </xf>
    <xf numFmtId="0" fontId="3" fillId="33" borderId="11" xfId="47" applyNumberFormat="1" applyFont="1" applyFill="1" applyBorder="1" applyAlignment="1">
      <alignment horizontal="center"/>
      <protection/>
    </xf>
    <xf numFmtId="3" fontId="2" fillId="33" borderId="12" xfId="47" applyNumberFormat="1" applyFont="1" applyFill="1" applyBorder="1" applyAlignment="1">
      <alignment/>
      <protection/>
    </xf>
    <xf numFmtId="3" fontId="2" fillId="33" borderId="10" xfId="47" applyNumberFormat="1" applyFont="1" applyFill="1" applyBorder="1" applyAlignment="1">
      <alignment/>
      <protection/>
    </xf>
    <xf numFmtId="0" fontId="2" fillId="0" borderId="12" xfId="0" applyFont="1" applyBorder="1" applyAlignment="1">
      <alignment/>
    </xf>
    <xf numFmtId="0" fontId="3" fillId="33" borderId="12" xfId="47" applyNumberFormat="1" applyFont="1" applyFill="1" applyBorder="1" applyAlignment="1">
      <alignment horizontal="center"/>
      <protection/>
    </xf>
    <xf numFmtId="4" fontId="2" fillId="33" borderId="10" xfId="47" applyNumberFormat="1" applyFont="1" applyFill="1" applyBorder="1" applyAlignment="1">
      <alignment/>
      <protection/>
    </xf>
    <xf numFmtId="171" fontId="3" fillId="33" borderId="13" xfId="61" applyFont="1" applyFill="1" applyBorder="1" applyAlignment="1">
      <alignment/>
    </xf>
    <xf numFmtId="49" fontId="3" fillId="33" borderId="11" xfId="47" applyNumberFormat="1" applyFont="1" applyFill="1" applyBorder="1" applyAlignment="1">
      <alignment/>
      <protection/>
    </xf>
    <xf numFmtId="2" fontId="3" fillId="0" borderId="11" xfId="47" applyNumberFormat="1" applyFont="1" applyFill="1" applyBorder="1" applyAlignment="1">
      <alignment horizontal="right"/>
      <protection/>
    </xf>
    <xf numFmtId="0" fontId="3" fillId="0" borderId="11" xfId="47" applyNumberFormat="1" applyFont="1" applyFill="1" applyBorder="1" applyAlignment="1">
      <alignment/>
      <protection/>
    </xf>
    <xf numFmtId="0" fontId="2" fillId="0" borderId="12" xfId="47" applyNumberFormat="1" applyFont="1" applyFill="1" applyBorder="1" applyAlignment="1">
      <alignment/>
      <protection/>
    </xf>
    <xf numFmtId="0" fontId="3" fillId="0" borderId="11" xfId="47" applyNumberFormat="1" applyFont="1" applyFill="1" applyBorder="1" applyAlignment="1">
      <alignment horizontal="right"/>
      <protection/>
    </xf>
    <xf numFmtId="0" fontId="2" fillId="0" borderId="14" xfId="47" applyNumberFormat="1" applyFont="1" applyFill="1" applyBorder="1" applyAlignment="1">
      <alignment/>
      <protection/>
    </xf>
    <xf numFmtId="0" fontId="2" fillId="0" borderId="10" xfId="0" applyFont="1" applyBorder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3" fillId="34" borderId="10" xfId="47" applyNumberFormat="1" applyFont="1" applyFill="1" applyBorder="1" applyAlignment="1">
      <alignment horizontal="center"/>
      <protection/>
    </xf>
    <xf numFmtId="49" fontId="3" fillId="34" borderId="15" xfId="47" applyNumberFormat="1" applyFont="1" applyFill="1" applyBorder="1" applyAlignment="1">
      <alignment horizontal="center"/>
      <protection/>
    </xf>
    <xf numFmtId="0" fontId="3" fillId="34" borderId="0" xfId="47" applyNumberFormat="1" applyFont="1" applyFill="1" applyBorder="1" applyAlignment="1">
      <alignment horizontal="center"/>
      <protection/>
    </xf>
    <xf numFmtId="49" fontId="3" fillId="34" borderId="16" xfId="47" applyNumberFormat="1" applyFont="1" applyFill="1" applyBorder="1" applyAlignment="1">
      <alignment horizontal="center"/>
      <protection/>
    </xf>
    <xf numFmtId="0" fontId="3" fillId="34" borderId="0" xfId="47" applyNumberFormat="1" applyFont="1" applyFill="1" applyBorder="1" applyAlignment="1">
      <alignment horizontal="center" vertical="top" wrapText="1"/>
      <protection/>
    </xf>
    <xf numFmtId="0" fontId="3" fillId="34" borderId="17" xfId="47" applyNumberFormat="1" applyFont="1" applyFill="1" applyBorder="1" applyAlignment="1">
      <alignment horizontal="center" vertical="top" wrapText="1"/>
      <protection/>
    </xf>
    <xf numFmtId="0" fontId="3" fillId="34" borderId="18" xfId="47" applyNumberFormat="1" applyFont="1" applyFill="1" applyBorder="1" applyAlignment="1">
      <alignment horizontal="center" vertical="top" wrapText="1"/>
      <protection/>
    </xf>
    <xf numFmtId="0" fontId="3" fillId="34" borderId="11" xfId="47" applyNumberFormat="1" applyFont="1" applyFill="1" applyBorder="1" applyAlignment="1">
      <alignment/>
      <protection/>
    </xf>
    <xf numFmtId="0" fontId="3" fillId="34" borderId="11" xfId="47" applyNumberFormat="1" applyFont="1" applyFill="1" applyBorder="1" applyAlignment="1">
      <alignment horizontal="center"/>
      <protection/>
    </xf>
    <xf numFmtId="0" fontId="3" fillId="34" borderId="12" xfId="47" applyNumberFormat="1" applyFont="1" applyFill="1" applyBorder="1" applyAlignment="1">
      <alignment horizontal="center"/>
      <protection/>
    </xf>
    <xf numFmtId="0" fontId="2" fillId="34" borderId="10" xfId="47" applyNumberFormat="1" applyFont="1" applyFill="1" applyBorder="1" applyAlignment="1">
      <alignment/>
      <protection/>
    </xf>
    <xf numFmtId="0" fontId="2" fillId="34" borderId="12" xfId="0" applyFont="1" applyFill="1" applyBorder="1" applyAlignment="1">
      <alignment/>
    </xf>
    <xf numFmtId="0" fontId="3" fillId="34" borderId="11" xfId="47" applyNumberFormat="1" applyFont="1" applyFill="1" applyBorder="1" applyAlignment="1">
      <alignment horizontal="right"/>
      <protection/>
    </xf>
    <xf numFmtId="2" fontId="3" fillId="34" borderId="11" xfId="47" applyNumberFormat="1" applyFont="1" applyFill="1" applyBorder="1" applyAlignment="1">
      <alignment horizontal="right"/>
      <protection/>
    </xf>
    <xf numFmtId="3" fontId="2" fillId="0" borderId="0" xfId="47" applyNumberFormat="1" applyFont="1" applyFill="1" applyBorder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47" applyNumberFormat="1" applyFont="1" applyFill="1" applyBorder="1" applyAlignment="1">
      <alignment horizontal="left" vertical="center"/>
      <protection/>
    </xf>
    <xf numFmtId="0" fontId="2" fillId="0" borderId="0" xfId="47" applyNumberFormat="1" applyFont="1" applyFill="1" applyBorder="1" applyAlignment="1">
      <alignment horizontal="left" vertical="center" wrapText="1"/>
      <protection/>
    </xf>
    <xf numFmtId="0" fontId="2" fillId="0" borderId="18" xfId="47" applyNumberFormat="1" applyFont="1" applyFill="1" applyBorder="1" applyAlignment="1">
      <alignment horizontal="left" vertical="center"/>
      <protection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33" borderId="0" xfId="0" applyFont="1" applyFill="1" applyAlignment="1">
      <alignment vertical="center" wrapText="1"/>
    </xf>
    <xf numFmtId="3" fontId="1" fillId="0" borderId="0" xfId="47" applyNumberFormat="1" applyFont="1" applyFill="1" applyBorder="1" applyAlignment="1">
      <alignment/>
      <protection/>
    </xf>
    <xf numFmtId="3" fontId="1" fillId="0" borderId="0" xfId="47" applyNumberFormat="1" applyFont="1" applyFill="1" applyAlignment="1">
      <alignment wrapText="1"/>
      <protection/>
    </xf>
    <xf numFmtId="0" fontId="3" fillId="34" borderId="0" xfId="47" applyNumberFormat="1" applyFont="1" applyFill="1" applyBorder="1" applyAlignment="1">
      <alignment vertical="center"/>
      <protection/>
    </xf>
    <xf numFmtId="0" fontId="3" fillId="0" borderId="0" xfId="47" applyNumberFormat="1" applyFont="1" applyFill="1" applyBorder="1" applyAlignment="1">
      <alignment vertical="center"/>
      <protection/>
    </xf>
    <xf numFmtId="3" fontId="2" fillId="0" borderId="0" xfId="0" applyNumberFormat="1" applyFont="1" applyBorder="1" applyAlignment="1">
      <alignment vertical="center"/>
    </xf>
    <xf numFmtId="0" fontId="3" fillId="33" borderId="11" xfId="47" applyNumberFormat="1" applyFont="1" applyFill="1" applyBorder="1" applyAlignment="1">
      <alignment horizontal="center"/>
      <protection/>
    </xf>
    <xf numFmtId="171" fontId="6" fillId="0" borderId="15" xfId="61" applyNumberFormat="1" applyFont="1" applyFill="1" applyBorder="1" applyAlignment="1">
      <alignment vertical="center"/>
    </xf>
    <xf numFmtId="171" fontId="6" fillId="0" borderId="12" xfId="61" applyNumberFormat="1" applyFont="1" applyFill="1" applyBorder="1" applyAlignment="1">
      <alignment vertical="center"/>
    </xf>
    <xf numFmtId="171" fontId="1" fillId="0" borderId="16" xfId="61" applyNumberFormat="1" applyFont="1" applyFill="1" applyBorder="1" applyAlignment="1">
      <alignment vertical="center"/>
    </xf>
    <xf numFmtId="171" fontId="1" fillId="0" borderId="0" xfId="61" applyNumberFormat="1" applyFont="1" applyFill="1" applyBorder="1" applyAlignment="1">
      <alignment vertical="center"/>
    </xf>
    <xf numFmtId="171" fontId="1" fillId="0" borderId="19" xfId="61" applyNumberFormat="1" applyFont="1" applyFill="1" applyBorder="1" applyAlignment="1">
      <alignment vertical="center"/>
    </xf>
    <xf numFmtId="171" fontId="6" fillId="0" borderId="16" xfId="61" applyNumberFormat="1" applyFont="1" applyFill="1" applyBorder="1" applyAlignment="1">
      <alignment vertical="center"/>
    </xf>
    <xf numFmtId="171" fontId="6" fillId="0" borderId="19" xfId="61" applyNumberFormat="1" applyFont="1" applyFill="1" applyBorder="1" applyAlignment="1">
      <alignment vertical="center"/>
    </xf>
    <xf numFmtId="171" fontId="1" fillId="0" borderId="17" xfId="61" applyNumberFormat="1" applyFont="1" applyFill="1" applyBorder="1" applyAlignment="1">
      <alignment vertical="center"/>
    </xf>
    <xf numFmtId="171" fontId="1" fillId="0" borderId="18" xfId="61" applyNumberFormat="1" applyFont="1" applyFill="1" applyBorder="1" applyAlignment="1">
      <alignment vertical="center"/>
    </xf>
    <xf numFmtId="171" fontId="1" fillId="0" borderId="20" xfId="61" applyNumberFormat="1" applyFont="1" applyFill="1" applyBorder="1" applyAlignment="1">
      <alignment vertical="center"/>
    </xf>
    <xf numFmtId="171" fontId="6" fillId="34" borderId="17" xfId="61" applyNumberFormat="1" applyFont="1" applyFill="1" applyBorder="1" applyAlignment="1">
      <alignment vertical="center"/>
    </xf>
    <xf numFmtId="171" fontId="6" fillId="34" borderId="20" xfId="61" applyNumberFormat="1" applyFont="1" applyFill="1" applyBorder="1" applyAlignment="1">
      <alignment vertical="center"/>
    </xf>
    <xf numFmtId="4" fontId="3" fillId="34" borderId="13" xfId="47" applyNumberFormat="1" applyFont="1" applyFill="1" applyBorder="1" applyAlignment="1">
      <alignment/>
      <protection/>
    </xf>
    <xf numFmtId="171" fontId="3" fillId="0" borderId="13" xfId="61" applyNumberFormat="1" applyFont="1" applyFill="1" applyBorder="1" applyAlignment="1">
      <alignment/>
    </xf>
    <xf numFmtId="171" fontId="3" fillId="33" borderId="13" xfId="61" applyNumberFormat="1" applyFont="1" applyFill="1" applyBorder="1" applyAlignment="1">
      <alignment/>
    </xf>
    <xf numFmtId="171" fontId="3" fillId="33" borderId="21" xfId="61" applyNumberFormat="1" applyFont="1" applyFill="1" applyBorder="1" applyAlignment="1">
      <alignment/>
    </xf>
    <xf numFmtId="171" fontId="44" fillId="0" borderId="0" xfId="6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45" fillId="0" borderId="0" xfId="0" applyFont="1" applyFill="1" applyAlignment="1">
      <alignment horizontal="left" vertical="center"/>
    </xf>
    <xf numFmtId="3" fontId="45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right"/>
    </xf>
    <xf numFmtId="4" fontId="2" fillId="0" borderId="0" xfId="0" applyNumberFormat="1" applyFont="1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3" borderId="14" xfId="47" applyNumberFormat="1" applyFont="1" applyFill="1" applyBorder="1" applyAlignment="1">
      <alignment horizontal="center"/>
      <protection/>
    </xf>
    <xf numFmtId="0" fontId="3" fillId="33" borderId="11" xfId="47" applyNumberFormat="1" applyFont="1" applyFill="1" applyBorder="1" applyAlignment="1">
      <alignment horizontal="center"/>
      <protection/>
    </xf>
    <xf numFmtId="0" fontId="3" fillId="34" borderId="11" xfId="47" applyNumberFormat="1" applyFont="1" applyFill="1" applyBorder="1" applyAlignment="1">
      <alignment horizontal="center"/>
      <protection/>
    </xf>
    <xf numFmtId="0" fontId="1" fillId="33" borderId="0" xfId="47" applyFont="1" applyFill="1" applyAlignment="1">
      <alignment horizontal="left" vertical="center" wrapText="1"/>
      <protection/>
    </xf>
    <xf numFmtId="0" fontId="46" fillId="0" borderId="0" xfId="47" applyNumberFormat="1" applyFont="1" applyFill="1" applyBorder="1" applyAlignment="1">
      <alignment horizontal="left" vertical="center" wrapText="1"/>
      <protection/>
    </xf>
    <xf numFmtId="0" fontId="3" fillId="0" borderId="11" xfId="47" applyNumberFormat="1" applyFont="1" applyFill="1" applyBorder="1" applyAlignment="1">
      <alignment/>
      <protection/>
    </xf>
    <xf numFmtId="0" fontId="46" fillId="33" borderId="0" xfId="47" applyNumberFormat="1" applyFont="1" applyFill="1" applyBorder="1" applyAlignment="1">
      <alignment horizontal="left" vertical="center" wrapText="1"/>
      <protection/>
    </xf>
    <xf numFmtId="0" fontId="3" fillId="34" borderId="14" xfId="47" applyNumberFormat="1" applyFont="1" applyFill="1" applyBorder="1" applyAlignment="1">
      <alignment horizontal="center"/>
      <protection/>
    </xf>
    <xf numFmtId="0" fontId="2" fillId="33" borderId="0" xfId="0" applyFont="1" applyFill="1" applyAlignment="1">
      <alignment horizontal="center" vertical="center"/>
    </xf>
    <xf numFmtId="0" fontId="1" fillId="0" borderId="0" xfId="47" applyFont="1" applyFill="1" applyAlignment="1">
      <alignment horizontal="left" wrapText="1"/>
      <protection/>
    </xf>
    <xf numFmtId="0" fontId="3" fillId="34" borderId="20" xfId="47" applyNumberFormat="1" applyFont="1" applyFill="1" applyBorder="1" applyAlignment="1">
      <alignment horizontal="center"/>
      <protection/>
    </xf>
    <xf numFmtId="0" fontId="3" fillId="34" borderId="18" xfId="47" applyNumberFormat="1" applyFont="1" applyFill="1" applyBorder="1" applyAlignment="1">
      <alignment horizontal="center"/>
      <protection/>
    </xf>
    <xf numFmtId="0" fontId="3" fillId="34" borderId="21" xfId="47" applyNumberFormat="1" applyFont="1" applyFill="1" applyBorder="1" applyAlignment="1">
      <alignment horizontal="center"/>
      <protection/>
    </xf>
    <xf numFmtId="0" fontId="3" fillId="34" borderId="13" xfId="47" applyNumberFormat="1" applyFont="1" applyFill="1" applyBorder="1" applyAlignment="1">
      <alignment horizontal="center" vertical="center"/>
      <protection/>
    </xf>
    <xf numFmtId="0" fontId="3" fillId="34" borderId="22" xfId="47" applyNumberFormat="1" applyFont="1" applyFill="1" applyBorder="1" applyAlignment="1">
      <alignment horizontal="center" vertical="center"/>
      <protection/>
    </xf>
    <xf numFmtId="0" fontId="3" fillId="34" borderId="23" xfId="47" applyNumberFormat="1" applyFont="1" applyFill="1" applyBorder="1" applyAlignment="1">
      <alignment horizontal="center" vertical="center"/>
      <protection/>
    </xf>
    <xf numFmtId="49" fontId="3" fillId="34" borderId="15" xfId="47" applyNumberFormat="1" applyFont="1" applyFill="1" applyBorder="1" applyAlignment="1">
      <alignment horizontal="center" vertical="center" wrapText="1"/>
      <protection/>
    </xf>
    <xf numFmtId="49" fontId="3" fillId="34" borderId="16" xfId="47" applyNumberFormat="1" applyFont="1" applyFill="1" applyBorder="1" applyAlignment="1">
      <alignment horizontal="center" vertical="center" wrapText="1"/>
      <protection/>
    </xf>
    <xf numFmtId="49" fontId="3" fillId="34" borderId="17" xfId="47" applyNumberFormat="1" applyFont="1" applyFill="1" applyBorder="1" applyAlignment="1">
      <alignment horizontal="center" vertical="center" wrapText="1"/>
      <protection/>
    </xf>
    <xf numFmtId="49" fontId="3" fillId="34" borderId="15" xfId="47" applyNumberFormat="1" applyFont="1" applyFill="1" applyBorder="1" applyAlignment="1">
      <alignment horizontal="center" vertical="center"/>
      <protection/>
    </xf>
    <xf numFmtId="49" fontId="3" fillId="34" borderId="16" xfId="47" applyNumberFormat="1" applyFont="1" applyFill="1" applyBorder="1" applyAlignment="1">
      <alignment horizontal="center" vertical="center"/>
      <protection/>
    </xf>
    <xf numFmtId="49" fontId="3" fillId="34" borderId="17" xfId="47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4" borderId="12" xfId="47" applyNumberFormat="1" applyFont="1" applyFill="1" applyBorder="1" applyAlignment="1">
      <alignment horizontal="center"/>
      <protection/>
    </xf>
    <xf numFmtId="0" fontId="3" fillId="34" borderId="10" xfId="47" applyNumberFormat="1" applyFont="1" applyFill="1" applyBorder="1" applyAlignment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885825</xdr:colOff>
      <xdr:row>0</xdr:row>
      <xdr:rowOff>104775</xdr:rowOff>
    </xdr:from>
    <xdr:to>
      <xdr:col>6</xdr:col>
      <xdr:colOff>9525</xdr:colOff>
      <xdr:row>3</xdr:row>
      <xdr:rowOff>190500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96775" y="104775"/>
          <a:ext cx="428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showGridLines="0" tabSelected="1" zoomScale="90" zoomScaleNormal="90" zoomScaleSheetLayoutView="40" zoomScalePageLayoutView="0" workbookViewId="0" topLeftCell="D1">
      <selection activeCell="H3" sqref="H3"/>
    </sheetView>
  </sheetViews>
  <sheetFormatPr defaultColWidth="9.140625" defaultRowHeight="12.75"/>
  <cols>
    <col min="1" max="1" width="92.8515625" style="5" customWidth="1"/>
    <col min="2" max="10" width="19.57421875" style="5" bestFit="1" customWidth="1"/>
    <col min="11" max="11" width="21.140625" style="5" customWidth="1"/>
    <col min="12" max="13" width="19.57421875" style="5" bestFit="1" customWidth="1"/>
    <col min="14" max="14" width="19.8515625" style="5" customWidth="1"/>
    <col min="15" max="15" width="23.140625" style="5" customWidth="1"/>
    <col min="16" max="16384" width="9.140625" style="5" customWidth="1"/>
  </cols>
  <sheetData>
    <row r="1" spans="3:4" ht="15">
      <c r="C1" s="6"/>
      <c r="D1" s="6"/>
    </row>
    <row r="2" spans="2:4" ht="15">
      <c r="B2" s="7"/>
      <c r="C2" s="6"/>
      <c r="D2" s="6"/>
    </row>
    <row r="3" spans="3:4" ht="15">
      <c r="C3" s="6"/>
      <c r="D3" s="6"/>
    </row>
    <row r="4" spans="1:4" ht="15">
      <c r="A4" s="8"/>
      <c r="B4" s="8"/>
      <c r="C4" s="9"/>
      <c r="D4" s="6"/>
    </row>
    <row r="5" spans="1:15" ht="16.5">
      <c r="A5" s="112" t="s">
        <v>41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ht="16.5">
      <c r="A6" s="112" t="s">
        <v>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5" ht="16.5">
      <c r="A7" s="113" t="s">
        <v>42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5" ht="16.5">
      <c r="A8" s="112" t="s">
        <v>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</row>
    <row r="9" spans="1:15" ht="16.5">
      <c r="A9" s="112" t="s">
        <v>56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</row>
    <row r="10" spans="1:14" ht="15">
      <c r="A10" s="7"/>
      <c r="B10" s="7"/>
      <c r="C10" s="7"/>
      <c r="N10" s="50"/>
    </row>
    <row r="11" spans="1:15" ht="15">
      <c r="A11" s="10"/>
      <c r="B11" s="10"/>
      <c r="C11" s="11"/>
      <c r="N11" s="56"/>
      <c r="O11" s="86" t="s">
        <v>72</v>
      </c>
    </row>
    <row r="12" spans="1:15" ht="15">
      <c r="A12" s="12" t="s">
        <v>13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>
        <v>1</v>
      </c>
    </row>
    <row r="13" spans="1:17" ht="15">
      <c r="A13" s="103" t="s">
        <v>2</v>
      </c>
      <c r="B13" s="114" t="s">
        <v>14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6"/>
      <c r="Q13" s="6"/>
    </row>
    <row r="14" spans="1:17" ht="15">
      <c r="A14" s="104"/>
      <c r="B14" s="100" t="s">
        <v>15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6"/>
      <c r="Q14" s="6"/>
    </row>
    <row r="15" spans="1:17" ht="15">
      <c r="A15" s="104"/>
      <c r="B15" s="97" t="s">
        <v>7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102"/>
      <c r="O15" s="36" t="s">
        <v>16</v>
      </c>
      <c r="P15" s="6"/>
      <c r="Q15" s="6"/>
    </row>
    <row r="16" spans="1:17" ht="15">
      <c r="A16" s="104"/>
      <c r="B16" s="106" t="s">
        <v>57</v>
      </c>
      <c r="C16" s="109" t="s">
        <v>58</v>
      </c>
      <c r="D16" s="106" t="s">
        <v>59</v>
      </c>
      <c r="E16" s="109" t="s">
        <v>60</v>
      </c>
      <c r="F16" s="106" t="s">
        <v>61</v>
      </c>
      <c r="G16" s="109" t="s">
        <v>62</v>
      </c>
      <c r="H16" s="106" t="s">
        <v>63</v>
      </c>
      <c r="I16" s="109" t="s">
        <v>64</v>
      </c>
      <c r="J16" s="106" t="s">
        <v>65</v>
      </c>
      <c r="K16" s="109" t="s">
        <v>66</v>
      </c>
      <c r="L16" s="106" t="s">
        <v>67</v>
      </c>
      <c r="M16" s="109" t="s">
        <v>68</v>
      </c>
      <c r="N16" s="37" t="s">
        <v>17</v>
      </c>
      <c r="O16" s="38" t="s">
        <v>18</v>
      </c>
      <c r="P16" s="6"/>
      <c r="Q16" s="6"/>
    </row>
    <row r="17" spans="1:17" ht="15">
      <c r="A17" s="104"/>
      <c r="B17" s="107"/>
      <c r="C17" s="110"/>
      <c r="D17" s="107"/>
      <c r="E17" s="110"/>
      <c r="F17" s="107"/>
      <c r="G17" s="110"/>
      <c r="H17" s="107"/>
      <c r="I17" s="110"/>
      <c r="J17" s="107"/>
      <c r="K17" s="110"/>
      <c r="L17" s="107"/>
      <c r="M17" s="110"/>
      <c r="N17" s="39" t="s">
        <v>19</v>
      </c>
      <c r="O17" s="38" t="s">
        <v>20</v>
      </c>
      <c r="P17" s="6"/>
      <c r="Q17" s="6"/>
    </row>
    <row r="18" spans="1:17" ht="15">
      <c r="A18" s="104"/>
      <c r="B18" s="107"/>
      <c r="C18" s="110"/>
      <c r="D18" s="107"/>
      <c r="E18" s="110"/>
      <c r="F18" s="107"/>
      <c r="G18" s="110"/>
      <c r="H18" s="107"/>
      <c r="I18" s="110"/>
      <c r="J18" s="107"/>
      <c r="K18" s="110"/>
      <c r="L18" s="107"/>
      <c r="M18" s="110"/>
      <c r="N18" s="39" t="s">
        <v>21</v>
      </c>
      <c r="O18" s="40" t="s">
        <v>22</v>
      </c>
      <c r="P18" s="6"/>
      <c r="Q18" s="6"/>
    </row>
    <row r="19" spans="1:17" ht="15">
      <c r="A19" s="105"/>
      <c r="B19" s="108"/>
      <c r="C19" s="111"/>
      <c r="D19" s="108"/>
      <c r="E19" s="111"/>
      <c r="F19" s="108"/>
      <c r="G19" s="111"/>
      <c r="H19" s="108"/>
      <c r="I19" s="111"/>
      <c r="J19" s="108"/>
      <c r="K19" s="111"/>
      <c r="L19" s="108"/>
      <c r="M19" s="111"/>
      <c r="N19" s="41" t="s">
        <v>8</v>
      </c>
      <c r="O19" s="42" t="s">
        <v>9</v>
      </c>
      <c r="P19" s="6"/>
      <c r="Q19" s="6"/>
    </row>
    <row r="20" spans="1:17" s="52" customFormat="1" ht="18" customHeight="1">
      <c r="A20" s="62" t="s">
        <v>10</v>
      </c>
      <c r="B20" s="65">
        <f>B21+B24+B27+B28</f>
        <v>3956874139.93</v>
      </c>
      <c r="C20" s="65">
        <f aca="true" t="shared" si="0" ref="C20:M20">C21+C24+C27+C28</f>
        <v>4302390435.35</v>
      </c>
      <c r="D20" s="65">
        <f t="shared" si="0"/>
        <v>4222096763.3900003</v>
      </c>
      <c r="E20" s="65">
        <f t="shared" si="0"/>
        <v>4206240756.39</v>
      </c>
      <c r="F20" s="65">
        <f t="shared" si="0"/>
        <v>4631192578.509999</v>
      </c>
      <c r="G20" s="65">
        <f t="shared" si="0"/>
        <v>5754451537.02</v>
      </c>
      <c r="H20" s="65">
        <f t="shared" si="0"/>
        <v>4353515644.16</v>
      </c>
      <c r="I20" s="65">
        <f t="shared" si="0"/>
        <v>4952749586.820001</v>
      </c>
      <c r="J20" s="65">
        <f t="shared" si="0"/>
        <v>4732211015.64</v>
      </c>
      <c r="K20" s="65">
        <f t="shared" si="0"/>
        <v>4824542876.08</v>
      </c>
      <c r="L20" s="65">
        <f t="shared" si="0"/>
        <v>4599073339.409999</v>
      </c>
      <c r="M20" s="65">
        <f t="shared" si="0"/>
        <v>7326245027</v>
      </c>
      <c r="N20" s="66">
        <f aca="true" t="shared" si="1" ref="N20:N33">SUM(B20:M20)</f>
        <v>57861583699.7</v>
      </c>
      <c r="O20" s="66">
        <f>O21+O24+O27+O28</f>
        <v>244273763.54999998</v>
      </c>
      <c r="P20" s="51"/>
      <c r="Q20" s="63"/>
    </row>
    <row r="21" spans="1:17" s="52" customFormat="1" ht="14.25" customHeight="1">
      <c r="A21" s="53" t="s">
        <v>23</v>
      </c>
      <c r="B21" s="67">
        <f>B22+B23</f>
        <v>2098029555</v>
      </c>
      <c r="C21" s="67">
        <f aca="true" t="shared" si="2" ref="C21:M21">C22+C23</f>
        <v>2330313039.46</v>
      </c>
      <c r="D21" s="67">
        <f t="shared" si="2"/>
        <v>2211375238.6800003</v>
      </c>
      <c r="E21" s="67">
        <f t="shared" si="2"/>
        <v>2226513804.7</v>
      </c>
      <c r="F21" s="67">
        <f t="shared" si="2"/>
        <v>2467222896.36</v>
      </c>
      <c r="G21" s="67">
        <f t="shared" si="2"/>
        <v>2870124686.0499997</v>
      </c>
      <c r="H21" s="67">
        <f t="shared" si="2"/>
        <v>2255804281.38</v>
      </c>
      <c r="I21" s="67">
        <f t="shared" si="2"/>
        <v>2899475406.05</v>
      </c>
      <c r="J21" s="67">
        <f t="shared" si="2"/>
        <v>2581565276.4</v>
      </c>
      <c r="K21" s="67">
        <f t="shared" si="2"/>
        <v>2693377308.7200003</v>
      </c>
      <c r="L21" s="67">
        <f t="shared" si="2"/>
        <v>2501963282.7</v>
      </c>
      <c r="M21" s="67">
        <f t="shared" si="2"/>
        <v>4192361818.49</v>
      </c>
      <c r="N21" s="69">
        <f t="shared" si="1"/>
        <v>31328126593.990005</v>
      </c>
      <c r="O21" s="69">
        <f>O22+O23</f>
        <v>179570402.99</v>
      </c>
      <c r="P21" s="51"/>
      <c r="Q21" s="63"/>
    </row>
    <row r="22" spans="1:17" s="52" customFormat="1" ht="14.25" customHeight="1">
      <c r="A22" s="53" t="s">
        <v>27</v>
      </c>
      <c r="B22" s="67">
        <v>1863727555.52</v>
      </c>
      <c r="C22" s="68">
        <v>2060523841.82</v>
      </c>
      <c r="D22" s="69">
        <v>1956608041.94</v>
      </c>
      <c r="E22" s="69">
        <v>1972843734.62</v>
      </c>
      <c r="F22" s="69">
        <v>2207445657.65</v>
      </c>
      <c r="G22" s="69">
        <v>2604892172.33</v>
      </c>
      <c r="H22" s="69">
        <v>1999260576.09</v>
      </c>
      <c r="I22" s="69">
        <v>2642708338.32</v>
      </c>
      <c r="J22" s="69">
        <v>2323975875.48</v>
      </c>
      <c r="K22" s="69">
        <v>2417391255.61</v>
      </c>
      <c r="L22" s="69">
        <v>2226939709.08</v>
      </c>
      <c r="M22" s="69">
        <v>3687401015.99</v>
      </c>
      <c r="N22" s="69">
        <f t="shared" si="1"/>
        <v>27963717774.449997</v>
      </c>
      <c r="O22" s="69">
        <v>174740025.78</v>
      </c>
      <c r="P22" s="50"/>
      <c r="Q22" s="63"/>
    </row>
    <row r="23" spans="1:17" s="52" customFormat="1" ht="14.25" customHeight="1">
      <c r="A23" s="53" t="s">
        <v>28</v>
      </c>
      <c r="B23" s="67">
        <v>234301999.48</v>
      </c>
      <c r="C23" s="68">
        <v>269789197.64</v>
      </c>
      <c r="D23" s="69">
        <v>254767196.74</v>
      </c>
      <c r="E23" s="69">
        <v>253670070.08</v>
      </c>
      <c r="F23" s="69">
        <v>259777238.71</v>
      </c>
      <c r="G23" s="69">
        <v>265232513.72</v>
      </c>
      <c r="H23" s="69">
        <v>256543705.29</v>
      </c>
      <c r="I23" s="69">
        <v>256767067.73</v>
      </c>
      <c r="J23" s="69">
        <v>257589400.92</v>
      </c>
      <c r="K23" s="69">
        <v>275986053.11</v>
      </c>
      <c r="L23" s="69">
        <v>275023573.62</v>
      </c>
      <c r="M23" s="69">
        <v>504960802.5</v>
      </c>
      <c r="N23" s="69">
        <f t="shared" si="1"/>
        <v>3364408819.54</v>
      </c>
      <c r="O23" s="69">
        <v>4830377.21</v>
      </c>
      <c r="P23" s="51"/>
      <c r="Q23" s="63"/>
    </row>
    <row r="24" spans="1:17" s="52" customFormat="1" ht="15">
      <c r="A24" s="53" t="s">
        <v>24</v>
      </c>
      <c r="B24" s="67">
        <f>B25+B26</f>
        <v>1844678034.19</v>
      </c>
      <c r="C24" s="67">
        <f aca="true" t="shared" si="3" ref="C24:M24">C25+C26</f>
        <v>1847588949.3400002</v>
      </c>
      <c r="D24" s="67">
        <f t="shared" si="3"/>
        <v>1852999755.5300002</v>
      </c>
      <c r="E24" s="67">
        <f t="shared" si="3"/>
        <v>1874605901.48</v>
      </c>
      <c r="F24" s="67">
        <f t="shared" si="3"/>
        <v>1959869682.29</v>
      </c>
      <c r="G24" s="67">
        <f t="shared" si="3"/>
        <v>2739619141.04</v>
      </c>
      <c r="H24" s="67">
        <f t="shared" si="3"/>
        <v>1931004205.58</v>
      </c>
      <c r="I24" s="67">
        <f t="shared" si="3"/>
        <v>1906642070.01</v>
      </c>
      <c r="J24" s="67">
        <f t="shared" si="3"/>
        <v>1943276242.13</v>
      </c>
      <c r="K24" s="67">
        <f t="shared" si="3"/>
        <v>1934610349.6699998</v>
      </c>
      <c r="L24" s="67">
        <f t="shared" si="3"/>
        <v>1945377074.6</v>
      </c>
      <c r="M24" s="67">
        <f t="shared" si="3"/>
        <v>2852752023.1400003</v>
      </c>
      <c r="N24" s="69">
        <f t="shared" si="1"/>
        <v>24633023429</v>
      </c>
      <c r="O24" s="69">
        <f>O25+O26</f>
        <v>46265559.33</v>
      </c>
      <c r="P24" s="51"/>
      <c r="Q24" s="63"/>
    </row>
    <row r="25" spans="1:17" s="52" customFormat="1" ht="15">
      <c r="A25" s="53" t="s">
        <v>29</v>
      </c>
      <c r="B25" s="67">
        <v>1407576536.72</v>
      </c>
      <c r="C25" s="68">
        <v>1427046187.39</v>
      </c>
      <c r="D25" s="69">
        <v>1437652869.93</v>
      </c>
      <c r="E25" s="69">
        <v>1457290861.21</v>
      </c>
      <c r="F25" s="69">
        <v>1534500367.59</v>
      </c>
      <c r="G25" s="69">
        <v>2113898056.09</v>
      </c>
      <c r="H25" s="69">
        <v>1497758009.27</v>
      </c>
      <c r="I25" s="69">
        <v>1483665699.44</v>
      </c>
      <c r="J25" s="69">
        <v>1501416980.24</v>
      </c>
      <c r="K25" s="69">
        <v>1504651760.33</v>
      </c>
      <c r="L25" s="69">
        <v>1515274449.23</v>
      </c>
      <c r="M25" s="69">
        <v>2171505424.57</v>
      </c>
      <c r="N25" s="69">
        <f t="shared" si="1"/>
        <v>19052237202.010002</v>
      </c>
      <c r="O25" s="69">
        <v>4681507.54</v>
      </c>
      <c r="P25" s="51"/>
      <c r="Q25" s="63"/>
    </row>
    <row r="26" spans="1:17" s="52" customFormat="1" ht="15">
      <c r="A26" s="53" t="s">
        <v>30</v>
      </c>
      <c r="B26" s="67">
        <v>437101497.47</v>
      </c>
      <c r="C26" s="68">
        <v>420542761.95</v>
      </c>
      <c r="D26" s="69">
        <v>415346885.6</v>
      </c>
      <c r="E26" s="69">
        <v>417315040.27</v>
      </c>
      <c r="F26" s="69">
        <v>425369314.7</v>
      </c>
      <c r="G26" s="69">
        <v>625721084.95</v>
      </c>
      <c r="H26" s="69">
        <v>433246196.31</v>
      </c>
      <c r="I26" s="69">
        <v>422976370.57</v>
      </c>
      <c r="J26" s="69">
        <v>441859261.89</v>
      </c>
      <c r="K26" s="69">
        <v>429958589.34</v>
      </c>
      <c r="L26" s="69">
        <v>430102625.37</v>
      </c>
      <c r="M26" s="69">
        <v>681246598.57</v>
      </c>
      <c r="N26" s="69">
        <f t="shared" si="1"/>
        <v>5580786226.99</v>
      </c>
      <c r="O26" s="69">
        <v>41584051.79</v>
      </c>
      <c r="P26" s="51"/>
      <c r="Q26" s="63"/>
    </row>
    <row r="27" spans="1:17" s="52" customFormat="1" ht="30.75">
      <c r="A27" s="54" t="s">
        <v>38</v>
      </c>
      <c r="B27" s="67">
        <v>14166550.74</v>
      </c>
      <c r="C27" s="68">
        <v>124488446.55</v>
      </c>
      <c r="D27" s="69">
        <v>157721769.18</v>
      </c>
      <c r="E27" s="69">
        <v>105121050.21</v>
      </c>
      <c r="F27" s="69">
        <v>204099999.86</v>
      </c>
      <c r="G27" s="69">
        <v>144707709.93</v>
      </c>
      <c r="H27" s="69">
        <v>166707157.2</v>
      </c>
      <c r="I27" s="69">
        <v>146632110.76</v>
      </c>
      <c r="J27" s="69">
        <v>207369497.11</v>
      </c>
      <c r="K27" s="69">
        <v>196555217.69</v>
      </c>
      <c r="L27" s="69">
        <v>151732982.11</v>
      </c>
      <c r="M27" s="69">
        <v>281131185.37</v>
      </c>
      <c r="N27" s="69">
        <f>SUM(B27:M27)</f>
        <v>1900433676.71</v>
      </c>
      <c r="O27" s="69">
        <v>18437801.23</v>
      </c>
      <c r="P27" s="51"/>
      <c r="Q27" s="63"/>
    </row>
    <row r="28" spans="1:17" s="52" customFormat="1" ht="15">
      <c r="A28" s="53" t="s">
        <v>53</v>
      </c>
      <c r="B28" s="67">
        <v>0</v>
      </c>
      <c r="C28" s="68">
        <v>0</v>
      </c>
      <c r="D28" s="69">
        <v>0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f>SUM(B28:M28)</f>
        <v>0</v>
      </c>
      <c r="O28" s="69">
        <v>0</v>
      </c>
      <c r="P28" s="51"/>
      <c r="Q28" s="63"/>
    </row>
    <row r="29" spans="1:17" s="52" customFormat="1" ht="16.5" customHeight="1">
      <c r="A29" s="62" t="s">
        <v>25</v>
      </c>
      <c r="B29" s="70">
        <f aca="true" t="shared" si="4" ref="B29:O29">SUM(B30:B33)</f>
        <v>1265915526.02</v>
      </c>
      <c r="C29" s="70">
        <f t="shared" si="4"/>
        <v>160871619.72</v>
      </c>
      <c r="D29" s="70">
        <f t="shared" si="4"/>
        <v>89013563.12</v>
      </c>
      <c r="E29" s="70">
        <f t="shared" si="4"/>
        <v>1209342003.19</v>
      </c>
      <c r="F29" s="70">
        <f t="shared" si="4"/>
        <v>247038349.9</v>
      </c>
      <c r="G29" s="70">
        <f t="shared" si="4"/>
        <v>577579959.13</v>
      </c>
      <c r="H29" s="70">
        <f t="shared" si="4"/>
        <v>285971110.4</v>
      </c>
      <c r="I29" s="70">
        <f t="shared" si="4"/>
        <v>724535436.9099998</v>
      </c>
      <c r="J29" s="70">
        <f t="shared" si="4"/>
        <v>813106129.8199999</v>
      </c>
      <c r="K29" s="70">
        <f t="shared" si="4"/>
        <v>826051694.78</v>
      </c>
      <c r="L29" s="70">
        <f t="shared" si="4"/>
        <v>657653356.23</v>
      </c>
      <c r="M29" s="70">
        <f>SUM(M30:M33)</f>
        <v>1443900383.54</v>
      </c>
      <c r="N29" s="71">
        <f t="shared" si="1"/>
        <v>8300979132.759999</v>
      </c>
      <c r="O29" s="71">
        <f t="shared" si="4"/>
        <v>2510139.4699999997</v>
      </c>
      <c r="P29" s="51"/>
      <c r="Q29" s="63"/>
    </row>
    <row r="30" spans="1:17" s="52" customFormat="1" ht="15">
      <c r="A30" s="53" t="s">
        <v>31</v>
      </c>
      <c r="B30" s="67">
        <v>187641.45</v>
      </c>
      <c r="C30" s="68">
        <v>1446892.07</v>
      </c>
      <c r="D30" s="69">
        <v>362228.95</v>
      </c>
      <c r="E30" s="69">
        <v>2541334.26</v>
      </c>
      <c r="F30" s="69">
        <v>185803.89</v>
      </c>
      <c r="G30" s="69">
        <v>325147.83</v>
      </c>
      <c r="H30" s="69">
        <v>2377293.65</v>
      </c>
      <c r="I30" s="69">
        <v>508548.31</v>
      </c>
      <c r="J30" s="69">
        <v>3443607.02</v>
      </c>
      <c r="K30" s="69">
        <v>1930234.05</v>
      </c>
      <c r="L30" s="69">
        <v>2137456.13</v>
      </c>
      <c r="M30" s="69">
        <v>2608452.5</v>
      </c>
      <c r="N30" s="69">
        <f t="shared" si="1"/>
        <v>18054640.11</v>
      </c>
      <c r="O30" s="69">
        <v>8134.8</v>
      </c>
      <c r="P30" s="51"/>
      <c r="Q30" s="63"/>
    </row>
    <row r="31" spans="1:20" s="52" customFormat="1" ht="15">
      <c r="A31" s="53" t="s">
        <v>32</v>
      </c>
      <c r="B31" s="67">
        <v>6886897.72</v>
      </c>
      <c r="C31" s="68">
        <v>16919491.34</v>
      </c>
      <c r="D31" s="69">
        <v>22183617.76</v>
      </c>
      <c r="E31" s="69">
        <v>23290075.3</v>
      </c>
      <c r="F31" s="69">
        <v>26043287.52</v>
      </c>
      <c r="G31" s="69">
        <v>34585561.97</v>
      </c>
      <c r="H31" s="69">
        <v>26693723.02</v>
      </c>
      <c r="I31" s="69">
        <v>547839619.31</v>
      </c>
      <c r="J31" s="69">
        <v>150939876</v>
      </c>
      <c r="K31" s="69">
        <v>248428238.31</v>
      </c>
      <c r="L31" s="69">
        <v>149984839.33</v>
      </c>
      <c r="M31" s="69">
        <v>860296438.54</v>
      </c>
      <c r="N31" s="69">
        <f t="shared" si="1"/>
        <v>2114091666.12</v>
      </c>
      <c r="O31" s="69">
        <v>17233.27</v>
      </c>
      <c r="P31" s="88"/>
      <c r="Q31" s="88"/>
      <c r="R31" s="88"/>
      <c r="S31" s="88"/>
      <c r="T31" s="88"/>
    </row>
    <row r="32" spans="1:22" s="52" customFormat="1" ht="15.75" customHeight="1">
      <c r="A32" s="53" t="s">
        <v>33</v>
      </c>
      <c r="B32" s="67">
        <v>56432769.98</v>
      </c>
      <c r="C32" s="68">
        <v>141587048.38</v>
      </c>
      <c r="D32" s="69">
        <v>65570635.41</v>
      </c>
      <c r="E32" s="69">
        <v>42980220.23</v>
      </c>
      <c r="F32" s="69">
        <v>201262014.93</v>
      </c>
      <c r="G32" s="69">
        <v>94677831.17</v>
      </c>
      <c r="H32" s="69">
        <v>57141074</v>
      </c>
      <c r="I32" s="69">
        <v>138422849.74</v>
      </c>
      <c r="J32" s="69">
        <v>178650213.67</v>
      </c>
      <c r="K32" s="69">
        <v>142792563.74</v>
      </c>
      <c r="L32" s="69">
        <v>96206919.35</v>
      </c>
      <c r="M32" s="69">
        <v>74076663.97</v>
      </c>
      <c r="N32" s="69">
        <f t="shared" si="1"/>
        <v>1289800804.57</v>
      </c>
      <c r="O32" s="69">
        <v>0</v>
      </c>
      <c r="P32" s="88"/>
      <c r="Q32" s="88"/>
      <c r="R32" s="88"/>
      <c r="S32" s="88"/>
      <c r="T32" s="88"/>
      <c r="U32" s="34"/>
      <c r="V32" s="34"/>
    </row>
    <row r="33" spans="1:22" s="52" customFormat="1" ht="15">
      <c r="A33" s="55" t="s">
        <v>34</v>
      </c>
      <c r="B33" s="72">
        <v>1202408216.87</v>
      </c>
      <c r="C33" s="73">
        <v>918187.93</v>
      </c>
      <c r="D33" s="74">
        <v>897081</v>
      </c>
      <c r="E33" s="74">
        <v>1140530373.4</v>
      </c>
      <c r="F33" s="74">
        <v>19547243.56</v>
      </c>
      <c r="G33" s="74">
        <v>447991418.16</v>
      </c>
      <c r="H33" s="74">
        <v>199759019.73</v>
      </c>
      <c r="I33" s="74">
        <v>37764419.55</v>
      </c>
      <c r="J33" s="74">
        <v>480072433.13</v>
      </c>
      <c r="K33" s="74">
        <v>432900658.68</v>
      </c>
      <c r="L33" s="74">
        <v>409324141.42</v>
      </c>
      <c r="M33" s="74">
        <v>506918828.53</v>
      </c>
      <c r="N33" s="74">
        <f t="shared" si="1"/>
        <v>4879032021.959999</v>
      </c>
      <c r="O33" s="74">
        <v>2484771.4</v>
      </c>
      <c r="Q33" s="63"/>
      <c r="U33" s="34"/>
      <c r="V33" s="34"/>
    </row>
    <row r="34" spans="1:17" s="52" customFormat="1" ht="15">
      <c r="A34" s="61" t="s">
        <v>4</v>
      </c>
      <c r="B34" s="75">
        <f aca="true" t="shared" si="5" ref="B34:O34">B20-B29</f>
        <v>2690958613.91</v>
      </c>
      <c r="C34" s="75">
        <f t="shared" si="5"/>
        <v>4141518815.6300006</v>
      </c>
      <c r="D34" s="75">
        <f t="shared" si="5"/>
        <v>4133083200.2700005</v>
      </c>
      <c r="E34" s="75">
        <f t="shared" si="5"/>
        <v>2996898753.2</v>
      </c>
      <c r="F34" s="75">
        <f t="shared" si="5"/>
        <v>4384154228.61</v>
      </c>
      <c r="G34" s="75">
        <f t="shared" si="5"/>
        <v>5176871577.89</v>
      </c>
      <c r="H34" s="75">
        <f t="shared" si="5"/>
        <v>4067544533.7599998</v>
      </c>
      <c r="I34" s="75">
        <f t="shared" si="5"/>
        <v>4228214149.910001</v>
      </c>
      <c r="J34" s="75">
        <f t="shared" si="5"/>
        <v>3919104885.8200006</v>
      </c>
      <c r="K34" s="75">
        <f t="shared" si="5"/>
        <v>3998491181.3</v>
      </c>
      <c r="L34" s="75">
        <f t="shared" si="5"/>
        <v>3941419983.179999</v>
      </c>
      <c r="M34" s="75">
        <f t="shared" si="5"/>
        <v>5882344643.46</v>
      </c>
      <c r="N34" s="75">
        <f t="shared" si="5"/>
        <v>49560604566.939995</v>
      </c>
      <c r="O34" s="76">
        <f t="shared" si="5"/>
        <v>241763624.07999998</v>
      </c>
      <c r="Q34" s="63"/>
    </row>
    <row r="35" spans="1:15" ht="15">
      <c r="A35" s="15"/>
      <c r="B35" s="15"/>
      <c r="C35" s="15"/>
      <c r="D35" s="15"/>
      <c r="E35" s="15"/>
      <c r="F35" s="16"/>
      <c r="G35" s="16"/>
      <c r="H35" s="16"/>
      <c r="I35" s="16"/>
      <c r="J35" s="16"/>
      <c r="K35" s="16"/>
      <c r="L35" s="16"/>
      <c r="M35" s="15"/>
      <c r="N35" s="15"/>
      <c r="O35" s="15"/>
    </row>
    <row r="36" spans="1:15" ht="15">
      <c r="A36" s="92" t="s">
        <v>5</v>
      </c>
      <c r="B36" s="92"/>
      <c r="C36" s="92"/>
      <c r="D36" s="92"/>
      <c r="E36" s="92"/>
      <c r="F36" s="97" t="s">
        <v>6</v>
      </c>
      <c r="G36" s="92"/>
      <c r="H36" s="92"/>
      <c r="I36" s="92"/>
      <c r="J36" s="92"/>
      <c r="K36" s="92"/>
      <c r="L36" s="97" t="s">
        <v>26</v>
      </c>
      <c r="M36" s="92"/>
      <c r="N36" s="92"/>
      <c r="O36" s="92"/>
    </row>
    <row r="37" spans="1:15" ht="15">
      <c r="A37" s="17" t="s">
        <v>11</v>
      </c>
      <c r="B37" s="18"/>
      <c r="C37" s="18"/>
      <c r="D37" s="18"/>
      <c r="E37" s="18"/>
      <c r="F37" s="19"/>
      <c r="G37" s="20"/>
      <c r="H37" s="20"/>
      <c r="I37" s="20"/>
      <c r="J37" s="20"/>
      <c r="K37" s="78">
        <v>89631905200.18001</v>
      </c>
      <c r="L37" s="90" t="s">
        <v>12</v>
      </c>
      <c r="M37" s="91"/>
      <c r="N37" s="91"/>
      <c r="O37" s="91"/>
    </row>
    <row r="38" spans="1:17" ht="15">
      <c r="A38" s="17" t="s">
        <v>45</v>
      </c>
      <c r="B38" s="18"/>
      <c r="C38" s="18"/>
      <c r="D38" s="18"/>
      <c r="E38" s="18"/>
      <c r="F38" s="22"/>
      <c r="G38" s="14"/>
      <c r="H38" s="23"/>
      <c r="I38" s="23"/>
      <c r="J38" s="23"/>
      <c r="K38" s="24">
        <v>0</v>
      </c>
      <c r="L38" s="90" t="s">
        <v>12</v>
      </c>
      <c r="M38" s="91"/>
      <c r="N38" s="91"/>
      <c r="O38" s="91"/>
      <c r="P38" s="6"/>
      <c r="Q38" s="6"/>
    </row>
    <row r="39" spans="1:17" ht="15">
      <c r="A39" s="17" t="s">
        <v>46</v>
      </c>
      <c r="B39" s="64"/>
      <c r="C39" s="64"/>
      <c r="D39" s="64"/>
      <c r="E39" s="64"/>
      <c r="F39" s="22"/>
      <c r="G39" s="14"/>
      <c r="H39" s="23"/>
      <c r="I39" s="23"/>
      <c r="J39" s="23"/>
      <c r="K39" s="24">
        <v>0</v>
      </c>
      <c r="L39" s="90" t="s">
        <v>12</v>
      </c>
      <c r="M39" s="91"/>
      <c r="N39" s="91"/>
      <c r="O39" s="91"/>
      <c r="P39" s="6"/>
      <c r="Q39" s="6"/>
    </row>
    <row r="40" spans="1:17" ht="15">
      <c r="A40" s="25" t="s">
        <v>47</v>
      </c>
      <c r="B40" s="18"/>
      <c r="C40" s="18"/>
      <c r="D40" s="18"/>
      <c r="E40" s="18"/>
      <c r="F40" s="22"/>
      <c r="G40" s="14"/>
      <c r="H40" s="23"/>
      <c r="I40" s="23"/>
      <c r="J40" s="23"/>
      <c r="K40" s="79">
        <f>K37-K38-K39</f>
        <v>89631905200.18001</v>
      </c>
      <c r="L40" s="90" t="s">
        <v>12</v>
      </c>
      <c r="M40" s="91"/>
      <c r="N40" s="91"/>
      <c r="O40" s="91"/>
      <c r="P40" s="6"/>
      <c r="Q40" s="6"/>
    </row>
    <row r="41" spans="1:17" ht="15">
      <c r="A41" s="43" t="s">
        <v>48</v>
      </c>
      <c r="B41" s="44"/>
      <c r="C41" s="44"/>
      <c r="D41" s="44"/>
      <c r="E41" s="44"/>
      <c r="F41" s="45"/>
      <c r="G41" s="36"/>
      <c r="H41" s="46"/>
      <c r="I41" s="46"/>
      <c r="J41" s="46"/>
      <c r="K41" s="77">
        <f>N34+O34</f>
        <v>49802368191.02</v>
      </c>
      <c r="L41" s="47"/>
      <c r="M41" s="48"/>
      <c r="N41" s="48"/>
      <c r="O41" s="49">
        <f>K41/K40*100</f>
        <v>55.56321499559063</v>
      </c>
      <c r="P41" s="6"/>
      <c r="Q41" s="6"/>
    </row>
    <row r="42" spans="1:17" ht="15">
      <c r="A42" s="95" t="s">
        <v>49</v>
      </c>
      <c r="B42" s="95"/>
      <c r="C42" s="95"/>
      <c r="D42" s="95"/>
      <c r="E42" s="95"/>
      <c r="F42" s="28"/>
      <c r="G42" s="16"/>
      <c r="H42" s="16"/>
      <c r="I42" s="16"/>
      <c r="J42" s="16"/>
      <c r="K42" s="79">
        <f>$K$40*O42/100</f>
        <v>53779143120.10801</v>
      </c>
      <c r="L42" s="21"/>
      <c r="M42" s="29"/>
      <c r="N42" s="29"/>
      <c r="O42" s="26">
        <v>60</v>
      </c>
      <c r="P42" s="6"/>
      <c r="Q42" s="87"/>
    </row>
    <row r="43" spans="1:17" ht="15">
      <c r="A43" s="27" t="s">
        <v>50</v>
      </c>
      <c r="B43" s="27"/>
      <c r="C43" s="27"/>
      <c r="D43" s="27"/>
      <c r="E43" s="27"/>
      <c r="F43" s="28"/>
      <c r="G43" s="16"/>
      <c r="H43" s="16"/>
      <c r="I43" s="16"/>
      <c r="J43" s="16"/>
      <c r="K43" s="79">
        <f>$K$40*O43/100</f>
        <v>51090185964.10261</v>
      </c>
      <c r="L43" s="21"/>
      <c r="M43" s="29"/>
      <c r="N43" s="29"/>
      <c r="O43" s="26">
        <f>O42*0.95</f>
        <v>57</v>
      </c>
      <c r="P43" s="6"/>
      <c r="Q43" s="6"/>
    </row>
    <row r="44" spans="1:17" ht="15">
      <c r="A44" s="27" t="s">
        <v>51</v>
      </c>
      <c r="B44" s="27"/>
      <c r="C44" s="27"/>
      <c r="D44" s="27"/>
      <c r="E44" s="27"/>
      <c r="F44" s="30"/>
      <c r="G44" s="15"/>
      <c r="H44" s="15"/>
      <c r="I44" s="15"/>
      <c r="J44" s="15"/>
      <c r="K44" s="80">
        <f>$K$40*O44/100</f>
        <v>48401228808.097206</v>
      </c>
      <c r="L44" s="21"/>
      <c r="M44" s="29"/>
      <c r="N44" s="29"/>
      <c r="O44" s="26">
        <f>O42*0.9</f>
        <v>54</v>
      </c>
      <c r="P44" s="6"/>
      <c r="Q44" s="6"/>
    </row>
    <row r="45" spans="6:12" ht="7.5" customHeight="1">
      <c r="F45" s="6"/>
      <c r="G45" s="6"/>
      <c r="H45" s="6"/>
      <c r="I45" s="6"/>
      <c r="J45" s="6"/>
      <c r="K45" s="6"/>
      <c r="L45" s="31"/>
    </row>
    <row r="46" spans="1:15" s="1" customFormat="1" ht="13.5">
      <c r="A46" s="3" t="s">
        <v>37</v>
      </c>
      <c r="B46" s="2"/>
      <c r="C46" s="2"/>
      <c r="D46" s="2"/>
      <c r="E46" s="2"/>
      <c r="F46" s="2"/>
      <c r="G46" s="2"/>
      <c r="H46" s="2"/>
      <c r="I46" s="59"/>
      <c r="J46" s="2"/>
      <c r="K46" s="2"/>
      <c r="L46" s="2"/>
      <c r="M46" s="3"/>
      <c r="O46" s="57"/>
    </row>
    <row r="47" spans="1:15" s="1" customFormat="1" ht="13.5">
      <c r="A47" s="99" t="s">
        <v>36</v>
      </c>
      <c r="B47" s="99"/>
      <c r="C47" s="99"/>
      <c r="D47" s="99"/>
      <c r="E47" s="4"/>
      <c r="F47" s="4"/>
      <c r="G47" s="4"/>
      <c r="H47" s="4"/>
      <c r="I47" s="4"/>
      <c r="J47" s="4"/>
      <c r="K47" s="60"/>
      <c r="L47" s="4"/>
      <c r="M47" s="3"/>
      <c r="N47" s="82"/>
      <c r="O47" s="82"/>
    </row>
    <row r="48" spans="1:15" s="1" customFormat="1" ht="15" customHeight="1">
      <c r="A48" s="99" t="s">
        <v>71</v>
      </c>
      <c r="B48" s="99"/>
      <c r="C48" s="99"/>
      <c r="D48" s="99"/>
      <c r="E48" s="83"/>
      <c r="F48" s="83"/>
      <c r="G48" s="83"/>
      <c r="H48" s="83"/>
      <c r="I48" s="83"/>
      <c r="J48" s="83"/>
      <c r="K48" s="83"/>
      <c r="L48" s="83"/>
      <c r="M48" s="84"/>
      <c r="N48" s="85"/>
      <c r="O48" s="85"/>
    </row>
    <row r="49" spans="1:15" s="1" customFormat="1" ht="13.5">
      <c r="A49" s="93" t="s">
        <v>74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</row>
    <row r="50" spans="1:15" s="1" customFormat="1" ht="30.75" customHeight="1">
      <c r="A50" s="93" t="s">
        <v>55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</row>
    <row r="51" spans="1:15" s="32" customFormat="1" ht="46.5" customHeight="1">
      <c r="A51" s="96" t="s">
        <v>73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1:15" s="32" customFormat="1" ht="14.25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</row>
    <row r="53" spans="1:15" s="32" customFormat="1" ht="32.25" customHeight="1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1:13" ht="15.75" customHeight="1">
      <c r="A54" s="34"/>
      <c r="B54" s="34"/>
      <c r="C54" s="34"/>
      <c r="D54" s="34"/>
      <c r="E54" s="34"/>
      <c r="G54" s="34"/>
      <c r="H54" s="34"/>
      <c r="I54" s="34"/>
      <c r="J54" s="34"/>
      <c r="K54" s="34"/>
      <c r="L54" s="34"/>
      <c r="M54" s="34"/>
    </row>
    <row r="55" spans="1:15" ht="15.75" customHeight="1">
      <c r="A55" s="98" t="s">
        <v>69</v>
      </c>
      <c r="B55" s="98"/>
      <c r="C55" s="89" t="s">
        <v>70</v>
      </c>
      <c r="D55" s="89"/>
      <c r="E55" s="89"/>
      <c r="F55" s="89"/>
      <c r="G55" s="89"/>
      <c r="H55" s="89"/>
      <c r="I55" s="89"/>
      <c r="J55" s="89" t="s">
        <v>52</v>
      </c>
      <c r="K55" s="89"/>
      <c r="L55" s="89"/>
      <c r="M55" s="89"/>
      <c r="N55" s="89"/>
      <c r="O55" s="89"/>
    </row>
    <row r="56" spans="1:15" ht="15.75" customHeight="1">
      <c r="A56" s="98" t="s">
        <v>43</v>
      </c>
      <c r="B56" s="98"/>
      <c r="C56" s="89" t="s">
        <v>44</v>
      </c>
      <c r="D56" s="89"/>
      <c r="E56" s="89"/>
      <c r="F56" s="89"/>
      <c r="G56" s="89"/>
      <c r="H56" s="89"/>
      <c r="I56" s="89"/>
      <c r="J56" s="89" t="s">
        <v>54</v>
      </c>
      <c r="K56" s="89"/>
      <c r="L56" s="89"/>
      <c r="M56" s="89"/>
      <c r="N56" s="89"/>
      <c r="O56" s="89"/>
    </row>
    <row r="57" ht="15">
      <c r="X57" s="5" t="s">
        <v>35</v>
      </c>
    </row>
    <row r="58" spans="1:12" ht="15">
      <c r="A58" s="5" t="s">
        <v>3</v>
      </c>
      <c r="L58" s="33"/>
    </row>
    <row r="59" ht="15">
      <c r="L59" s="33"/>
    </row>
    <row r="60" spans="1:13" ht="14.25" customHeight="1">
      <c r="A60" s="89"/>
      <c r="B60" s="89"/>
      <c r="C60" s="89"/>
      <c r="D60" s="89"/>
      <c r="E60" s="89"/>
      <c r="F60" s="58" t="s">
        <v>39</v>
      </c>
      <c r="G60" s="58"/>
      <c r="H60" s="58"/>
      <c r="I60" s="58"/>
      <c r="J60" s="58"/>
      <c r="K60" s="58"/>
      <c r="L60" s="58"/>
      <c r="M60" s="58"/>
    </row>
    <row r="61" spans="1:13" ht="15">
      <c r="A61" s="89"/>
      <c r="B61" s="89"/>
      <c r="C61" s="89"/>
      <c r="D61" s="89"/>
      <c r="E61" s="89"/>
      <c r="F61" s="11" t="s">
        <v>40</v>
      </c>
      <c r="G61" s="11"/>
      <c r="H61" s="11"/>
      <c r="I61" s="11"/>
      <c r="J61" s="11"/>
      <c r="K61" s="11"/>
      <c r="L61" s="11"/>
      <c r="M61" s="11"/>
    </row>
    <row r="62" spans="1:13" ht="15">
      <c r="A62" s="34"/>
      <c r="B62" s="34"/>
      <c r="C62" s="34"/>
      <c r="J62" s="35"/>
      <c r="K62" s="35"/>
      <c r="L62" s="35"/>
      <c r="M62" s="35"/>
    </row>
  </sheetData>
  <sheetProtection/>
  <mergeCells count="44">
    <mergeCell ref="I16:I19"/>
    <mergeCell ref="J55:O55"/>
    <mergeCell ref="C55:I55"/>
    <mergeCell ref="A55:B55"/>
    <mergeCell ref="E16:E19"/>
    <mergeCell ref="F16:F19"/>
    <mergeCell ref="K16:K19"/>
    <mergeCell ref="L16:L19"/>
    <mergeCell ref="B16:B19"/>
    <mergeCell ref="C16:C19"/>
    <mergeCell ref="A5:O5"/>
    <mergeCell ref="A6:O6"/>
    <mergeCell ref="A7:O7"/>
    <mergeCell ref="A8:O8"/>
    <mergeCell ref="A9:O9"/>
    <mergeCell ref="B13:O13"/>
    <mergeCell ref="B14:O14"/>
    <mergeCell ref="B15:N15"/>
    <mergeCell ref="A13:A19"/>
    <mergeCell ref="A47:D47"/>
    <mergeCell ref="D16:D19"/>
    <mergeCell ref="M16:M19"/>
    <mergeCell ref="G16:G19"/>
    <mergeCell ref="L36:O36"/>
    <mergeCell ref="H16:H19"/>
    <mergeCell ref="J16:J19"/>
    <mergeCell ref="A61:E61"/>
    <mergeCell ref="A42:E42"/>
    <mergeCell ref="A51:O51"/>
    <mergeCell ref="A50:O50"/>
    <mergeCell ref="F36:K36"/>
    <mergeCell ref="A56:B56"/>
    <mergeCell ref="A48:D48"/>
    <mergeCell ref="C56:I56"/>
    <mergeCell ref="L37:O37"/>
    <mergeCell ref="L38:O38"/>
    <mergeCell ref="P31:T32"/>
    <mergeCell ref="A60:E60"/>
    <mergeCell ref="L40:O40"/>
    <mergeCell ref="A36:E36"/>
    <mergeCell ref="J56:O56"/>
    <mergeCell ref="A49:O49"/>
    <mergeCell ref="L39:O39"/>
    <mergeCell ref="A52:O5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9" r:id="rId2"/>
  <ignoredErrors>
    <ignoredError sqref="N20:N23 N29:N31 N24:N26" formula="1"/>
    <ignoredError sqref="O41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Jfernandes</dc:creator>
  <cp:keywords/>
  <dc:description/>
  <cp:lastModifiedBy>Yago Barros Barbosa</cp:lastModifiedBy>
  <cp:lastPrinted>2022-02-17T15:56:58Z</cp:lastPrinted>
  <dcterms:created xsi:type="dcterms:W3CDTF">2002-12-13T17:59:57Z</dcterms:created>
  <dcterms:modified xsi:type="dcterms:W3CDTF">2023-03-22T14:54:31Z</dcterms:modified>
  <cp:category/>
  <cp:version/>
  <cp:contentType/>
  <cp:contentStatus/>
</cp:coreProperties>
</file>