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" sheetId="1" r:id="rId1"/>
  </sheets>
  <definedNames>
    <definedName name="_xlnm.Print_Area" localSheetId="0">'anexo I quadrimestral'!$A$1:$O$69</definedName>
  </definedNames>
  <calcPr fullCalcOnLoad="1"/>
</workbook>
</file>

<file path=xl/sharedStrings.xml><?xml version="1.0" encoding="utf-8"?>
<sst xmlns="http://schemas.openxmlformats.org/spreadsheetml/2006/main" count="79" uniqueCount="76">
  <si>
    <t>RELATÓRIO DE GESTÃO FISCAL</t>
  </si>
  <si>
    <t>ORÇAMENTOS FISCAL E DA SEGURIDADE SOCIAL</t>
  </si>
  <si>
    <t>DESPESA COM PESSOAL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</si>
  <si>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</si>
  <si>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</si>
  <si>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</si>
  <si>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</si>
  <si>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</si>
  <si>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</si>
  <si>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</si>
  <si>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</si>
  <si>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</si>
  <si>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</si>
  <si>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</si>
  <si>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</si>
  <si>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</si>
  <si>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</si>
  <si>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</si>
  <si>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</si>
  <si>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</si>
  <si>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</si>
  <si>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</si>
  <si>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</si>
  <si>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</si>
  <si>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</si>
  <si>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</si>
  <si>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</si>
  <si>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</si>
  <si>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</si>
  <si>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</si>
  <si>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</si>
  <si>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</si>
  <si>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</si>
  <si>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</si>
  <si>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</si>
  <si>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</si>
  <si>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</si>
  <si>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</si>
  <si>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</si>
  <si>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</si>
  <si>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</si>
  <si>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</si>
  <si>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</si>
  <si>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</si>
  <si>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GOVERNO DO ESTADO DO RIO DE JANEIRO</t>
  </si>
  <si>
    <t xml:space="preserve">DEMONSTRATIVO CONSOLIDADO DA DESPESA COM PESSOAL </t>
  </si>
  <si>
    <t>Secretário de Estado de Fazenda</t>
  </si>
  <si>
    <t>Controlador-Geral do Estado</t>
  </si>
  <si>
    <t>Jan/2020</t>
  </si>
  <si>
    <t>Fev/2020</t>
  </si>
  <si>
    <t>Mar/2020</t>
  </si>
  <si>
    <t>Abr/2020</t>
  </si>
  <si>
    <t>Maio/2020</t>
  </si>
  <si>
    <t>Jun/2020</t>
  </si>
  <si>
    <t>Jul/2020</t>
  </si>
  <si>
    <t>Ago/2020</t>
  </si>
  <si>
    <t>Set/2020</t>
  </si>
  <si>
    <t>Out/2020</t>
  </si>
  <si>
    <t>Nov/2020</t>
  </si>
  <si>
    <t>Dez/2020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</si>
  <si>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8.647, de 09 de dezembro de 2019, estendeu o prazo de validade do estado de calamidade pública no âmbito da administração financeira estadual para até 31 de dezembro de 2020.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</si>
  <si>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</si>
  <si>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</si>
  <si>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</si>
  <si>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</si>
  <si>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</si>
  <si>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</si>
  <si>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</si>
  <si>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Guilherme Macedo Reis Mercês</t>
  </si>
  <si>
    <t>Francisco Ricardo Soares</t>
  </si>
  <si>
    <t>Cláudio Castro</t>
  </si>
  <si>
    <t>Governador em Exercício</t>
  </si>
  <si>
    <t xml:space="preserve">          2 - Imprensa Oficial, CEDAE e AGERIO não constam nos Orçamentos Fiscal e da Seguridade Social no exercício de 2020.</t>
  </si>
  <si>
    <t>JANEIRO A DEZEMBRO DE 2020</t>
  </si>
  <si>
    <t>Emissão: 19/02/2021</t>
  </si>
  <si>
    <t xml:space="preserve">          3 - Até 31/12/2020 foi cancelado o montante de R$ 4.515.316,82 (quatro milhões, quinhentos e quinze mil, trezentos e dezesseis reais e oitenta e dois centavos) referentes a Restos a Pagar Não Processados inscritos em 31/12/2019.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</si>
</sst>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NumberFormat="1" applyFont="1" applyFill="1" applyBorder="1" applyAlignment="1">
      <alignment/>
      <protection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4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 horizontal="center"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3" fillId="33" borderId="12" xfId="47" applyNumberFormat="1" applyFont="1" applyFill="1" applyBorder="1" applyAlignment="1">
      <alignment horizontal="center"/>
      <protection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49" fontId="3" fillId="33" borderId="11" xfId="47" applyNumberFormat="1" applyFont="1" applyFill="1" applyBorder="1" applyAlignment="1">
      <alignment/>
      <protection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3" fontId="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33" borderId="11" xfId="47" applyNumberFormat="1" applyFont="1" applyFill="1" applyBorder="1" applyAlignment="1">
      <alignment horizontal="center"/>
      <protection/>
    </xf>
    <xf numFmtId="171" fontId="6" fillId="0" borderId="15" xfId="61" applyNumberFormat="1" applyFont="1" applyFill="1" applyBorder="1" applyAlignment="1">
      <alignment vertical="center"/>
    </xf>
    <xf numFmtId="171" fontId="6" fillId="0" borderId="12" xfId="61" applyNumberFormat="1" applyFont="1" applyFill="1" applyBorder="1" applyAlignment="1">
      <alignment vertical="center"/>
    </xf>
    <xf numFmtId="171" fontId="1" fillId="0" borderId="16" xfId="61" applyNumberFormat="1" applyFont="1" applyFill="1" applyBorder="1" applyAlignment="1">
      <alignment vertical="center"/>
    </xf>
    <xf numFmtId="171" fontId="1" fillId="0" borderId="0" xfId="61" applyNumberFormat="1" applyFont="1" applyFill="1" applyBorder="1" applyAlignment="1">
      <alignment vertical="center"/>
    </xf>
    <xf numFmtId="171" fontId="1" fillId="0" borderId="19" xfId="61" applyNumberFormat="1" applyFont="1" applyFill="1" applyBorder="1" applyAlignment="1">
      <alignment vertical="center"/>
    </xf>
    <xf numFmtId="171" fontId="6" fillId="0" borderId="16" xfId="61" applyNumberFormat="1" applyFont="1" applyFill="1" applyBorder="1" applyAlignment="1">
      <alignment vertical="center"/>
    </xf>
    <xf numFmtId="171" fontId="6" fillId="0" borderId="19" xfId="61" applyNumberFormat="1" applyFont="1" applyFill="1" applyBorder="1" applyAlignment="1">
      <alignment vertical="center"/>
    </xf>
    <xf numFmtId="171" fontId="1" fillId="0" borderId="17" xfId="61" applyNumberFormat="1" applyFont="1" applyFill="1" applyBorder="1" applyAlignment="1">
      <alignment vertical="center"/>
    </xf>
    <xf numFmtId="171" fontId="1" fillId="0" borderId="18" xfId="61" applyNumberFormat="1" applyFont="1" applyFill="1" applyBorder="1" applyAlignment="1">
      <alignment vertical="center"/>
    </xf>
    <xf numFmtId="171" fontId="1" fillId="0" borderId="20" xfId="61" applyNumberFormat="1" applyFont="1" applyFill="1" applyBorder="1" applyAlignment="1">
      <alignment vertical="center"/>
    </xf>
    <xf numFmtId="171" fontId="6" fillId="34" borderId="17" xfId="61" applyNumberFormat="1" applyFont="1" applyFill="1" applyBorder="1" applyAlignment="1">
      <alignment vertical="center"/>
    </xf>
    <xf numFmtId="171" fontId="6" fillId="34" borderId="20" xfId="61" applyNumberFormat="1" applyFont="1" applyFill="1" applyBorder="1" applyAlignment="1">
      <alignment vertical="center"/>
    </xf>
    <xf numFmtId="4" fontId="3" fillId="34" borderId="13" xfId="47" applyNumberFormat="1" applyFont="1" applyFill="1" applyBorder="1" applyAlignment="1">
      <alignment/>
      <protection/>
    </xf>
    <xf numFmtId="171" fontId="3" fillId="0" borderId="13" xfId="61" applyNumberFormat="1" applyFont="1" applyFill="1" applyBorder="1" applyAlignment="1">
      <alignment/>
    </xf>
    <xf numFmtId="171" fontId="3" fillId="33" borderId="13" xfId="61" applyNumberFormat="1" applyFont="1" applyFill="1" applyBorder="1" applyAlignment="1">
      <alignment/>
    </xf>
    <xf numFmtId="171" fontId="3" fillId="33" borderId="21" xfId="61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171" fontId="44" fillId="0" borderId="0" xfId="61" applyFont="1" applyFill="1" applyBorder="1" applyAlignment="1">
      <alignment horizontal="left" vertical="center" wrapText="1"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  <xf numFmtId="0" fontId="1" fillId="0" borderId="0" xfId="47" applyFont="1" applyFill="1" applyAlignment="1">
      <alignment horizontal="left" wrapText="1"/>
      <protection/>
    </xf>
    <xf numFmtId="0" fontId="3" fillId="0" borderId="11" xfId="47" applyNumberFormat="1" applyFont="1" applyFill="1" applyBorder="1" applyAlignment="1">
      <alignment/>
      <protection/>
    </xf>
    <xf numFmtId="0" fontId="44" fillId="0" borderId="0" xfId="47" applyNumberFormat="1" applyFont="1" applyFill="1" applyBorder="1" applyAlignment="1">
      <alignment horizontal="left" vertical="center" wrapText="1"/>
      <protection/>
    </xf>
    <xf numFmtId="0" fontId="1" fillId="0" borderId="0" xfId="47" applyFont="1" applyFill="1" applyAlignment="1">
      <alignment horizontal="left" vertical="top" wrapText="1"/>
      <protection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44" fillId="0" borderId="0" xfId="0" applyFont="1" applyBorder="1" applyAlignment="1">
      <alignment horizontal="center" vertical="center" wrapText="1"/>
    </xf>
    <xf numFmtId="0" fontId="1" fillId="0" borderId="0" xfId="47" applyFont="1" applyFill="1" applyAlignment="1">
      <alignment horizontal="justify" vertical="top" wrapText="1"/>
      <protection/>
    </xf>
    <xf numFmtId="0" fontId="1" fillId="33" borderId="0" xfId="47" applyFont="1" applyFill="1" applyAlignment="1">
      <alignment horizontal="justify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19050</xdr:rowOff>
    </xdr:from>
    <xdr:to>
      <xdr:col>5</xdr:col>
      <xdr:colOff>1219200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19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tabSelected="1" zoomScale="80" zoomScaleNormal="80" zoomScaleSheetLayoutView="40" zoomScalePageLayoutView="0" workbookViewId="0" topLeftCell="A1">
      <selection activeCell="O42" sqref="O42"/>
    </sheetView>
  </sheetViews>
  <sheetFormatPr defaultColWidth="9.140625" defaultRowHeight="12.75"/>
  <cols>
    <col min="1" max="1" width="92.8515625" style="7" customWidth="1"/>
    <col min="2" max="10" width="19.57421875" style="7" bestFit="1" customWidth="1"/>
    <col min="11" max="11" width="21.140625" style="7" customWidth="1"/>
    <col min="12" max="13" width="19.57421875" style="7" bestFit="1" customWidth="1"/>
    <col min="14" max="14" width="19.8515625" style="7" customWidth="1"/>
    <col min="15" max="15" width="23.140625" style="7" customWidth="1"/>
    <col min="16" max="16384" width="9.140625" style="7" customWidth="1"/>
  </cols>
  <sheetData>
    <row r="1" spans="3:4" ht="15.75">
      <c r="C1" s="8"/>
      <c r="D1" s="8"/>
    </row>
    <row r="2" spans="2:4" ht="15.75">
      <c r="B2" s="9"/>
      <c r="C2" s="8"/>
      <c r="D2" s="8"/>
    </row>
    <row r="3" spans="3:4" ht="15.75">
      <c r="C3" s="8"/>
      <c r="D3" s="8"/>
    </row>
    <row r="4" spans="1:4" ht="15.75">
      <c r="A4" s="10"/>
      <c r="B4" s="10"/>
      <c r="C4" s="11"/>
      <c r="D4" s="8"/>
    </row>
    <row r="5" spans="1:15" ht="16.5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6.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6.5">
      <c r="A7" s="94" t="s">
        <v>45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6.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6.5">
      <c r="A9" s="93" t="s">
        <v>73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4" ht="15.75">
      <c r="A10" s="9"/>
      <c r="B10" s="9"/>
      <c r="C10" s="9"/>
      <c r="N10" s="52"/>
    </row>
    <row r="11" spans="1:15" ht="15.75">
      <c r="A11" s="12"/>
      <c r="B11" s="12"/>
      <c r="C11" s="13"/>
      <c r="N11" s="58"/>
      <c r="O11" s="84" t="s">
        <v>74</v>
      </c>
    </row>
    <row r="12" spans="1:15" ht="15.75">
      <c r="A12" s="14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v>1</v>
      </c>
    </row>
    <row r="13" spans="1:17" ht="15.75">
      <c r="A13" s="102" t="s">
        <v>2</v>
      </c>
      <c r="B13" s="95" t="s">
        <v>14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8"/>
      <c r="Q13" s="8"/>
    </row>
    <row r="14" spans="1:17" ht="15.75">
      <c r="A14" s="103"/>
      <c r="B14" s="97" t="s">
        <v>15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8"/>
      <c r="Q14" s="8"/>
    </row>
    <row r="15" spans="1:17" ht="15.75">
      <c r="A15" s="103"/>
      <c r="B15" s="99" t="s">
        <v>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38" t="s">
        <v>16</v>
      </c>
      <c r="P15" s="8"/>
      <c r="Q15" s="8"/>
    </row>
    <row r="16" spans="1:17" ht="15.75">
      <c r="A16" s="103"/>
      <c r="B16" s="90" t="s">
        <v>48</v>
      </c>
      <c r="C16" s="86" t="s">
        <v>49</v>
      </c>
      <c r="D16" s="90" t="s">
        <v>50</v>
      </c>
      <c r="E16" s="86" t="s">
        <v>51</v>
      </c>
      <c r="F16" s="90" t="s">
        <v>52</v>
      </c>
      <c r="G16" s="86" t="s">
        <v>53</v>
      </c>
      <c r="H16" s="90" t="s">
        <v>54</v>
      </c>
      <c r="I16" s="86" t="s">
        <v>55</v>
      </c>
      <c r="J16" s="90" t="s">
        <v>56</v>
      </c>
      <c r="K16" s="86" t="s">
        <v>57</v>
      </c>
      <c r="L16" s="90" t="s">
        <v>58</v>
      </c>
      <c r="M16" s="86" t="s">
        <v>59</v>
      </c>
      <c r="N16" s="39" t="s">
        <v>17</v>
      </c>
      <c r="O16" s="40" t="s">
        <v>18</v>
      </c>
      <c r="P16" s="8"/>
      <c r="Q16" s="8"/>
    </row>
    <row r="17" spans="1:17" ht="15.75">
      <c r="A17" s="103"/>
      <c r="B17" s="91"/>
      <c r="C17" s="87"/>
      <c r="D17" s="91"/>
      <c r="E17" s="87"/>
      <c r="F17" s="91"/>
      <c r="G17" s="87"/>
      <c r="H17" s="91"/>
      <c r="I17" s="87"/>
      <c r="J17" s="91"/>
      <c r="K17" s="87"/>
      <c r="L17" s="91"/>
      <c r="M17" s="87"/>
      <c r="N17" s="41" t="s">
        <v>19</v>
      </c>
      <c r="O17" s="40" t="s">
        <v>20</v>
      </c>
      <c r="P17" s="8"/>
      <c r="Q17" s="8"/>
    </row>
    <row r="18" spans="1:17" ht="15.75">
      <c r="A18" s="103"/>
      <c r="B18" s="91"/>
      <c r="C18" s="87"/>
      <c r="D18" s="91"/>
      <c r="E18" s="87"/>
      <c r="F18" s="91"/>
      <c r="G18" s="87"/>
      <c r="H18" s="91"/>
      <c r="I18" s="87"/>
      <c r="J18" s="91"/>
      <c r="K18" s="87"/>
      <c r="L18" s="91"/>
      <c r="M18" s="87"/>
      <c r="N18" s="41" t="s">
        <v>21</v>
      </c>
      <c r="O18" s="42" t="s">
        <v>22</v>
      </c>
      <c r="P18" s="8"/>
      <c r="Q18" s="8"/>
    </row>
    <row r="19" spans="1:17" ht="15.75">
      <c r="A19" s="104"/>
      <c r="B19" s="92"/>
      <c r="C19" s="88"/>
      <c r="D19" s="92"/>
      <c r="E19" s="88"/>
      <c r="F19" s="92"/>
      <c r="G19" s="88"/>
      <c r="H19" s="92"/>
      <c r="I19" s="88"/>
      <c r="J19" s="92"/>
      <c r="K19" s="88"/>
      <c r="L19" s="92"/>
      <c r="M19" s="88"/>
      <c r="N19" s="43" t="s">
        <v>8</v>
      </c>
      <c r="O19" s="44" t="s">
        <v>9</v>
      </c>
      <c r="P19" s="8"/>
      <c r="Q19" s="8"/>
    </row>
    <row r="20" spans="1:17" s="54" customFormat="1" ht="18" customHeight="1">
      <c r="A20" s="65" t="s">
        <v>10</v>
      </c>
      <c r="B20" s="68">
        <f>B21+B25+B29</f>
        <v>3104961537.13</v>
      </c>
      <c r="C20" s="68">
        <f aca="true" t="shared" si="0" ref="C20:M20">C21+C25+C29</f>
        <v>4463897316.889999</v>
      </c>
      <c r="D20" s="68">
        <f t="shared" si="0"/>
        <v>2966524314.89</v>
      </c>
      <c r="E20" s="68">
        <f t="shared" si="0"/>
        <v>3270926449.9300003</v>
      </c>
      <c r="F20" s="68">
        <f t="shared" si="0"/>
        <v>3695331263.1</v>
      </c>
      <c r="G20" s="68">
        <f t="shared" si="0"/>
        <v>3405195325.38</v>
      </c>
      <c r="H20" s="68">
        <f t="shared" si="0"/>
        <v>3667714719.62</v>
      </c>
      <c r="I20" s="68">
        <f t="shared" si="0"/>
        <v>3422350379.83</v>
      </c>
      <c r="J20" s="68">
        <f t="shared" si="0"/>
        <v>3404060796.35</v>
      </c>
      <c r="K20" s="68">
        <f t="shared" si="0"/>
        <v>3753931152.4900002</v>
      </c>
      <c r="L20" s="68">
        <f t="shared" si="0"/>
        <v>3267026498.2400002</v>
      </c>
      <c r="M20" s="68">
        <f t="shared" si="0"/>
        <v>6579333141.47</v>
      </c>
      <c r="N20" s="69">
        <f aca="true" t="shared" si="1" ref="N20:N34">SUM(B20:M20)</f>
        <v>45001252895.31999</v>
      </c>
      <c r="O20" s="69">
        <f>SUM(O21+O25+O29)</f>
        <v>17333123.38</v>
      </c>
      <c r="P20" s="53"/>
      <c r="Q20" s="66"/>
    </row>
    <row r="21" spans="1:17" s="54" customFormat="1" ht="14.25" customHeight="1">
      <c r="A21" s="55" t="s">
        <v>23</v>
      </c>
      <c r="B21" s="70">
        <f>B22+B23+B24</f>
        <v>1865907189.58</v>
      </c>
      <c r="C21" s="71">
        <f aca="true" t="shared" si="2" ref="C21:O21">C22+C23+C24</f>
        <v>1771792542.24</v>
      </c>
      <c r="D21" s="72">
        <f t="shared" si="2"/>
        <v>1648182557.1</v>
      </c>
      <c r="E21" s="72">
        <f t="shared" si="2"/>
        <v>1663880874.09</v>
      </c>
      <c r="F21" s="72">
        <f t="shared" si="2"/>
        <v>2021479112.88</v>
      </c>
      <c r="G21" s="72">
        <f t="shared" si="2"/>
        <v>1801905976.72</v>
      </c>
      <c r="H21" s="72">
        <f t="shared" si="2"/>
        <v>1829450153.9499998</v>
      </c>
      <c r="I21" s="72">
        <f t="shared" si="2"/>
        <v>1727377117.59</v>
      </c>
      <c r="J21" s="72">
        <f t="shared" si="2"/>
        <v>1740490365.8300002</v>
      </c>
      <c r="K21" s="72">
        <f t="shared" si="2"/>
        <v>2010431951.41</v>
      </c>
      <c r="L21" s="72">
        <f t="shared" si="2"/>
        <v>1464005163.91</v>
      </c>
      <c r="M21" s="72">
        <f t="shared" si="2"/>
        <v>3480563515.8800006</v>
      </c>
      <c r="N21" s="72">
        <f t="shared" si="1"/>
        <v>23025466521.18</v>
      </c>
      <c r="O21" s="72">
        <f t="shared" si="2"/>
        <v>6646897.6899999995</v>
      </c>
      <c r="P21" s="53"/>
      <c r="Q21" s="66"/>
    </row>
    <row r="22" spans="1:17" s="54" customFormat="1" ht="14.25" customHeight="1">
      <c r="A22" s="55" t="s">
        <v>27</v>
      </c>
      <c r="B22" s="70">
        <v>1568602546.12</v>
      </c>
      <c r="C22" s="71">
        <v>1542172412.81</v>
      </c>
      <c r="D22" s="72">
        <v>1466685521.59</v>
      </c>
      <c r="E22" s="72">
        <v>1456818535.41</v>
      </c>
      <c r="F22" s="72">
        <v>1818405370.94</v>
      </c>
      <c r="G22" s="72">
        <v>1638601411.62</v>
      </c>
      <c r="H22" s="72">
        <v>1647285289.56</v>
      </c>
      <c r="I22" s="72">
        <v>1516757322.49</v>
      </c>
      <c r="J22" s="72">
        <v>1534436889.15</v>
      </c>
      <c r="K22" s="72">
        <v>1800530993.76</v>
      </c>
      <c r="L22" s="72">
        <v>1255240188.23</v>
      </c>
      <c r="M22" s="72">
        <v>3051885455.26</v>
      </c>
      <c r="N22" s="72">
        <f t="shared" si="1"/>
        <v>20297421936.939995</v>
      </c>
      <c r="O22" s="72">
        <v>4186034.32</v>
      </c>
      <c r="P22" s="52"/>
      <c r="Q22" s="66"/>
    </row>
    <row r="23" spans="1:17" s="54" customFormat="1" ht="14.25" customHeight="1">
      <c r="A23" s="55" t="s">
        <v>28</v>
      </c>
      <c r="B23" s="70">
        <v>297249997.97</v>
      </c>
      <c r="C23" s="71">
        <v>229542750.92</v>
      </c>
      <c r="D23" s="72">
        <v>181408415.49</v>
      </c>
      <c r="E23" s="72">
        <v>206989440.38</v>
      </c>
      <c r="F23" s="72">
        <v>203003205.93</v>
      </c>
      <c r="G23" s="72">
        <v>163230660.18</v>
      </c>
      <c r="H23" s="72">
        <v>182096341.8</v>
      </c>
      <c r="I23" s="72">
        <v>210508411.74</v>
      </c>
      <c r="J23" s="72">
        <v>205949185.23</v>
      </c>
      <c r="K23" s="72">
        <v>209802600.91</v>
      </c>
      <c r="L23" s="72">
        <v>208699795</v>
      </c>
      <c r="M23" s="72">
        <v>428678058.82</v>
      </c>
      <c r="N23" s="72">
        <f t="shared" si="1"/>
        <v>2727158864.3700004</v>
      </c>
      <c r="O23" s="72">
        <v>2460863.37</v>
      </c>
      <c r="P23" s="53"/>
      <c r="Q23" s="66"/>
    </row>
    <row r="24" spans="1:17" s="54" customFormat="1" ht="15.75">
      <c r="A24" s="55" t="s">
        <v>29</v>
      </c>
      <c r="B24" s="70">
        <v>54645.49</v>
      </c>
      <c r="C24" s="71">
        <v>77378.51</v>
      </c>
      <c r="D24" s="72">
        <v>88620.02</v>
      </c>
      <c r="E24" s="72">
        <v>72898.3</v>
      </c>
      <c r="F24" s="72">
        <v>70536.01</v>
      </c>
      <c r="G24" s="72">
        <v>73904.92</v>
      </c>
      <c r="H24" s="72">
        <v>68522.59</v>
      </c>
      <c r="I24" s="72">
        <v>111383.36</v>
      </c>
      <c r="J24" s="72">
        <v>104291.45</v>
      </c>
      <c r="K24" s="72">
        <v>98356.74</v>
      </c>
      <c r="L24" s="72">
        <v>65180.68</v>
      </c>
      <c r="M24" s="72">
        <v>1.8</v>
      </c>
      <c r="N24" s="72">
        <f t="shared" si="1"/>
        <v>885719.87</v>
      </c>
      <c r="O24" s="72">
        <v>0</v>
      </c>
      <c r="P24" s="53"/>
      <c r="Q24" s="66"/>
    </row>
    <row r="25" spans="1:17" s="54" customFormat="1" ht="15.75">
      <c r="A25" s="55" t="s">
        <v>24</v>
      </c>
      <c r="B25" s="70">
        <f>B26+B27+B28</f>
        <v>1233146531.04</v>
      </c>
      <c r="C25" s="71">
        <f aca="true" t="shared" si="3" ref="C25:O25">C26+C27+C28</f>
        <v>2579078298.41</v>
      </c>
      <c r="D25" s="72">
        <f t="shared" si="3"/>
        <v>1095976975.97</v>
      </c>
      <c r="E25" s="72">
        <f t="shared" si="3"/>
        <v>1595090210.92</v>
      </c>
      <c r="F25" s="72">
        <f t="shared" si="3"/>
        <v>1575292387.33</v>
      </c>
      <c r="G25" s="72">
        <f t="shared" si="3"/>
        <v>1576252936.3799999</v>
      </c>
      <c r="H25" s="72">
        <f t="shared" si="3"/>
        <v>1700188370.83</v>
      </c>
      <c r="I25" s="72">
        <f t="shared" si="3"/>
        <v>1589166614.58</v>
      </c>
      <c r="J25" s="72">
        <f t="shared" si="3"/>
        <v>1597528809.38</v>
      </c>
      <c r="K25" s="72">
        <f t="shared" si="3"/>
        <v>1608554253.28</v>
      </c>
      <c r="L25" s="72">
        <f t="shared" si="3"/>
        <v>1610021819.1399999</v>
      </c>
      <c r="M25" s="72">
        <f t="shared" si="3"/>
        <v>2886043438.22</v>
      </c>
      <c r="N25" s="72">
        <f t="shared" si="1"/>
        <v>20646340645.480003</v>
      </c>
      <c r="O25" s="72">
        <f t="shared" si="3"/>
        <v>0</v>
      </c>
      <c r="P25" s="53"/>
      <c r="Q25" s="66"/>
    </row>
    <row r="26" spans="1:17" s="54" customFormat="1" ht="15.75">
      <c r="A26" s="55" t="s">
        <v>30</v>
      </c>
      <c r="B26" s="70">
        <v>848094674.4</v>
      </c>
      <c r="C26" s="71">
        <v>2119038014.09</v>
      </c>
      <c r="D26" s="72">
        <v>800265049.14</v>
      </c>
      <c r="E26" s="72">
        <v>1210974575.38</v>
      </c>
      <c r="F26" s="72">
        <v>1208426383.29</v>
      </c>
      <c r="G26" s="72">
        <v>1208143776.87</v>
      </c>
      <c r="H26" s="72">
        <v>1329938964.72</v>
      </c>
      <c r="I26" s="72">
        <v>1215617647.26</v>
      </c>
      <c r="J26" s="72">
        <v>1230431635.25</v>
      </c>
      <c r="K26" s="72">
        <v>1231381992.26</v>
      </c>
      <c r="L26" s="72">
        <v>1233369765.54</v>
      </c>
      <c r="M26" s="72">
        <v>2178657432.12</v>
      </c>
      <c r="N26" s="72">
        <f t="shared" si="1"/>
        <v>15814339910.32</v>
      </c>
      <c r="O26" s="72">
        <v>0</v>
      </c>
      <c r="P26" s="53"/>
      <c r="Q26" s="66"/>
    </row>
    <row r="27" spans="1:17" s="54" customFormat="1" ht="15.75">
      <c r="A27" s="55" t="s">
        <v>31</v>
      </c>
      <c r="B27" s="70">
        <v>385051856.64</v>
      </c>
      <c r="C27" s="71">
        <v>460040284.32</v>
      </c>
      <c r="D27" s="72">
        <v>295711926.83</v>
      </c>
      <c r="E27" s="72">
        <v>384115635.54</v>
      </c>
      <c r="F27" s="72">
        <v>366866004.04</v>
      </c>
      <c r="G27" s="72">
        <v>368109159.51</v>
      </c>
      <c r="H27" s="72">
        <v>370249406.11</v>
      </c>
      <c r="I27" s="72">
        <v>373548967.32</v>
      </c>
      <c r="J27" s="72">
        <v>367097174.13</v>
      </c>
      <c r="K27" s="72">
        <v>377167761.02</v>
      </c>
      <c r="L27" s="72">
        <v>376649053.6</v>
      </c>
      <c r="M27" s="72">
        <v>707386006.1</v>
      </c>
      <c r="N27" s="72">
        <f t="shared" si="1"/>
        <v>4831993235.160001</v>
      </c>
      <c r="O27" s="72">
        <v>0</v>
      </c>
      <c r="P27" s="53"/>
      <c r="Q27" s="66"/>
    </row>
    <row r="28" spans="1:17" s="54" customFormat="1" ht="15.75">
      <c r="A28" s="55" t="s">
        <v>32</v>
      </c>
      <c r="B28" s="70">
        <v>0</v>
      </c>
      <c r="C28" s="71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4500</v>
      </c>
      <c r="L28" s="72">
        <v>3000</v>
      </c>
      <c r="M28" s="72">
        <v>0</v>
      </c>
      <c r="N28" s="72">
        <f t="shared" si="1"/>
        <v>7500</v>
      </c>
      <c r="O28" s="72">
        <v>0</v>
      </c>
      <c r="P28" s="53"/>
      <c r="Q28" s="66"/>
    </row>
    <row r="29" spans="1:17" s="54" customFormat="1" ht="31.5">
      <c r="A29" s="56" t="s">
        <v>40</v>
      </c>
      <c r="B29" s="70">
        <v>5907816.51</v>
      </c>
      <c r="C29" s="71">
        <v>113026476.24</v>
      </c>
      <c r="D29" s="72">
        <v>222364781.82</v>
      </c>
      <c r="E29" s="72">
        <v>11955364.92</v>
      </c>
      <c r="F29" s="72">
        <v>98559762.89</v>
      </c>
      <c r="G29" s="72">
        <v>27036412.28</v>
      </c>
      <c r="H29" s="72">
        <v>138076194.84</v>
      </c>
      <c r="I29" s="72">
        <v>105806647.66</v>
      </c>
      <c r="J29" s="72">
        <v>66041621.14</v>
      </c>
      <c r="K29" s="72">
        <v>134944947.8</v>
      </c>
      <c r="L29" s="72">
        <v>192999515.19</v>
      </c>
      <c r="M29" s="72">
        <v>212726187.37</v>
      </c>
      <c r="N29" s="72">
        <f>SUM(B29:M29)</f>
        <v>1329445728.6599998</v>
      </c>
      <c r="O29" s="72">
        <v>10686225.69</v>
      </c>
      <c r="P29" s="53"/>
      <c r="Q29" s="66"/>
    </row>
    <row r="30" spans="1:17" s="54" customFormat="1" ht="16.5" customHeight="1">
      <c r="A30" s="65" t="s">
        <v>25</v>
      </c>
      <c r="B30" s="73">
        <f aca="true" t="shared" si="4" ref="B30:O30">SUM(B31:B34)</f>
        <v>861023847.15</v>
      </c>
      <c r="C30" s="73">
        <f t="shared" si="4"/>
        <v>1614183941.06</v>
      </c>
      <c r="D30" s="73">
        <f t="shared" si="4"/>
        <v>1343682085.28</v>
      </c>
      <c r="E30" s="73">
        <f t="shared" si="4"/>
        <v>771633816.97</v>
      </c>
      <c r="F30" s="73">
        <f t="shared" si="4"/>
        <v>995558684.8800001</v>
      </c>
      <c r="G30" s="73">
        <f t="shared" si="4"/>
        <v>1156767603.74</v>
      </c>
      <c r="H30" s="73">
        <f t="shared" si="4"/>
        <v>441690579.04999995</v>
      </c>
      <c r="I30" s="73">
        <f t="shared" si="4"/>
        <v>1048793980.0799999</v>
      </c>
      <c r="J30" s="73">
        <f t="shared" si="4"/>
        <v>688644693.9</v>
      </c>
      <c r="K30" s="73">
        <f t="shared" si="4"/>
        <v>433764860.2</v>
      </c>
      <c r="L30" s="73">
        <f t="shared" si="4"/>
        <v>1539356583.13</v>
      </c>
      <c r="M30" s="73">
        <f>SUM(M31:M34)</f>
        <v>1588253930.96</v>
      </c>
      <c r="N30" s="74">
        <f t="shared" si="1"/>
        <v>12483354606.400002</v>
      </c>
      <c r="O30" s="74">
        <f t="shared" si="4"/>
        <v>0</v>
      </c>
      <c r="P30" s="53"/>
      <c r="Q30" s="66"/>
    </row>
    <row r="31" spans="1:17" s="54" customFormat="1" ht="15.75">
      <c r="A31" s="55" t="s">
        <v>33</v>
      </c>
      <c r="B31" s="70">
        <v>136675.87</v>
      </c>
      <c r="C31" s="71">
        <v>208055.43</v>
      </c>
      <c r="D31" s="72">
        <v>1532067.17</v>
      </c>
      <c r="E31" s="72">
        <v>1424770.68</v>
      </c>
      <c r="F31" s="72">
        <v>1291819.31</v>
      </c>
      <c r="G31" s="72">
        <v>1425958.88</v>
      </c>
      <c r="H31" s="72">
        <v>1294224.43</v>
      </c>
      <c r="I31" s="72">
        <v>1487087.74</v>
      </c>
      <c r="J31" s="72">
        <v>1505605.05</v>
      </c>
      <c r="K31" s="72">
        <v>1625104.99</v>
      </c>
      <c r="L31" s="72">
        <v>2311453.84</v>
      </c>
      <c r="M31" s="72">
        <v>1674719.44</v>
      </c>
      <c r="N31" s="72">
        <f t="shared" si="1"/>
        <v>15917542.83</v>
      </c>
      <c r="O31" s="72">
        <v>0</v>
      </c>
      <c r="P31" s="53"/>
      <c r="Q31" s="66"/>
    </row>
    <row r="32" spans="1:20" s="54" customFormat="1" ht="15.75">
      <c r="A32" s="55" t="s">
        <v>34</v>
      </c>
      <c r="B32" s="70">
        <v>8320069.65</v>
      </c>
      <c r="C32" s="71">
        <v>10066741.84</v>
      </c>
      <c r="D32" s="72">
        <v>12723745.54</v>
      </c>
      <c r="E32" s="72">
        <v>1938558.15</v>
      </c>
      <c r="F32" s="72">
        <v>345071108.55</v>
      </c>
      <c r="G32" s="72">
        <v>6673383.81</v>
      </c>
      <c r="H32" s="72">
        <v>13873842.22</v>
      </c>
      <c r="I32" s="72">
        <v>16287593.39</v>
      </c>
      <c r="J32" s="72">
        <v>44391936.59</v>
      </c>
      <c r="K32" s="72">
        <v>13712214.38</v>
      </c>
      <c r="L32" s="72">
        <v>18170716.64</v>
      </c>
      <c r="M32" s="72">
        <v>252036731.89</v>
      </c>
      <c r="N32" s="72">
        <f t="shared" si="1"/>
        <v>743266642.65</v>
      </c>
      <c r="O32" s="72">
        <v>0</v>
      </c>
      <c r="P32" s="111"/>
      <c r="Q32" s="111"/>
      <c r="R32" s="111"/>
      <c r="S32" s="111"/>
      <c r="T32" s="111"/>
    </row>
    <row r="33" spans="1:22" s="54" customFormat="1" ht="15.75" customHeight="1">
      <c r="A33" s="55" t="s">
        <v>35</v>
      </c>
      <c r="B33" s="70">
        <v>67251994.09</v>
      </c>
      <c r="C33" s="71">
        <v>26883113.46</v>
      </c>
      <c r="D33" s="72">
        <v>20756447.71</v>
      </c>
      <c r="E33" s="72">
        <v>12295065.18</v>
      </c>
      <c r="F33" s="72">
        <v>12283642.2</v>
      </c>
      <c r="G33" s="72">
        <v>10429695.56</v>
      </c>
      <c r="H33" s="72">
        <v>15525286.87</v>
      </c>
      <c r="I33" s="72">
        <v>14571653.18</v>
      </c>
      <c r="J33" s="72">
        <v>18842554.1</v>
      </c>
      <c r="K33" s="72">
        <v>16347480.32</v>
      </c>
      <c r="L33" s="72">
        <v>14002183.97</v>
      </c>
      <c r="M33" s="72">
        <v>134545017.55</v>
      </c>
      <c r="N33" s="72">
        <f t="shared" si="1"/>
        <v>363734134.19000006</v>
      </c>
      <c r="O33" s="72">
        <v>0</v>
      </c>
      <c r="P33" s="111"/>
      <c r="Q33" s="111"/>
      <c r="R33" s="111"/>
      <c r="S33" s="111"/>
      <c r="T33" s="111"/>
      <c r="U33" s="36"/>
      <c r="V33" s="36"/>
    </row>
    <row r="34" spans="1:22" s="54" customFormat="1" ht="15.75">
      <c r="A34" s="57" t="s">
        <v>36</v>
      </c>
      <c r="B34" s="75">
        <v>785315107.54</v>
      </c>
      <c r="C34" s="76">
        <v>1577026030.33</v>
      </c>
      <c r="D34" s="77">
        <v>1308669824.86</v>
      </c>
      <c r="E34" s="77">
        <v>755975422.96</v>
      </c>
      <c r="F34" s="77">
        <v>636912114.82</v>
      </c>
      <c r="G34" s="77">
        <v>1138238565.49</v>
      </c>
      <c r="H34" s="77">
        <v>410997225.53</v>
      </c>
      <c r="I34" s="77">
        <v>1016447645.77</v>
      </c>
      <c r="J34" s="77">
        <v>623904598.16</v>
      </c>
      <c r="K34" s="77">
        <v>402080060.51</v>
      </c>
      <c r="L34" s="77">
        <v>1504872228.68</v>
      </c>
      <c r="M34" s="77">
        <v>1199997462.08</v>
      </c>
      <c r="N34" s="77">
        <f t="shared" si="1"/>
        <v>11360436286.73</v>
      </c>
      <c r="O34" s="77">
        <v>0</v>
      </c>
      <c r="Q34" s="66"/>
      <c r="U34" s="36"/>
      <c r="V34" s="36"/>
    </row>
    <row r="35" spans="1:17" s="54" customFormat="1" ht="15.75">
      <c r="A35" s="64" t="s">
        <v>4</v>
      </c>
      <c r="B35" s="78">
        <f aca="true" t="shared" si="5" ref="B35:O35">B20-B30</f>
        <v>2243937689.98</v>
      </c>
      <c r="C35" s="78">
        <f t="shared" si="5"/>
        <v>2849713375.8299994</v>
      </c>
      <c r="D35" s="78">
        <f t="shared" si="5"/>
        <v>1622842229.61</v>
      </c>
      <c r="E35" s="78">
        <f t="shared" si="5"/>
        <v>2499292632.96</v>
      </c>
      <c r="F35" s="78">
        <f t="shared" si="5"/>
        <v>2699772578.22</v>
      </c>
      <c r="G35" s="78">
        <f t="shared" si="5"/>
        <v>2248427721.6400003</v>
      </c>
      <c r="H35" s="78">
        <f t="shared" si="5"/>
        <v>3226024140.5699997</v>
      </c>
      <c r="I35" s="78">
        <f t="shared" si="5"/>
        <v>2373556399.75</v>
      </c>
      <c r="J35" s="78">
        <f t="shared" si="5"/>
        <v>2715416102.45</v>
      </c>
      <c r="K35" s="78">
        <f t="shared" si="5"/>
        <v>3320166292.2900004</v>
      </c>
      <c r="L35" s="78">
        <f t="shared" si="5"/>
        <v>1727669915.1100001</v>
      </c>
      <c r="M35" s="78">
        <f t="shared" si="5"/>
        <v>4991079210.51</v>
      </c>
      <c r="N35" s="78">
        <f t="shared" si="5"/>
        <v>32517898288.91999</v>
      </c>
      <c r="O35" s="79">
        <f t="shared" si="5"/>
        <v>17333123.38</v>
      </c>
      <c r="Q35" s="66"/>
    </row>
    <row r="36" spans="1:15" ht="15.7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7"/>
      <c r="N36" s="17"/>
      <c r="O36" s="17"/>
    </row>
    <row r="37" spans="1:15" ht="15.75">
      <c r="A37" s="100" t="s">
        <v>5</v>
      </c>
      <c r="B37" s="100"/>
      <c r="C37" s="100"/>
      <c r="D37" s="100"/>
      <c r="E37" s="100"/>
      <c r="F37" s="99" t="s">
        <v>6</v>
      </c>
      <c r="G37" s="100"/>
      <c r="H37" s="100"/>
      <c r="I37" s="100"/>
      <c r="J37" s="100"/>
      <c r="K37" s="100"/>
      <c r="L37" s="99" t="s">
        <v>26</v>
      </c>
      <c r="M37" s="100"/>
      <c r="N37" s="100"/>
      <c r="O37" s="100"/>
    </row>
    <row r="38" spans="1:15" ht="15.75">
      <c r="A38" s="19" t="s">
        <v>11</v>
      </c>
      <c r="B38" s="20"/>
      <c r="C38" s="20"/>
      <c r="D38" s="20"/>
      <c r="E38" s="20"/>
      <c r="F38" s="21"/>
      <c r="G38" s="22"/>
      <c r="H38" s="22"/>
      <c r="I38" s="22"/>
      <c r="J38" s="22"/>
      <c r="K38" s="81">
        <v>59498087016.55002</v>
      </c>
      <c r="L38" s="109" t="s">
        <v>12</v>
      </c>
      <c r="M38" s="110"/>
      <c r="N38" s="110"/>
      <c r="O38" s="110"/>
    </row>
    <row r="39" spans="1:17" ht="15.75">
      <c r="A39" s="19" t="s">
        <v>61</v>
      </c>
      <c r="B39" s="20"/>
      <c r="C39" s="20"/>
      <c r="D39" s="20"/>
      <c r="E39" s="20"/>
      <c r="F39" s="24"/>
      <c r="G39" s="16"/>
      <c r="H39" s="25"/>
      <c r="I39" s="25"/>
      <c r="J39" s="25"/>
      <c r="K39" s="26">
        <v>0</v>
      </c>
      <c r="L39" s="109" t="s">
        <v>12</v>
      </c>
      <c r="M39" s="110"/>
      <c r="N39" s="110"/>
      <c r="O39" s="110"/>
      <c r="P39" s="8"/>
      <c r="Q39" s="8"/>
    </row>
    <row r="40" spans="1:17" ht="15.75">
      <c r="A40" s="19" t="s">
        <v>62</v>
      </c>
      <c r="B40" s="67"/>
      <c r="C40" s="67"/>
      <c r="D40" s="67"/>
      <c r="E40" s="67"/>
      <c r="F40" s="24"/>
      <c r="G40" s="16"/>
      <c r="H40" s="25"/>
      <c r="I40" s="25"/>
      <c r="J40" s="25"/>
      <c r="K40" s="26">
        <v>0</v>
      </c>
      <c r="L40" s="109" t="s">
        <v>12</v>
      </c>
      <c r="M40" s="110"/>
      <c r="N40" s="110"/>
      <c r="O40" s="110"/>
      <c r="P40" s="8"/>
      <c r="Q40" s="8"/>
    </row>
    <row r="41" spans="1:17" ht="15.75">
      <c r="A41" s="27" t="s">
        <v>63</v>
      </c>
      <c r="B41" s="20"/>
      <c r="C41" s="20"/>
      <c r="D41" s="20"/>
      <c r="E41" s="20"/>
      <c r="F41" s="24"/>
      <c r="G41" s="16"/>
      <c r="H41" s="25"/>
      <c r="I41" s="25"/>
      <c r="J41" s="25"/>
      <c r="K41" s="82">
        <f>K38-K39-K40</f>
        <v>59498087016.55002</v>
      </c>
      <c r="L41" s="109" t="s">
        <v>12</v>
      </c>
      <c r="M41" s="110"/>
      <c r="N41" s="110"/>
      <c r="O41" s="110"/>
      <c r="P41" s="8"/>
      <c r="Q41" s="8"/>
    </row>
    <row r="42" spans="1:17" ht="15.75">
      <c r="A42" s="45" t="s">
        <v>64</v>
      </c>
      <c r="B42" s="46"/>
      <c r="C42" s="46"/>
      <c r="D42" s="46"/>
      <c r="E42" s="46"/>
      <c r="F42" s="47"/>
      <c r="G42" s="38"/>
      <c r="H42" s="48"/>
      <c r="I42" s="48"/>
      <c r="J42" s="48"/>
      <c r="K42" s="80">
        <f>N35+O35</f>
        <v>32535231412.29999</v>
      </c>
      <c r="L42" s="49"/>
      <c r="M42" s="50"/>
      <c r="N42" s="50"/>
      <c r="O42" s="51">
        <f>K42/K41*100</f>
        <v>54.68281930350126</v>
      </c>
      <c r="P42" s="8"/>
      <c r="Q42" s="8"/>
    </row>
    <row r="43" spans="1:17" ht="15.75">
      <c r="A43" s="106" t="s">
        <v>65</v>
      </c>
      <c r="B43" s="106"/>
      <c r="C43" s="106"/>
      <c r="D43" s="106"/>
      <c r="E43" s="106"/>
      <c r="F43" s="30"/>
      <c r="G43" s="18"/>
      <c r="H43" s="18"/>
      <c r="I43" s="18"/>
      <c r="J43" s="18"/>
      <c r="K43" s="82">
        <f>$K$41*O43/100</f>
        <v>35698852209.93001</v>
      </c>
      <c r="L43" s="23"/>
      <c r="M43" s="31"/>
      <c r="N43" s="31"/>
      <c r="O43" s="28">
        <v>60</v>
      </c>
      <c r="P43" s="8"/>
      <c r="Q43" s="8"/>
    </row>
    <row r="44" spans="1:17" ht="15.75">
      <c r="A44" s="29" t="s">
        <v>66</v>
      </c>
      <c r="B44" s="29"/>
      <c r="C44" s="29"/>
      <c r="D44" s="29"/>
      <c r="E44" s="29"/>
      <c r="F44" s="30"/>
      <c r="G44" s="18"/>
      <c r="H44" s="18"/>
      <c r="I44" s="18"/>
      <c r="J44" s="18"/>
      <c r="K44" s="82">
        <f>$K$41*O44/100</f>
        <v>33913909599.43351</v>
      </c>
      <c r="L44" s="23"/>
      <c r="M44" s="31"/>
      <c r="N44" s="31"/>
      <c r="O44" s="28">
        <f>O43*0.95</f>
        <v>57</v>
      </c>
      <c r="P44" s="8"/>
      <c r="Q44" s="8"/>
    </row>
    <row r="45" spans="1:17" ht="15.75">
      <c r="A45" s="29" t="s">
        <v>67</v>
      </c>
      <c r="B45" s="29"/>
      <c r="C45" s="29"/>
      <c r="D45" s="29"/>
      <c r="E45" s="29"/>
      <c r="F45" s="32"/>
      <c r="G45" s="17"/>
      <c r="H45" s="17"/>
      <c r="I45" s="17"/>
      <c r="J45" s="17"/>
      <c r="K45" s="83">
        <f>$K$41*O45/100</f>
        <v>32128966988.93701</v>
      </c>
      <c r="L45" s="23"/>
      <c r="M45" s="31"/>
      <c r="N45" s="31"/>
      <c r="O45" s="28">
        <f>O43*0.9</f>
        <v>54</v>
      </c>
      <c r="P45" s="8"/>
      <c r="Q45" s="8"/>
    </row>
    <row r="46" spans="6:12" ht="7.5" customHeight="1">
      <c r="F46" s="8"/>
      <c r="G46" s="8"/>
      <c r="H46" s="8"/>
      <c r="I46" s="8"/>
      <c r="J46" s="8"/>
      <c r="K46" s="8"/>
      <c r="L46" s="33"/>
    </row>
    <row r="47" spans="1:15" s="1" customFormat="1" ht="15">
      <c r="A47" s="3" t="s">
        <v>39</v>
      </c>
      <c r="B47" s="2"/>
      <c r="C47" s="2"/>
      <c r="D47" s="2"/>
      <c r="E47" s="2"/>
      <c r="F47" s="2"/>
      <c r="G47" s="2"/>
      <c r="H47" s="2"/>
      <c r="I47" s="62"/>
      <c r="J47" s="2"/>
      <c r="K47" s="2"/>
      <c r="L47" s="2"/>
      <c r="M47" s="3"/>
      <c r="O47" s="60"/>
    </row>
    <row r="48" spans="1:13" s="1" customFormat="1" ht="15">
      <c r="A48" s="105" t="s">
        <v>38</v>
      </c>
      <c r="B48" s="105"/>
      <c r="C48" s="105"/>
      <c r="D48" s="105"/>
      <c r="E48" s="4"/>
      <c r="F48" s="4"/>
      <c r="G48" s="4"/>
      <c r="H48" s="4"/>
      <c r="I48" s="4"/>
      <c r="J48" s="4"/>
      <c r="K48" s="63"/>
      <c r="L48" s="4"/>
      <c r="M48" s="3"/>
    </row>
    <row r="49" spans="1:13" s="1" customFormat="1" ht="15">
      <c r="A49" s="105" t="s">
        <v>72</v>
      </c>
      <c r="B49" s="105"/>
      <c r="C49" s="105"/>
      <c r="D49" s="105"/>
      <c r="E49" s="5"/>
      <c r="F49" s="5"/>
      <c r="G49" s="5"/>
      <c r="H49" s="5"/>
      <c r="I49" s="5"/>
      <c r="J49" s="5"/>
      <c r="K49" s="5"/>
      <c r="L49" s="5"/>
      <c r="M49" s="59"/>
    </row>
    <row r="50" spans="1:15" s="1" customFormat="1" ht="15">
      <c r="A50" s="113" t="s">
        <v>75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s="1" customFormat="1" ht="46.5" customHeight="1">
      <c r="A51" s="108" t="s">
        <v>60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s="1" customFormat="1" ht="15">
      <c r="A52" s="112" t="s">
        <v>43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 s="1" customFormat="1" ht="15">
      <c r="A53" s="112"/>
      <c r="B53" s="112"/>
      <c r="C53" s="112"/>
      <c r="D53" s="112"/>
      <c r="O53" s="6"/>
    </row>
    <row r="54" spans="1:15" s="34" customFormat="1" ht="15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 s="34" customFormat="1" ht="32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s="34" customFormat="1" ht="32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3" ht="15.75" customHeight="1">
      <c r="A57" s="36"/>
      <c r="B57" s="36"/>
      <c r="C57" s="36"/>
      <c r="D57" s="36"/>
      <c r="E57" s="36"/>
      <c r="G57" s="36"/>
      <c r="H57" s="36"/>
      <c r="I57" s="36"/>
      <c r="J57" s="36"/>
      <c r="K57" s="36"/>
      <c r="L57" s="36"/>
      <c r="M57" s="36"/>
    </row>
    <row r="58" spans="1:15" ht="15.75" customHeight="1">
      <c r="A58" s="89" t="s">
        <v>68</v>
      </c>
      <c r="B58" s="89"/>
      <c r="C58" s="89" t="s">
        <v>69</v>
      </c>
      <c r="D58" s="89"/>
      <c r="E58" s="89"/>
      <c r="F58" s="89"/>
      <c r="G58" s="89"/>
      <c r="H58" s="89"/>
      <c r="I58" s="89"/>
      <c r="J58" s="89" t="s">
        <v>70</v>
      </c>
      <c r="K58" s="89"/>
      <c r="L58" s="89"/>
      <c r="M58" s="89"/>
      <c r="N58" s="89"/>
      <c r="O58" s="89"/>
    </row>
    <row r="59" spans="1:15" ht="15.75" customHeight="1">
      <c r="A59" s="89" t="s">
        <v>46</v>
      </c>
      <c r="B59" s="89"/>
      <c r="C59" s="89" t="s">
        <v>47</v>
      </c>
      <c r="D59" s="89"/>
      <c r="E59" s="89"/>
      <c r="F59" s="89"/>
      <c r="G59" s="89"/>
      <c r="H59" s="89"/>
      <c r="I59" s="89"/>
      <c r="J59" s="89" t="s">
        <v>71</v>
      </c>
      <c r="K59" s="89"/>
      <c r="L59" s="89"/>
      <c r="M59" s="89"/>
      <c r="N59" s="89"/>
      <c r="O59" s="89"/>
    </row>
    <row r="60" ht="15.75">
      <c r="X60" s="7" t="s">
        <v>37</v>
      </c>
    </row>
    <row r="61" spans="1:12" ht="15.75">
      <c r="A61" s="7" t="s">
        <v>3</v>
      </c>
      <c r="L61" s="35"/>
    </row>
    <row r="62" ht="15.75">
      <c r="L62" s="35"/>
    </row>
    <row r="63" spans="1:13" ht="14.25" customHeight="1">
      <c r="A63" s="89"/>
      <c r="B63" s="89"/>
      <c r="C63" s="89"/>
      <c r="D63" s="89"/>
      <c r="E63" s="89"/>
      <c r="F63" s="61" t="s">
        <v>41</v>
      </c>
      <c r="G63" s="61"/>
      <c r="H63" s="61"/>
      <c r="I63" s="61"/>
      <c r="J63" s="61"/>
      <c r="K63" s="61"/>
      <c r="L63" s="61"/>
      <c r="M63" s="61"/>
    </row>
    <row r="64" spans="1:13" ht="15.75">
      <c r="A64" s="89"/>
      <c r="B64" s="89"/>
      <c r="C64" s="89"/>
      <c r="D64" s="89"/>
      <c r="E64" s="89"/>
      <c r="F64" s="13" t="s">
        <v>42</v>
      </c>
      <c r="G64" s="13"/>
      <c r="H64" s="13"/>
      <c r="I64" s="13"/>
      <c r="J64" s="13"/>
      <c r="K64" s="13"/>
      <c r="L64" s="13"/>
      <c r="M64" s="13"/>
    </row>
    <row r="65" spans="1:13" ht="15.75">
      <c r="A65" s="36"/>
      <c r="B65" s="36"/>
      <c r="C65" s="36"/>
      <c r="J65" s="37"/>
      <c r="K65" s="37"/>
      <c r="L65" s="37"/>
      <c r="M65" s="37"/>
    </row>
  </sheetData>
  <sheetProtection/>
  <mergeCells count="45">
    <mergeCell ref="P32:T33"/>
    <mergeCell ref="A63:E63"/>
    <mergeCell ref="L41:O41"/>
    <mergeCell ref="A37:E37"/>
    <mergeCell ref="J59:O59"/>
    <mergeCell ref="A53:D53"/>
    <mergeCell ref="A50:O50"/>
    <mergeCell ref="A52:O52"/>
    <mergeCell ref="L40:O40"/>
    <mergeCell ref="A64:E64"/>
    <mergeCell ref="A43:E43"/>
    <mergeCell ref="A54:O54"/>
    <mergeCell ref="A51:O51"/>
    <mergeCell ref="F37:K37"/>
    <mergeCell ref="A59:B59"/>
    <mergeCell ref="A49:D49"/>
    <mergeCell ref="C59:I59"/>
    <mergeCell ref="L38:O38"/>
    <mergeCell ref="L39:O39"/>
    <mergeCell ref="B14:O14"/>
    <mergeCell ref="B15:N15"/>
    <mergeCell ref="A13:A19"/>
    <mergeCell ref="A48:D48"/>
    <mergeCell ref="D16:D19"/>
    <mergeCell ref="M16:M19"/>
    <mergeCell ref="G16:G19"/>
    <mergeCell ref="L37:O37"/>
    <mergeCell ref="H16:H19"/>
    <mergeCell ref="J16:J19"/>
    <mergeCell ref="A5:O5"/>
    <mergeCell ref="A6:O6"/>
    <mergeCell ref="A7:O7"/>
    <mergeCell ref="A8:O8"/>
    <mergeCell ref="A9:O9"/>
    <mergeCell ref="B13:O13"/>
    <mergeCell ref="I16:I19"/>
    <mergeCell ref="J58:O58"/>
    <mergeCell ref="C58:I58"/>
    <mergeCell ref="A58:B58"/>
    <mergeCell ref="E16:E19"/>
    <mergeCell ref="F16:F19"/>
    <mergeCell ref="K16:K19"/>
    <mergeCell ref="L16:L19"/>
    <mergeCell ref="B16:B19"/>
    <mergeCell ref="C16:C1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ignoredErrors>
    <ignoredError sqref="N21:N28 N30:N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2021-02-19T19:26:39Z</cp:lastPrinted>
  <dcterms:created xsi:type="dcterms:W3CDTF">2002-12-13T17:59:57Z</dcterms:created>
  <dcterms:modified xsi:type="dcterms:W3CDTF">2021-02-26T13:37:14Z</dcterms:modified>
  <cp:category/>
  <cp:version/>
  <cp:contentType/>
  <cp:contentStatus/>
</cp:coreProperties>
</file>