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0"/>
  </bookViews>
  <sheets>
    <sheet name="anexo I quadrimestral executivo" sheetId="1" r:id="rId1"/>
    <sheet name="Traj. Ret. Limite" sheetId="2" r:id="rId2"/>
    <sheet name="Traj.Limite (Modelo 2)" sheetId="3" r:id="rId3"/>
  </sheets>
  <definedNames>
    <definedName name="_xlnm.Print_Area" localSheetId="0">'anexo I quadrimestral executivo'!$A$1:$O$68</definedName>
  </definedNames>
  <calcPr fullCalcOnLoad="1"/>
</workbook>
</file>

<file path=xl/sharedStrings.xml><?xml version="1.0" encoding="utf-8"?>
<sst xmlns="http://schemas.openxmlformats.org/spreadsheetml/2006/main" count="115" uniqueCount="102">
  <si>
    <t>RELATÓRIO DE GESTÃO FISCAL</t>
  </si>
  <si>
    <t>ORÇAMENTOS FISCAL E DA SEGURIDADE SOCIAL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</si>
  <si>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</si>
  <si>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</si>
  <si>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</si>
  <si>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</si>
  <si>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</si>
  <si>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</si>
  <si>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</si>
  <si>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</si>
  <si>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</si>
  <si>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</si>
  <si>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</si>
  <si>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</si>
  <si>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>TRAJETÓRIA DE RETORNO AO LIMITE DA DESPESA TOTAL COM PESSOAL</t>
  </si>
  <si>
    <t>2016</t>
  </si>
  <si>
    <t>3º Quadrimestre</t>
  </si>
  <si>
    <t xml:space="preserve">Limite Máxímo </t>
  </si>
  <si>
    <t>% Excedente</t>
  </si>
  <si>
    <t>(c) = (b-a)</t>
  </si>
  <si>
    <t>% DTP</t>
  </si>
  <si>
    <t>1º Quadrimestre</t>
  </si>
  <si>
    <t>Redutor mínimo de</t>
  </si>
  <si>
    <t>1/3 do Excedente</t>
  </si>
  <si>
    <t>(d) = (1/3*c)</t>
  </si>
  <si>
    <t>Limite</t>
  </si>
  <si>
    <t>(e) = (b-d)</t>
  </si>
  <si>
    <t>(f)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</si>
  <si>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</si>
  <si>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</si>
  <si>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</si>
  <si>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</si>
  <si>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</si>
  <si>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</si>
  <si>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</si>
  <si>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</si>
  <si>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</si>
  <si>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</si>
  <si>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</si>
  <si>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</si>
  <si>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</si>
  <si>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</si>
  <si>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</si>
  <si>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</si>
  <si>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</si>
  <si>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</si>
  <si>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</t>
  </si>
  <si>
    <t>Exercício Financeiro</t>
  </si>
  <si>
    <t>DCL</t>
  </si>
  <si>
    <t>Excedente*</t>
  </si>
  <si>
    <t>1º</t>
  </si>
  <si>
    <t>2º</t>
  </si>
  <si>
    <t>3º</t>
  </si>
  <si>
    <t>Quadrimestre</t>
  </si>
  <si>
    <t>% da DCL sobre a RCL</t>
  </si>
  <si>
    <t>% Limite de Endividamento</t>
  </si>
  <si>
    <t>Redutor 1/3 do Excedente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</si>
  <si>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</si>
  <si>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</si>
  <si>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</si>
  <si>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</si>
  <si>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</si>
  <si>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>2019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</si>
  <si>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</si>
  <si>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</si>
  <si>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</si>
  <si>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</si>
  <si>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</si>
  <si>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</si>
  <si>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</si>
  <si>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Secretário de Estado de Fazenda</t>
  </si>
  <si>
    <t>Controlador-Geral do Estado</t>
  </si>
  <si>
    <t>Cláudio Castro</t>
  </si>
  <si>
    <t xml:space="preserve">    Indenizações por Demissão e Incentivos à Demissão Voluntária</t>
  </si>
  <si>
    <t xml:space="preserve">    Decorrentes de Decisão Judicial de período anterior ao da apuração</t>
  </si>
  <si>
    <t xml:space="preserve">    Despesas de Exercícios Anteriores de período anterior ao da apuração</t>
  </si>
  <si>
    <t xml:space="preserve">    Inativos e Pensionistas com Recursos Vinculados</t>
  </si>
  <si>
    <t xml:space="preserve">       Despesa com Pessoal não Executada Orçamentariamente </t>
  </si>
  <si>
    <t xml:space="preserve">                     2 - Imprensa Oficial, CEDAE e AGERIO não constam nos Orçamentos Fiscal e da Seguridade Social no exercício de 2021.</t>
  </si>
  <si>
    <t xml:space="preserve">                     4 - Por Determinação do TCE, a partir do Demonstrativo referente ao 1º quadrimestre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</si>
  <si>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 xml:space="preserve">                     5 - Os valores que compõem as linhas “Pessoal Inativo e Pensionistas” e “Inativos e Pensionistas com Recursos Vinculados” se referem a parcela das despesas com inativos/pensionistas vinculadas apenas ao Poder Executivo, conforme artigo 50, incisos I, III e IV da Lei de Responsabilidade Fiscal.</t>
  </si>
  <si>
    <t xml:space="preserve">                     6 - Os gastos com inativos e pensionistas vinculados ao Plano Previdenciário estão concentrados no Poder Executivo devido a atual impossibilidade de extração da informação por Poder ou Órgão.</t>
  </si>
  <si>
    <t xml:space="preserve">                     8 -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</si>
  <si>
    <t xml:space="preserve">                     7 -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9.163, de 28 de dezembro de 2020, estendeu o prazo de validade do estado de calamidade pública no âmbito da administração financeira estadual para até 31 de dezembro de 2021.</t>
  </si>
  <si>
    <t>Nelson Rocha</t>
  </si>
  <si>
    <t>Jurandir Lemos Filho</t>
  </si>
  <si>
    <t>Jan/2021</t>
  </si>
  <si>
    <t>Fev/2021</t>
  </si>
  <si>
    <t>Mar/2021</t>
  </si>
  <si>
    <t>Abr/2021</t>
  </si>
  <si>
    <t>Maio/2021</t>
  </si>
  <si>
    <t>Jun/2021</t>
  </si>
  <si>
    <t>Jul/2021</t>
  </si>
  <si>
    <t>Ago/2021</t>
  </si>
  <si>
    <t>Set/2021</t>
  </si>
  <si>
    <t>Out/2021</t>
  </si>
  <si>
    <t>Nov/2021</t>
  </si>
  <si>
    <t>Dez/2021</t>
  </si>
  <si>
    <t>JANEIRO A DEZEMBRO DE 2021</t>
  </si>
  <si>
    <t>Governador</t>
  </si>
  <si>
    <t>Emissão: 25/01/2022</t>
  </si>
  <si>
    <t>3 - Até 31/12/2021 foi cancelado o montante de R$ 10.698.869,02 (dez milhões, seiscentos e noventa e oito mil, oitocentos e sessenta e nove reais e dois centavos) referentes a Restos a Pagar Não Processados inscritos pelo Poder Executivo em 31/12/2020.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</si>
</sst>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  <numFmt numFmtId="185" formatCode="_(* #,##0.00_);_(* \(#,##0.00\);_(* &quot;-&quot;_);_(@_)"/>
  </numFmts>
  <fonts count="4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2" fontId="0" fillId="33" borderId="21" xfId="0" applyNumberFormat="1" applyFont="1" applyFill="1" applyBorder="1" applyAlignment="1">
      <alignment horizontal="center" vertical="top" wrapText="1"/>
    </xf>
    <xf numFmtId="171" fontId="0" fillId="33" borderId="10" xfId="0" applyNumberFormat="1" applyFont="1" applyFill="1" applyBorder="1" applyAlignment="1">
      <alignment horizontal="center" vertical="top" wrapText="1"/>
    </xf>
    <xf numFmtId="43" fontId="0" fillId="33" borderId="10" xfId="0" applyNumberFormat="1" applyFont="1" applyFill="1" applyBorder="1" applyAlignment="1">
      <alignment horizontal="center" vertical="top" wrapText="1"/>
    </xf>
    <xf numFmtId="43" fontId="0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47" applyFont="1" applyFill="1" applyAlignment="1">
      <alignment/>
      <protection/>
    </xf>
    <xf numFmtId="0" fontId="4" fillId="0" borderId="0" xfId="47" applyFont="1" applyFill="1" applyAlignment="1">
      <alignment wrapText="1"/>
      <protection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47" applyNumberFormat="1" applyFont="1" applyFill="1" applyAlignment="1">
      <alignment/>
      <protection/>
    </xf>
    <xf numFmtId="167" fontId="5" fillId="0" borderId="0" xfId="0" applyNumberFormat="1" applyFont="1" applyFill="1" applyAlignment="1">
      <alignment horizontal="right"/>
    </xf>
    <xf numFmtId="0" fontId="6" fillId="33" borderId="14" xfId="47" applyNumberFormat="1" applyFont="1" applyFill="1" applyBorder="1" applyAlignment="1">
      <alignment horizontal="center"/>
      <protection/>
    </xf>
    <xf numFmtId="0" fontId="5" fillId="0" borderId="21" xfId="47" applyNumberFormat="1" applyFont="1" applyFill="1" applyBorder="1" applyAlignment="1">
      <alignment/>
      <protection/>
    </xf>
    <xf numFmtId="0" fontId="5" fillId="0" borderId="14" xfId="47" applyNumberFormat="1" applyFont="1" applyFill="1" applyBorder="1" applyAlignment="1">
      <alignment/>
      <protection/>
    </xf>
    <xf numFmtId="0" fontId="6" fillId="33" borderId="21" xfId="47" applyNumberFormat="1" applyFont="1" applyFill="1" applyBorder="1" applyAlignment="1">
      <alignment horizontal="center"/>
      <protection/>
    </xf>
    <xf numFmtId="3" fontId="5" fillId="33" borderId="16" xfId="47" applyNumberFormat="1" applyFont="1" applyFill="1" applyBorder="1" applyAlignment="1">
      <alignment/>
      <protection/>
    </xf>
    <xf numFmtId="3" fontId="5" fillId="33" borderId="14" xfId="47" applyNumberFormat="1" applyFont="1" applyFill="1" applyBorder="1" applyAlignment="1">
      <alignment/>
      <protection/>
    </xf>
    <xf numFmtId="0" fontId="5" fillId="0" borderId="16" xfId="0" applyFont="1" applyBorder="1" applyAlignment="1">
      <alignment/>
    </xf>
    <xf numFmtId="4" fontId="5" fillId="33" borderId="14" xfId="47" applyNumberFormat="1" applyFont="1" applyFill="1" applyBorder="1" applyAlignment="1">
      <alignment/>
      <protection/>
    </xf>
    <xf numFmtId="171" fontId="6" fillId="33" borderId="22" xfId="61" applyFont="1" applyFill="1" applyBorder="1" applyAlignment="1">
      <alignment/>
    </xf>
    <xf numFmtId="2" fontId="6" fillId="0" borderId="21" xfId="47" applyNumberFormat="1" applyFont="1" applyFill="1" applyBorder="1" applyAlignment="1">
      <alignment horizontal="right"/>
      <protection/>
    </xf>
    <xf numFmtId="0" fontId="6" fillId="0" borderId="21" xfId="47" applyNumberFormat="1" applyFont="1" applyFill="1" applyBorder="1" applyAlignment="1">
      <alignment/>
      <protection/>
    </xf>
    <xf numFmtId="0" fontId="5" fillId="0" borderId="16" xfId="47" applyNumberFormat="1" applyFont="1" applyFill="1" applyBorder="1" applyAlignment="1">
      <alignment/>
      <protection/>
    </xf>
    <xf numFmtId="0" fontId="6" fillId="0" borderId="21" xfId="47" applyNumberFormat="1" applyFont="1" applyFill="1" applyBorder="1" applyAlignment="1">
      <alignment horizontal="right"/>
      <protection/>
    </xf>
    <xf numFmtId="0" fontId="5" fillId="0" borderId="11" xfId="47" applyNumberFormat="1" applyFont="1" applyFill="1" applyBorder="1" applyAlignment="1">
      <alignment/>
      <protection/>
    </xf>
    <xf numFmtId="0" fontId="5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47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4" borderId="14" xfId="47" applyNumberFormat="1" applyFont="1" applyFill="1" applyBorder="1" applyAlignment="1">
      <alignment horizontal="center"/>
      <protection/>
    </xf>
    <xf numFmtId="49" fontId="6" fillId="34" borderId="15" xfId="47" applyNumberFormat="1" applyFont="1" applyFill="1" applyBorder="1" applyAlignment="1">
      <alignment horizontal="center"/>
      <protection/>
    </xf>
    <xf numFmtId="0" fontId="6" fillId="34" borderId="0" xfId="47" applyNumberFormat="1" applyFont="1" applyFill="1" applyBorder="1" applyAlignment="1">
      <alignment horizontal="center"/>
      <protection/>
    </xf>
    <xf numFmtId="49" fontId="6" fillId="34" borderId="13" xfId="47" applyNumberFormat="1" applyFont="1" applyFill="1" applyBorder="1" applyAlignment="1">
      <alignment horizontal="center"/>
      <protection/>
    </xf>
    <xf numFmtId="0" fontId="6" fillId="34" borderId="0" xfId="47" applyNumberFormat="1" applyFont="1" applyFill="1" applyBorder="1" applyAlignment="1">
      <alignment horizontal="center" vertical="top" wrapText="1"/>
      <protection/>
    </xf>
    <xf numFmtId="0" fontId="6" fillId="34" borderId="19" xfId="47" applyNumberFormat="1" applyFont="1" applyFill="1" applyBorder="1" applyAlignment="1">
      <alignment horizontal="center" vertical="top" wrapText="1"/>
      <protection/>
    </xf>
    <xf numFmtId="0" fontId="6" fillId="34" borderId="18" xfId="47" applyNumberFormat="1" applyFont="1" applyFill="1" applyBorder="1" applyAlignment="1">
      <alignment horizontal="center" vertical="top" wrapText="1"/>
      <protection/>
    </xf>
    <xf numFmtId="0" fontId="6" fillId="34" borderId="21" xfId="47" applyNumberFormat="1" applyFont="1" applyFill="1" applyBorder="1" applyAlignment="1">
      <alignment/>
      <protection/>
    </xf>
    <xf numFmtId="0" fontId="6" fillId="34" borderId="21" xfId="47" applyNumberFormat="1" applyFont="1" applyFill="1" applyBorder="1" applyAlignment="1">
      <alignment horizontal="center"/>
      <protection/>
    </xf>
    <xf numFmtId="0" fontId="6" fillId="34" borderId="16" xfId="47" applyNumberFormat="1" applyFont="1" applyFill="1" applyBorder="1" applyAlignment="1">
      <alignment horizontal="center"/>
      <protection/>
    </xf>
    <xf numFmtId="0" fontId="5" fillId="34" borderId="14" xfId="47" applyNumberFormat="1" applyFont="1" applyFill="1" applyBorder="1" applyAlignment="1">
      <alignment/>
      <protection/>
    </xf>
    <xf numFmtId="0" fontId="5" fillId="34" borderId="16" xfId="0" applyFont="1" applyFill="1" applyBorder="1" applyAlignment="1">
      <alignment/>
    </xf>
    <xf numFmtId="0" fontId="6" fillId="34" borderId="21" xfId="47" applyNumberFormat="1" applyFont="1" applyFill="1" applyBorder="1" applyAlignment="1">
      <alignment horizontal="right"/>
      <protection/>
    </xf>
    <xf numFmtId="2" fontId="6" fillId="34" borderId="21" xfId="47" applyNumberFormat="1" applyFont="1" applyFill="1" applyBorder="1" applyAlignment="1">
      <alignment horizontal="right"/>
      <protection/>
    </xf>
    <xf numFmtId="3" fontId="5" fillId="0" borderId="0" xfId="47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47" applyNumberFormat="1" applyFont="1" applyFill="1" applyBorder="1" applyAlignment="1">
      <alignment horizontal="left" vertical="center"/>
      <protection/>
    </xf>
    <xf numFmtId="0" fontId="5" fillId="0" borderId="0" xfId="47" applyNumberFormat="1" applyFont="1" applyFill="1" applyBorder="1" applyAlignment="1">
      <alignment horizontal="left" vertical="center" wrapText="1"/>
      <protection/>
    </xf>
    <xf numFmtId="0" fontId="5" fillId="0" borderId="18" xfId="47" applyNumberFormat="1" applyFont="1" applyFill="1" applyBorder="1" applyAlignment="1">
      <alignment horizontal="left" vertical="center"/>
      <protection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 vertical="center" wrapText="1"/>
    </xf>
    <xf numFmtId="3" fontId="47" fillId="0" borderId="0" xfId="47" applyNumberFormat="1" applyFont="1" applyFill="1" applyBorder="1" applyAlignment="1">
      <alignment horizontal="left" vertical="center" wrapText="1"/>
      <protection/>
    </xf>
    <xf numFmtId="3" fontId="4" fillId="0" borderId="0" xfId="47" applyNumberFormat="1" applyFont="1" applyFill="1" applyBorder="1" applyAlignment="1">
      <alignment/>
      <protection/>
    </xf>
    <xf numFmtId="3" fontId="4" fillId="0" borderId="0" xfId="47" applyNumberFormat="1" applyFont="1" applyFill="1" applyAlignment="1">
      <alignment wrapText="1"/>
      <protection/>
    </xf>
    <xf numFmtId="0" fontId="6" fillId="34" borderId="0" xfId="47" applyNumberFormat="1" applyFont="1" applyFill="1" applyBorder="1" applyAlignment="1">
      <alignment vertical="center"/>
      <protection/>
    </xf>
    <xf numFmtId="0" fontId="6" fillId="0" borderId="0" xfId="47" applyNumberFormat="1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6" fillId="0" borderId="16" xfId="47" applyNumberFormat="1" applyFont="1" applyFill="1" applyBorder="1" applyAlignment="1">
      <alignment horizontal="center"/>
      <protection/>
    </xf>
    <xf numFmtId="0" fontId="6" fillId="0" borderId="21" xfId="47" applyNumberFormat="1" applyFont="1" applyFill="1" applyBorder="1" applyAlignment="1">
      <alignment horizontal="center"/>
      <protection/>
    </xf>
    <xf numFmtId="49" fontId="6" fillId="0" borderId="21" xfId="47" applyNumberFormat="1" applyFont="1" applyFill="1" applyBorder="1" applyAlignment="1">
      <alignment/>
      <protection/>
    </xf>
    <xf numFmtId="3" fontId="5" fillId="0" borderId="0" xfId="0" applyNumberFormat="1" applyFont="1" applyAlignment="1">
      <alignment vertical="center"/>
    </xf>
    <xf numFmtId="4" fontId="6" fillId="0" borderId="15" xfId="47" applyNumberFormat="1" applyFont="1" applyFill="1" applyBorder="1" applyAlignment="1">
      <alignment vertical="center"/>
      <protection/>
    </xf>
    <xf numFmtId="4" fontId="5" fillId="0" borderId="13" xfId="47" applyNumberFormat="1" applyFont="1" applyFill="1" applyBorder="1" applyAlignment="1">
      <alignment vertical="center"/>
      <protection/>
    </xf>
    <xf numFmtId="4" fontId="5" fillId="0" borderId="0" xfId="47" applyNumberFormat="1" applyFont="1" applyFill="1" applyBorder="1" applyAlignment="1">
      <alignment vertical="center"/>
      <protection/>
    </xf>
    <xf numFmtId="4" fontId="5" fillId="0" borderId="17" xfId="47" applyNumberFormat="1" applyFont="1" applyFill="1" applyBorder="1" applyAlignment="1">
      <alignment vertical="center"/>
      <protection/>
    </xf>
    <xf numFmtId="171" fontId="5" fillId="0" borderId="17" xfId="47" applyNumberFormat="1" applyFont="1" applyFill="1" applyBorder="1" applyAlignment="1">
      <alignment vertical="center"/>
      <protection/>
    </xf>
    <xf numFmtId="4" fontId="6" fillId="0" borderId="13" xfId="47" applyNumberFormat="1" applyFont="1" applyFill="1" applyBorder="1" applyAlignment="1">
      <alignment vertical="center"/>
      <protection/>
    </xf>
    <xf numFmtId="4" fontId="6" fillId="0" borderId="17" xfId="47" applyNumberFormat="1" applyFont="1" applyFill="1" applyBorder="1" applyAlignment="1">
      <alignment vertical="center"/>
      <protection/>
    </xf>
    <xf numFmtId="4" fontId="5" fillId="0" borderId="20" xfId="47" applyNumberFormat="1" applyFont="1" applyFill="1" applyBorder="1" applyAlignment="1">
      <alignment vertical="center"/>
      <protection/>
    </xf>
    <xf numFmtId="4" fontId="6" fillId="34" borderId="19" xfId="47" applyNumberFormat="1" applyFont="1" applyFill="1" applyBorder="1" applyAlignment="1">
      <alignment vertical="center"/>
      <protection/>
    </xf>
    <xf numFmtId="4" fontId="6" fillId="34" borderId="20" xfId="47" applyNumberFormat="1" applyFont="1" applyFill="1" applyBorder="1" applyAlignment="1">
      <alignment vertical="center"/>
      <protection/>
    </xf>
    <xf numFmtId="4" fontId="6" fillId="33" borderId="22" xfId="47" applyNumberFormat="1" applyFont="1" applyFill="1" applyBorder="1" applyAlignment="1">
      <alignment/>
      <protection/>
    </xf>
    <xf numFmtId="4" fontId="6" fillId="34" borderId="22" xfId="47" applyNumberFormat="1" applyFont="1" applyFill="1" applyBorder="1" applyAlignment="1">
      <alignment/>
      <protection/>
    </xf>
    <xf numFmtId="4" fontId="6" fillId="33" borderId="12" xfId="47" applyNumberFormat="1" applyFont="1" applyFill="1" applyBorder="1" applyAlignment="1">
      <alignment/>
      <protection/>
    </xf>
    <xf numFmtId="4" fontId="6" fillId="33" borderId="13" xfId="47" applyNumberFormat="1" applyFont="1" applyFill="1" applyBorder="1" applyAlignment="1">
      <alignment vertical="center"/>
      <protection/>
    </xf>
    <xf numFmtId="0" fontId="5" fillId="33" borderId="0" xfId="0" applyFont="1" applyFill="1" applyAlignment="1">
      <alignment horizontal="right"/>
    </xf>
    <xf numFmtId="4" fontId="5" fillId="0" borderId="0" xfId="0" applyNumberFormat="1" applyFont="1" applyBorder="1" applyAlignment="1">
      <alignment/>
    </xf>
    <xf numFmtId="171" fontId="6" fillId="0" borderId="16" xfId="61" applyFont="1" applyFill="1" applyBorder="1" applyAlignment="1">
      <alignment vertical="center"/>
    </xf>
    <xf numFmtId="171" fontId="5" fillId="0" borderId="17" xfId="61" applyFont="1" applyFill="1" applyBorder="1" applyAlignment="1">
      <alignment vertical="center"/>
    </xf>
    <xf numFmtId="171" fontId="5" fillId="33" borderId="17" xfId="61" applyFont="1" applyFill="1" applyBorder="1" applyAlignment="1">
      <alignment vertical="center"/>
    </xf>
    <xf numFmtId="171" fontId="6" fillId="33" borderId="17" xfId="61" applyFont="1" applyFill="1" applyBorder="1" applyAlignment="1">
      <alignment vertical="center"/>
    </xf>
    <xf numFmtId="171" fontId="5" fillId="33" borderId="20" xfId="61" applyFont="1" applyFill="1" applyBorder="1" applyAlignment="1">
      <alignment vertical="center"/>
    </xf>
    <xf numFmtId="4" fontId="5" fillId="33" borderId="13" xfId="47" applyNumberFormat="1" applyFont="1" applyFill="1" applyBorder="1" applyAlignment="1">
      <alignment vertical="center"/>
      <protection/>
    </xf>
    <xf numFmtId="171" fontId="5" fillId="33" borderId="13" xfId="47" applyNumberFormat="1" applyFont="1" applyFill="1" applyBorder="1" applyAlignment="1">
      <alignment vertical="center"/>
      <protection/>
    </xf>
    <xf numFmtId="185" fontId="5" fillId="33" borderId="19" xfId="62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21" xfId="47" applyNumberFormat="1" applyFont="1" applyFill="1" applyBorder="1" applyAlignment="1">
      <alignment/>
      <protection/>
    </xf>
    <xf numFmtId="0" fontId="46" fillId="0" borderId="0" xfId="47" applyNumberFormat="1" applyFont="1" applyFill="1" applyBorder="1" applyAlignment="1">
      <alignment horizontal="left" vertical="center" wrapText="1"/>
      <protection/>
    </xf>
    <xf numFmtId="0" fontId="4" fillId="33" borderId="0" xfId="47" applyFont="1" applyFill="1" applyAlignment="1">
      <alignment horizontal="left" vertical="top" wrapText="1"/>
      <protection/>
    </xf>
    <xf numFmtId="0" fontId="4" fillId="0" borderId="0" xfId="47" applyFont="1" applyFill="1" applyAlignment="1">
      <alignment horizontal="justify" vertical="top" wrapText="1"/>
      <protection/>
    </xf>
    <xf numFmtId="0" fontId="4" fillId="0" borderId="0" xfId="47" applyFont="1" applyFill="1" applyAlignment="1">
      <alignment horizontal="center" wrapText="1"/>
      <protection/>
    </xf>
    <xf numFmtId="0" fontId="6" fillId="33" borderId="11" xfId="47" applyNumberFormat="1" applyFont="1" applyFill="1" applyBorder="1" applyAlignment="1">
      <alignment horizontal="center"/>
      <protection/>
    </xf>
    <xf numFmtId="0" fontId="6" fillId="33" borderId="21" xfId="47" applyNumberFormat="1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6" fillId="34" borderId="21" xfId="47" applyNumberFormat="1" applyFont="1" applyFill="1" applyBorder="1" applyAlignment="1">
      <alignment horizontal="center"/>
      <protection/>
    </xf>
    <xf numFmtId="0" fontId="4" fillId="33" borderId="0" xfId="47" applyFont="1" applyFill="1" applyAlignment="1">
      <alignment horizontal="justify" vertical="top" wrapText="1"/>
      <protection/>
    </xf>
    <xf numFmtId="0" fontId="4" fillId="0" borderId="0" xfId="47" applyFont="1" applyFill="1" applyAlignment="1">
      <alignment horizontal="left" vertical="top" wrapText="1"/>
      <protection/>
    </xf>
    <xf numFmtId="0" fontId="6" fillId="34" borderId="20" xfId="47" applyNumberFormat="1" applyFont="1" applyFill="1" applyBorder="1" applyAlignment="1">
      <alignment horizontal="center"/>
      <protection/>
    </xf>
    <xf numFmtId="0" fontId="6" fillId="34" borderId="18" xfId="47" applyNumberFormat="1" applyFont="1" applyFill="1" applyBorder="1" applyAlignment="1">
      <alignment horizontal="center"/>
      <protection/>
    </xf>
    <xf numFmtId="0" fontId="6" fillId="34" borderId="11" xfId="47" applyNumberFormat="1" applyFont="1" applyFill="1" applyBorder="1" applyAlignment="1">
      <alignment horizontal="center"/>
      <protection/>
    </xf>
    <xf numFmtId="0" fontId="6" fillId="34" borderId="12" xfId="47" applyNumberFormat="1" applyFont="1" applyFill="1" applyBorder="1" applyAlignment="1">
      <alignment horizontal="center"/>
      <protection/>
    </xf>
    <xf numFmtId="0" fontId="6" fillId="34" borderId="22" xfId="47" applyNumberFormat="1" applyFont="1" applyFill="1" applyBorder="1" applyAlignment="1">
      <alignment horizontal="center" vertical="center"/>
      <protection/>
    </xf>
    <xf numFmtId="0" fontId="6" fillId="34" borderId="23" xfId="47" applyNumberFormat="1" applyFont="1" applyFill="1" applyBorder="1" applyAlignment="1">
      <alignment horizontal="center" vertical="center"/>
      <protection/>
    </xf>
    <xf numFmtId="0" fontId="6" fillId="34" borderId="24" xfId="47" applyNumberFormat="1" applyFont="1" applyFill="1" applyBorder="1" applyAlignment="1">
      <alignment horizontal="center" vertical="center"/>
      <protection/>
    </xf>
    <xf numFmtId="0" fontId="4" fillId="0" borderId="0" xfId="47" applyFont="1" applyFill="1" applyAlignment="1">
      <alignment horizontal="left" wrapText="1"/>
      <protection/>
    </xf>
    <xf numFmtId="49" fontId="6" fillId="34" borderId="15" xfId="47" applyNumberFormat="1" applyFont="1" applyFill="1" applyBorder="1" applyAlignment="1">
      <alignment horizontal="center" vertical="center" wrapText="1"/>
      <protection/>
    </xf>
    <xf numFmtId="49" fontId="6" fillId="34" borderId="13" xfId="47" applyNumberFormat="1" applyFont="1" applyFill="1" applyBorder="1" applyAlignment="1">
      <alignment horizontal="center" vertical="center" wrapText="1"/>
      <protection/>
    </xf>
    <xf numFmtId="49" fontId="6" fillId="34" borderId="19" xfId="47" applyNumberFormat="1" applyFont="1" applyFill="1" applyBorder="1" applyAlignment="1">
      <alignment horizontal="center" vertical="center" wrapText="1"/>
      <protection/>
    </xf>
    <xf numFmtId="49" fontId="6" fillId="34" borderId="15" xfId="47" applyNumberFormat="1" applyFont="1" applyFill="1" applyBorder="1" applyAlignment="1">
      <alignment horizontal="center" vertical="center"/>
      <protection/>
    </xf>
    <xf numFmtId="49" fontId="6" fillId="34" borderId="13" xfId="47" applyNumberFormat="1" applyFont="1" applyFill="1" applyBorder="1" applyAlignment="1">
      <alignment horizontal="center" vertical="center"/>
      <protection/>
    </xf>
    <xf numFmtId="49" fontId="6" fillId="34" borderId="19" xfId="47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4" borderId="16" xfId="47" applyNumberFormat="1" applyFont="1" applyFill="1" applyBorder="1" applyAlignment="1">
      <alignment horizontal="center"/>
      <protection/>
    </xf>
    <xf numFmtId="0" fontId="6" fillId="34" borderId="14" xfId="47" applyNumberFormat="1" applyFont="1" applyFill="1" applyBorder="1" applyAlignment="1">
      <alignment horizontal="center"/>
      <protection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21" xfId="0" applyNumberFormat="1" applyFont="1" applyFill="1" applyBorder="1" applyAlignment="1">
      <alignment horizontal="center" vertical="top" wrapText="1"/>
    </xf>
    <xf numFmtId="0" fontId="3" fillId="33" borderId="21" xfId="47" applyFont="1" applyFill="1" applyBorder="1" applyAlignment="1">
      <alignment horizontal="center" vertical="center"/>
      <protection/>
    </xf>
    <xf numFmtId="0" fontId="2" fillId="33" borderId="21" xfId="47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38100</xdr:rowOff>
    </xdr:from>
    <xdr:to>
      <xdr:col>5</xdr:col>
      <xdr:colOff>1143000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3810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="70" zoomScaleNormal="70" zoomScaleSheetLayoutView="40" zoomScalePageLayoutView="0" workbookViewId="0" topLeftCell="A26">
      <selection activeCell="A50" sqref="A50:O50"/>
    </sheetView>
  </sheetViews>
  <sheetFormatPr defaultColWidth="9.140625" defaultRowHeight="12.75"/>
  <cols>
    <col min="1" max="1" width="92.8515625" style="32" customWidth="1"/>
    <col min="2" max="10" width="18.8515625" style="32" bestFit="1" customWidth="1"/>
    <col min="11" max="11" width="20.140625" style="32" bestFit="1" customWidth="1"/>
    <col min="12" max="13" width="18.8515625" style="32" bestFit="1" customWidth="1"/>
    <col min="14" max="14" width="20.140625" style="32" bestFit="1" customWidth="1"/>
    <col min="15" max="15" width="23.00390625" style="32" bestFit="1" customWidth="1"/>
    <col min="16" max="16" width="12.00390625" style="32" bestFit="1" customWidth="1"/>
    <col min="17" max="16384" width="9.140625" style="32" customWidth="1"/>
  </cols>
  <sheetData>
    <row r="1" spans="3:4" ht="15.75">
      <c r="C1" s="33"/>
      <c r="D1" s="33"/>
    </row>
    <row r="2" spans="2:4" ht="15.75">
      <c r="B2" s="34"/>
      <c r="C2" s="33"/>
      <c r="D2" s="33"/>
    </row>
    <row r="3" spans="3:4" ht="15.75">
      <c r="C3" s="33"/>
      <c r="D3" s="33"/>
    </row>
    <row r="4" spans="1:4" ht="15.75">
      <c r="A4" s="35"/>
      <c r="B4" s="35"/>
      <c r="C4" s="36"/>
      <c r="D4" s="33"/>
    </row>
    <row r="5" spans="1:15" ht="16.5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16.5">
      <c r="A6" s="147" t="s">
        <v>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6.5">
      <c r="A7" s="148" t="s">
        <v>10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6.5">
      <c r="A8" s="147" t="s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1:15" ht="16.5">
      <c r="A9" s="147" t="s">
        <v>98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14" ht="15.75">
      <c r="A10" s="34"/>
      <c r="B10" s="34"/>
      <c r="C10" s="34"/>
      <c r="N10" s="74"/>
    </row>
    <row r="11" spans="1:15" ht="15.75">
      <c r="A11" s="37"/>
      <c r="B11" s="37"/>
      <c r="C11" s="38"/>
      <c r="N11" s="80"/>
      <c r="O11" s="108" t="s">
        <v>100</v>
      </c>
    </row>
    <row r="12" spans="1:15" ht="15.75">
      <c r="A12" s="39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>
        <v>1</v>
      </c>
    </row>
    <row r="13" spans="1:17" ht="15.75">
      <c r="A13" s="137" t="s">
        <v>46</v>
      </c>
      <c r="B13" s="149" t="s">
        <v>29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3"/>
      <c r="Q13" s="33"/>
    </row>
    <row r="14" spans="1:17" ht="15.75">
      <c r="A14" s="138"/>
      <c r="B14" s="133" t="s">
        <v>30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33"/>
      <c r="Q14" s="33"/>
    </row>
    <row r="15" spans="1:17" ht="15.75">
      <c r="A15" s="138"/>
      <c r="B15" s="135" t="s">
        <v>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6"/>
      <c r="O15" s="60" t="s">
        <v>31</v>
      </c>
      <c r="P15" s="33"/>
      <c r="Q15" s="33"/>
    </row>
    <row r="16" spans="1:17" ht="15.75">
      <c r="A16" s="138"/>
      <c r="B16" s="141" t="s">
        <v>86</v>
      </c>
      <c r="C16" s="144" t="s">
        <v>87</v>
      </c>
      <c r="D16" s="141" t="s">
        <v>88</v>
      </c>
      <c r="E16" s="144" t="s">
        <v>89</v>
      </c>
      <c r="F16" s="141" t="s">
        <v>90</v>
      </c>
      <c r="G16" s="144" t="s">
        <v>91</v>
      </c>
      <c r="H16" s="141" t="s">
        <v>92</v>
      </c>
      <c r="I16" s="144" t="s">
        <v>93</v>
      </c>
      <c r="J16" s="141" t="s">
        <v>94</v>
      </c>
      <c r="K16" s="144" t="s">
        <v>95</v>
      </c>
      <c r="L16" s="141" t="s">
        <v>96</v>
      </c>
      <c r="M16" s="144" t="s">
        <v>97</v>
      </c>
      <c r="N16" s="61" t="s">
        <v>32</v>
      </c>
      <c r="O16" s="62" t="s">
        <v>33</v>
      </c>
      <c r="P16" s="33"/>
      <c r="Q16" s="33"/>
    </row>
    <row r="17" spans="1:17" ht="15.75">
      <c r="A17" s="138"/>
      <c r="B17" s="142"/>
      <c r="C17" s="145"/>
      <c r="D17" s="142"/>
      <c r="E17" s="145"/>
      <c r="F17" s="142"/>
      <c r="G17" s="145"/>
      <c r="H17" s="142"/>
      <c r="I17" s="145"/>
      <c r="J17" s="142"/>
      <c r="K17" s="145"/>
      <c r="L17" s="142"/>
      <c r="M17" s="145"/>
      <c r="N17" s="63" t="s">
        <v>34</v>
      </c>
      <c r="O17" s="62" t="s">
        <v>35</v>
      </c>
      <c r="P17" s="33"/>
      <c r="Q17" s="33"/>
    </row>
    <row r="18" spans="1:17" ht="15.75">
      <c r="A18" s="138"/>
      <c r="B18" s="142"/>
      <c r="C18" s="145"/>
      <c r="D18" s="142"/>
      <c r="E18" s="145"/>
      <c r="F18" s="142"/>
      <c r="G18" s="145"/>
      <c r="H18" s="142"/>
      <c r="I18" s="145"/>
      <c r="J18" s="142"/>
      <c r="K18" s="145"/>
      <c r="L18" s="142"/>
      <c r="M18" s="145"/>
      <c r="N18" s="63" t="s">
        <v>36</v>
      </c>
      <c r="O18" s="64" t="s">
        <v>37</v>
      </c>
      <c r="P18" s="33"/>
      <c r="Q18" s="33"/>
    </row>
    <row r="19" spans="1:17" ht="15.75">
      <c r="A19" s="139"/>
      <c r="B19" s="143"/>
      <c r="C19" s="146"/>
      <c r="D19" s="143"/>
      <c r="E19" s="146"/>
      <c r="F19" s="143"/>
      <c r="G19" s="146"/>
      <c r="H19" s="143"/>
      <c r="I19" s="146"/>
      <c r="J19" s="143"/>
      <c r="K19" s="146"/>
      <c r="L19" s="143"/>
      <c r="M19" s="146"/>
      <c r="N19" s="65" t="s">
        <v>8</v>
      </c>
      <c r="O19" s="66" t="s">
        <v>9</v>
      </c>
      <c r="P19" s="33"/>
      <c r="Q19" s="33"/>
    </row>
    <row r="20" spans="1:17" s="76" customFormat="1" ht="18" customHeight="1">
      <c r="A20" s="88" t="s">
        <v>11</v>
      </c>
      <c r="B20" s="94">
        <f>B21+B24+B27+B28</f>
        <v>2597105100.41</v>
      </c>
      <c r="C20" s="94">
        <f aca="true" t="shared" si="0" ref="C20:N20">C21+C24+C27+C28</f>
        <v>2976910845.86</v>
      </c>
      <c r="D20" s="94">
        <f t="shared" si="0"/>
        <v>2885984162.7300005</v>
      </c>
      <c r="E20" s="94">
        <f t="shared" si="0"/>
        <v>2805097857.26</v>
      </c>
      <c r="F20" s="94">
        <f t="shared" si="0"/>
        <v>2892018226.6500006</v>
      </c>
      <c r="G20" s="94">
        <f t="shared" si="0"/>
        <v>3925265041.5</v>
      </c>
      <c r="H20" s="94">
        <f t="shared" si="0"/>
        <v>2759456934.7999997</v>
      </c>
      <c r="I20" s="94">
        <f t="shared" si="0"/>
        <v>2983504663.28</v>
      </c>
      <c r="J20" s="94">
        <f t="shared" si="0"/>
        <v>3080263812.12</v>
      </c>
      <c r="K20" s="94">
        <f t="shared" si="0"/>
        <v>2870720655.97</v>
      </c>
      <c r="L20" s="94">
        <f t="shared" si="0"/>
        <v>3007051060.18</v>
      </c>
      <c r="M20" s="94">
        <f t="shared" si="0"/>
        <v>5582734672.559999</v>
      </c>
      <c r="N20" s="94">
        <f t="shared" si="0"/>
        <v>38366113033.32</v>
      </c>
      <c r="O20" s="110">
        <f>O21+O24+O27+O28</f>
        <v>14208380.6</v>
      </c>
      <c r="P20" s="75"/>
      <c r="Q20" s="89"/>
    </row>
    <row r="21" spans="1:17" s="76" customFormat="1" ht="14.25" customHeight="1">
      <c r="A21" s="77" t="s">
        <v>38</v>
      </c>
      <c r="B21" s="95">
        <f>B22+B23</f>
        <v>1366003977.08</v>
      </c>
      <c r="C21" s="95">
        <f aca="true" t="shared" si="1" ref="C21:N21">C22+C23</f>
        <v>1368705138.93</v>
      </c>
      <c r="D21" s="95">
        <f t="shared" si="1"/>
        <v>1365162522.16</v>
      </c>
      <c r="E21" s="95">
        <f t="shared" si="1"/>
        <v>1358307472.63</v>
      </c>
      <c r="F21" s="95">
        <f t="shared" si="1"/>
        <v>1364374665.0700002</v>
      </c>
      <c r="G21" s="95">
        <f t="shared" si="1"/>
        <v>1809133018.66</v>
      </c>
      <c r="H21" s="95">
        <f t="shared" si="1"/>
        <v>1285612590.6499999</v>
      </c>
      <c r="I21" s="95">
        <f t="shared" si="1"/>
        <v>1422845194.02</v>
      </c>
      <c r="J21" s="95">
        <f t="shared" si="1"/>
        <v>1490551152.99</v>
      </c>
      <c r="K21" s="95">
        <f t="shared" si="1"/>
        <v>1399479510.62</v>
      </c>
      <c r="L21" s="95">
        <f t="shared" si="1"/>
        <v>1407093818.78</v>
      </c>
      <c r="M21" s="95">
        <f t="shared" si="1"/>
        <v>3241650990.2299995</v>
      </c>
      <c r="N21" s="95">
        <f t="shared" si="1"/>
        <v>18878920051.82</v>
      </c>
      <c r="O21" s="111">
        <f>O22+O23</f>
        <v>6503596.72</v>
      </c>
      <c r="P21" s="75"/>
      <c r="Q21" s="89"/>
    </row>
    <row r="22" spans="1:17" s="76" customFormat="1" ht="14.25" customHeight="1">
      <c r="A22" s="77" t="s">
        <v>42</v>
      </c>
      <c r="B22" s="97">
        <v>1206149205.87</v>
      </c>
      <c r="C22" s="97">
        <v>1212073343.01</v>
      </c>
      <c r="D22" s="97">
        <v>1221464322.22</v>
      </c>
      <c r="E22" s="97">
        <v>1215132964.01</v>
      </c>
      <c r="F22" s="97">
        <v>1220482826.93</v>
      </c>
      <c r="G22" s="97">
        <v>1666714365.45</v>
      </c>
      <c r="H22" s="97">
        <v>1140935123.81</v>
      </c>
      <c r="I22" s="97">
        <v>1280871134.62</v>
      </c>
      <c r="J22" s="97">
        <v>1337218054.98</v>
      </c>
      <c r="K22" s="97">
        <v>1254377895.8</v>
      </c>
      <c r="L22" s="97">
        <v>1253591675.07</v>
      </c>
      <c r="M22" s="115">
        <v>2974113296.74</v>
      </c>
      <c r="N22" s="97">
        <f>SUM(B22:M22)</f>
        <v>16983124208.51</v>
      </c>
      <c r="O22" s="112">
        <v>6220339.76</v>
      </c>
      <c r="P22" s="74"/>
      <c r="Q22" s="89"/>
    </row>
    <row r="23" spans="1:17" s="76" customFormat="1" ht="14.25" customHeight="1">
      <c r="A23" s="77" t="s">
        <v>43</v>
      </c>
      <c r="B23" s="97">
        <v>159854771.21</v>
      </c>
      <c r="C23" s="97">
        <v>156631795.92</v>
      </c>
      <c r="D23" s="97">
        <v>143698199.94</v>
      </c>
      <c r="E23" s="97">
        <v>143174508.62</v>
      </c>
      <c r="F23" s="97">
        <v>143891838.14</v>
      </c>
      <c r="G23" s="97">
        <v>142418653.21</v>
      </c>
      <c r="H23" s="97">
        <v>144677466.84</v>
      </c>
      <c r="I23" s="97">
        <v>141974059.4</v>
      </c>
      <c r="J23" s="97">
        <v>153333098.01</v>
      </c>
      <c r="K23" s="97">
        <v>145101614.82</v>
      </c>
      <c r="L23" s="97">
        <v>153502143.71</v>
      </c>
      <c r="M23" s="115">
        <v>267537693.49</v>
      </c>
      <c r="N23" s="97">
        <f>SUM(B23:M23)</f>
        <v>1895795843.3100002</v>
      </c>
      <c r="O23" s="112">
        <v>283256.96</v>
      </c>
      <c r="P23" s="75"/>
      <c r="Q23" s="89"/>
    </row>
    <row r="24" spans="1:17" s="76" customFormat="1" ht="15.75">
      <c r="A24" s="77" t="s">
        <v>39</v>
      </c>
      <c r="B24" s="95">
        <f aca="true" t="shared" si="2" ref="B24:M24">B25+B26</f>
        <v>1217461750.75</v>
      </c>
      <c r="C24" s="96">
        <f t="shared" si="2"/>
        <v>1459166110.25</v>
      </c>
      <c r="D24" s="97">
        <f t="shared" si="2"/>
        <v>1339339550.15</v>
      </c>
      <c r="E24" s="97">
        <f t="shared" si="2"/>
        <v>1347325415.01</v>
      </c>
      <c r="F24" s="97">
        <f t="shared" si="2"/>
        <v>1347423638.03</v>
      </c>
      <c r="G24" s="97">
        <f t="shared" si="2"/>
        <v>2018896152.8</v>
      </c>
      <c r="H24" s="97">
        <f t="shared" si="2"/>
        <v>1355065038.26</v>
      </c>
      <c r="I24" s="97">
        <f t="shared" si="2"/>
        <v>1378425859.32</v>
      </c>
      <c r="J24" s="97">
        <f t="shared" si="2"/>
        <v>1420688752.46</v>
      </c>
      <c r="K24" s="97">
        <f t="shared" si="2"/>
        <v>1404689760.78</v>
      </c>
      <c r="L24" s="97">
        <f t="shared" si="2"/>
        <v>1423993155.24</v>
      </c>
      <c r="M24" s="115">
        <f t="shared" si="2"/>
        <v>2114246757.18</v>
      </c>
      <c r="N24" s="97">
        <f aca="true" t="shared" si="3" ref="N24:N33">SUM(B24:M24)</f>
        <v>17826721940.23</v>
      </c>
      <c r="O24" s="112">
        <f>O25+O26</f>
        <v>0</v>
      </c>
      <c r="P24" s="75"/>
      <c r="Q24" s="89"/>
    </row>
    <row r="25" spans="1:17" s="76" customFormat="1" ht="15.75">
      <c r="A25" s="77" t="s">
        <v>44</v>
      </c>
      <c r="B25" s="97">
        <v>922015550.75</v>
      </c>
      <c r="C25" s="97">
        <v>1099800694.64</v>
      </c>
      <c r="D25" s="97">
        <v>1011501712.91</v>
      </c>
      <c r="E25" s="97">
        <v>1011578472.11</v>
      </c>
      <c r="F25" s="97">
        <v>1011430692.98</v>
      </c>
      <c r="G25" s="97">
        <v>1520151860.81</v>
      </c>
      <c r="H25" s="97">
        <v>1016652853.08</v>
      </c>
      <c r="I25" s="97">
        <v>1039180560.11</v>
      </c>
      <c r="J25" s="97">
        <v>1079655733.83</v>
      </c>
      <c r="K25" s="97">
        <v>1062574613.45</v>
      </c>
      <c r="L25" s="97">
        <v>1078322945.99</v>
      </c>
      <c r="M25" s="115">
        <v>1601086432.2</v>
      </c>
      <c r="N25" s="97">
        <f t="shared" si="3"/>
        <v>13453952122.860003</v>
      </c>
      <c r="O25" s="112">
        <v>0</v>
      </c>
      <c r="P25" s="75"/>
      <c r="Q25" s="89"/>
    </row>
    <row r="26" spans="1:17" s="76" customFormat="1" ht="15.75">
      <c r="A26" s="77" t="s">
        <v>45</v>
      </c>
      <c r="B26" s="97">
        <v>295446200</v>
      </c>
      <c r="C26" s="97">
        <v>359365415.61</v>
      </c>
      <c r="D26" s="97">
        <v>327837837.24</v>
      </c>
      <c r="E26" s="97">
        <v>335746942.9</v>
      </c>
      <c r="F26" s="97">
        <v>335992945.05</v>
      </c>
      <c r="G26" s="97">
        <v>498744291.99</v>
      </c>
      <c r="H26" s="97">
        <v>338412185.18</v>
      </c>
      <c r="I26" s="97">
        <v>339245299.21</v>
      </c>
      <c r="J26" s="97">
        <v>341033018.63</v>
      </c>
      <c r="K26" s="97">
        <v>342115147.33</v>
      </c>
      <c r="L26" s="97">
        <v>345670209.25</v>
      </c>
      <c r="M26" s="115">
        <v>513160324.98</v>
      </c>
      <c r="N26" s="97">
        <f t="shared" si="3"/>
        <v>4372769817.37</v>
      </c>
      <c r="O26" s="112">
        <v>0</v>
      </c>
      <c r="P26" s="75"/>
      <c r="Q26" s="89"/>
    </row>
    <row r="27" spans="1:17" s="76" customFormat="1" ht="31.5">
      <c r="A27" s="78" t="s">
        <v>59</v>
      </c>
      <c r="B27" s="98">
        <v>13639372.58</v>
      </c>
      <c r="C27" s="98">
        <v>149039596.68</v>
      </c>
      <c r="D27" s="98">
        <v>181482090.42</v>
      </c>
      <c r="E27" s="98">
        <v>99464969.62</v>
      </c>
      <c r="F27" s="98">
        <v>180219923.55</v>
      </c>
      <c r="G27" s="98">
        <v>97235870.04</v>
      </c>
      <c r="H27" s="98">
        <v>118779305.89</v>
      </c>
      <c r="I27" s="98">
        <v>182233609.94</v>
      </c>
      <c r="J27" s="98">
        <v>169023906.67</v>
      </c>
      <c r="K27" s="98">
        <v>66551384.57</v>
      </c>
      <c r="L27" s="98">
        <v>175964086.16</v>
      </c>
      <c r="M27" s="116">
        <v>226836925.15</v>
      </c>
      <c r="N27" s="98">
        <f>SUM(B27:M27)</f>
        <v>1660471041.2700002</v>
      </c>
      <c r="O27" s="112">
        <v>7704783.88</v>
      </c>
      <c r="P27" s="75"/>
      <c r="Q27" s="89"/>
    </row>
    <row r="28" spans="1:17" s="76" customFormat="1" ht="15.75">
      <c r="A28" s="78" t="s">
        <v>77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116">
        <v>0</v>
      </c>
      <c r="N28" s="98">
        <f>SUM(B28:M28)</f>
        <v>0</v>
      </c>
      <c r="O28" s="112">
        <v>0</v>
      </c>
      <c r="P28" s="75"/>
      <c r="Q28" s="89"/>
    </row>
    <row r="29" spans="1:17" s="76" customFormat="1" ht="16.5" customHeight="1">
      <c r="A29" s="88" t="s">
        <v>40</v>
      </c>
      <c r="B29" s="99">
        <f aca="true" t="shared" si="4" ref="B29:O29">SUM(B30:B33)</f>
        <v>276851600.21999997</v>
      </c>
      <c r="C29" s="99">
        <f t="shared" si="4"/>
        <v>45277978.42</v>
      </c>
      <c r="D29" s="99">
        <f t="shared" si="4"/>
        <v>626754050.01</v>
      </c>
      <c r="E29" s="99">
        <f t="shared" si="4"/>
        <v>196911566.93</v>
      </c>
      <c r="F29" s="99">
        <f t="shared" si="4"/>
        <v>18832302.34</v>
      </c>
      <c r="G29" s="99">
        <f t="shared" si="4"/>
        <v>785642453.46</v>
      </c>
      <c r="H29" s="99">
        <f t="shared" si="4"/>
        <v>789034352.6700001</v>
      </c>
      <c r="I29" s="99">
        <f t="shared" si="4"/>
        <v>97947783.71</v>
      </c>
      <c r="J29" s="99">
        <f t="shared" si="4"/>
        <v>562209750.15</v>
      </c>
      <c r="K29" s="99">
        <f t="shared" si="4"/>
        <v>529048538.65999997</v>
      </c>
      <c r="L29" s="99">
        <f t="shared" si="4"/>
        <v>23070275.959999997</v>
      </c>
      <c r="M29" s="107">
        <f>SUM(M30:M33)</f>
        <v>963321287.57</v>
      </c>
      <c r="N29" s="100">
        <f t="shared" si="3"/>
        <v>4914901940.1</v>
      </c>
      <c r="O29" s="113">
        <f t="shared" si="4"/>
        <v>155544.32</v>
      </c>
      <c r="P29" s="75"/>
      <c r="Q29" s="89"/>
    </row>
    <row r="30" spans="1:17" s="76" customFormat="1" ht="15.75">
      <c r="A30" s="77" t="s">
        <v>73</v>
      </c>
      <c r="B30" s="97">
        <v>1379519.56</v>
      </c>
      <c r="C30" s="97">
        <v>1465132.06</v>
      </c>
      <c r="D30" s="97">
        <v>1825068.38</v>
      </c>
      <c r="E30" s="97">
        <v>2075786.58</v>
      </c>
      <c r="F30" s="97">
        <v>1587481.4</v>
      </c>
      <c r="G30" s="97">
        <v>1843965.15</v>
      </c>
      <c r="H30" s="97">
        <v>1769439.24</v>
      </c>
      <c r="I30" s="97">
        <v>2517928.32</v>
      </c>
      <c r="J30" s="97">
        <v>2217355.84</v>
      </c>
      <c r="K30" s="97">
        <v>3692796.34</v>
      </c>
      <c r="L30" s="97">
        <v>3504507.33</v>
      </c>
      <c r="M30" s="115">
        <v>8833939.45</v>
      </c>
      <c r="N30" s="97">
        <f t="shared" si="3"/>
        <v>32712919.650000002</v>
      </c>
      <c r="O30" s="112">
        <v>1104.01</v>
      </c>
      <c r="P30" s="75"/>
      <c r="Q30" s="89"/>
    </row>
    <row r="31" spans="1:20" s="76" customFormat="1" ht="15.75">
      <c r="A31" s="77" t="s">
        <v>74</v>
      </c>
      <c r="B31" s="97">
        <v>7132886.05</v>
      </c>
      <c r="C31" s="97">
        <v>22761118.87</v>
      </c>
      <c r="D31" s="97">
        <v>18863102.54</v>
      </c>
      <c r="E31" s="97">
        <v>20625058.07</v>
      </c>
      <c r="F31" s="97">
        <v>15245096.81</v>
      </c>
      <c r="G31" s="97">
        <v>16337909.29</v>
      </c>
      <c r="H31" s="97">
        <v>11631248.51</v>
      </c>
      <c r="I31" s="97">
        <v>17302552.5</v>
      </c>
      <c r="J31" s="97">
        <v>14045942.99</v>
      </c>
      <c r="K31" s="97">
        <v>19457897.52</v>
      </c>
      <c r="L31" s="97">
        <v>14500411.75</v>
      </c>
      <c r="M31" s="115">
        <v>877287927.35</v>
      </c>
      <c r="N31" s="97">
        <f t="shared" si="3"/>
        <v>1055191152.25</v>
      </c>
      <c r="O31" s="112">
        <v>154440.31</v>
      </c>
      <c r="P31" s="129"/>
      <c r="Q31" s="129"/>
      <c r="R31" s="129"/>
      <c r="S31" s="129"/>
      <c r="T31" s="129"/>
    </row>
    <row r="32" spans="1:22" s="76" customFormat="1" ht="15.75" customHeight="1">
      <c r="A32" s="77" t="s">
        <v>75</v>
      </c>
      <c r="B32" s="97">
        <v>6771633.48</v>
      </c>
      <c r="C32" s="97">
        <v>1223897.97</v>
      </c>
      <c r="D32" s="97">
        <v>584616.46</v>
      </c>
      <c r="E32" s="97">
        <v>856790.17</v>
      </c>
      <c r="F32" s="97">
        <v>1393468.07</v>
      </c>
      <c r="G32" s="97">
        <v>68024063.7</v>
      </c>
      <c r="H32" s="97">
        <v>12301373.47</v>
      </c>
      <c r="I32" s="97">
        <v>77474301.62</v>
      </c>
      <c r="J32" s="97">
        <v>5362889.07</v>
      </c>
      <c r="K32" s="97">
        <v>5189060.53</v>
      </c>
      <c r="L32" s="97">
        <v>4510464.08</v>
      </c>
      <c r="M32" s="115">
        <v>77324154.36</v>
      </c>
      <c r="N32" s="97">
        <f t="shared" si="3"/>
        <v>261016712.98000002</v>
      </c>
      <c r="O32" s="112">
        <v>0</v>
      </c>
      <c r="P32" s="129"/>
      <c r="Q32" s="129"/>
      <c r="R32" s="129"/>
      <c r="S32" s="129"/>
      <c r="T32" s="129"/>
      <c r="U32" s="58"/>
      <c r="V32" s="58"/>
    </row>
    <row r="33" spans="1:22" s="76" customFormat="1" ht="15.75">
      <c r="A33" s="79" t="s">
        <v>76</v>
      </c>
      <c r="B33" s="101">
        <v>261567561.13</v>
      </c>
      <c r="C33" s="101">
        <v>19827829.52</v>
      </c>
      <c r="D33" s="101">
        <v>605481262.63</v>
      </c>
      <c r="E33" s="101">
        <v>173353932.11</v>
      </c>
      <c r="F33" s="101">
        <v>606256.06</v>
      </c>
      <c r="G33" s="101">
        <v>699436515.32</v>
      </c>
      <c r="H33" s="101">
        <v>763332291.45</v>
      </c>
      <c r="I33" s="101">
        <v>653001.27</v>
      </c>
      <c r="J33" s="101">
        <v>540583562.25</v>
      </c>
      <c r="K33" s="101">
        <v>500708784.27</v>
      </c>
      <c r="L33" s="101">
        <v>554892.8</v>
      </c>
      <c r="M33" s="117">
        <v>-124733.59</v>
      </c>
      <c r="N33" s="101">
        <f t="shared" si="3"/>
        <v>3565981155.2200003</v>
      </c>
      <c r="O33" s="114">
        <v>0</v>
      </c>
      <c r="Q33" s="89"/>
      <c r="U33" s="58"/>
      <c r="V33" s="58"/>
    </row>
    <row r="34" spans="1:17" s="76" customFormat="1" ht="15.75">
      <c r="A34" s="87" t="s">
        <v>4</v>
      </c>
      <c r="B34" s="102">
        <f aca="true" t="shared" si="5" ref="B34:O34">B20-B29</f>
        <v>2320253500.19</v>
      </c>
      <c r="C34" s="102">
        <f t="shared" si="5"/>
        <v>2931632867.44</v>
      </c>
      <c r="D34" s="102">
        <f t="shared" si="5"/>
        <v>2259230112.7200003</v>
      </c>
      <c r="E34" s="102">
        <f t="shared" si="5"/>
        <v>2608186290.3300004</v>
      </c>
      <c r="F34" s="102">
        <f t="shared" si="5"/>
        <v>2873185924.3100004</v>
      </c>
      <c r="G34" s="102">
        <f t="shared" si="5"/>
        <v>3139622588.04</v>
      </c>
      <c r="H34" s="102">
        <f t="shared" si="5"/>
        <v>1970422582.1299996</v>
      </c>
      <c r="I34" s="102">
        <f t="shared" si="5"/>
        <v>2885556879.57</v>
      </c>
      <c r="J34" s="102">
        <f t="shared" si="5"/>
        <v>2518054061.97</v>
      </c>
      <c r="K34" s="102">
        <f t="shared" si="5"/>
        <v>2341672117.31</v>
      </c>
      <c r="L34" s="102">
        <f t="shared" si="5"/>
        <v>2983980784.22</v>
      </c>
      <c r="M34" s="102">
        <f t="shared" si="5"/>
        <v>4619413384.99</v>
      </c>
      <c r="N34" s="102">
        <f t="shared" si="5"/>
        <v>33451211093.22</v>
      </c>
      <c r="O34" s="103">
        <f t="shared" si="5"/>
        <v>14052836.28</v>
      </c>
      <c r="P34" s="93"/>
      <c r="Q34" s="89"/>
    </row>
    <row r="35" spans="1:15" ht="15.75">
      <c r="A35" s="42"/>
      <c r="B35" s="42"/>
      <c r="C35" s="42"/>
      <c r="D35" s="42"/>
      <c r="E35" s="42"/>
      <c r="F35" s="43"/>
      <c r="G35" s="43"/>
      <c r="H35" s="43"/>
      <c r="I35" s="43"/>
      <c r="J35" s="43"/>
      <c r="K35" s="43"/>
      <c r="L35" s="43"/>
      <c r="M35" s="42"/>
      <c r="N35" s="42"/>
      <c r="O35" s="42"/>
    </row>
    <row r="36" spans="1:15" ht="15.75">
      <c r="A36" s="130" t="s">
        <v>5</v>
      </c>
      <c r="B36" s="130"/>
      <c r="C36" s="130"/>
      <c r="D36" s="130"/>
      <c r="E36" s="130"/>
      <c r="F36" s="135" t="s">
        <v>6</v>
      </c>
      <c r="G36" s="130"/>
      <c r="H36" s="130"/>
      <c r="I36" s="130"/>
      <c r="J36" s="130"/>
      <c r="K36" s="130"/>
      <c r="L36" s="135" t="s">
        <v>41</v>
      </c>
      <c r="M36" s="130"/>
      <c r="N36" s="130"/>
      <c r="O36" s="130"/>
    </row>
    <row r="37" spans="1:15" ht="15.75">
      <c r="A37" s="51" t="s">
        <v>12</v>
      </c>
      <c r="B37" s="44"/>
      <c r="C37" s="44"/>
      <c r="D37" s="44"/>
      <c r="E37" s="44"/>
      <c r="F37" s="45"/>
      <c r="G37" s="46"/>
      <c r="H37" s="46"/>
      <c r="I37" s="46"/>
      <c r="J37" s="46"/>
      <c r="K37" s="104">
        <v>82455459589.60999</v>
      </c>
      <c r="L37" s="125" t="s">
        <v>13</v>
      </c>
      <c r="M37" s="126"/>
      <c r="N37" s="126"/>
      <c r="O37" s="126"/>
    </row>
    <row r="38" spans="1:17" ht="15.75">
      <c r="A38" s="51" t="s">
        <v>63</v>
      </c>
      <c r="B38" s="91"/>
      <c r="C38" s="91"/>
      <c r="D38" s="91"/>
      <c r="E38" s="91"/>
      <c r="F38" s="90"/>
      <c r="G38" s="41"/>
      <c r="H38" s="48"/>
      <c r="I38" s="48"/>
      <c r="J38" s="48"/>
      <c r="K38" s="49">
        <v>0</v>
      </c>
      <c r="L38" s="125" t="s">
        <v>13</v>
      </c>
      <c r="M38" s="126"/>
      <c r="N38" s="126"/>
      <c r="O38" s="126"/>
      <c r="P38" s="33"/>
      <c r="Q38" s="33"/>
    </row>
    <row r="39" spans="1:17" ht="15.75">
      <c r="A39" s="92" t="s">
        <v>64</v>
      </c>
      <c r="B39" s="91"/>
      <c r="C39" s="91"/>
      <c r="D39" s="91"/>
      <c r="E39" s="91"/>
      <c r="F39" s="90"/>
      <c r="G39" s="41"/>
      <c r="H39" s="48"/>
      <c r="I39" s="48"/>
      <c r="J39" s="48"/>
      <c r="K39" s="49">
        <v>0</v>
      </c>
      <c r="L39" s="125" t="s">
        <v>13</v>
      </c>
      <c r="M39" s="126"/>
      <c r="N39" s="126"/>
      <c r="O39" s="126"/>
      <c r="P39" s="33"/>
      <c r="Q39" s="33"/>
    </row>
    <row r="40" spans="1:17" ht="15.75">
      <c r="A40" s="92" t="s">
        <v>65</v>
      </c>
      <c r="B40" s="91"/>
      <c r="C40" s="91"/>
      <c r="D40" s="91"/>
      <c r="E40" s="91"/>
      <c r="F40" s="90"/>
      <c r="G40" s="41"/>
      <c r="H40" s="48"/>
      <c r="I40" s="48"/>
      <c r="J40" s="48"/>
      <c r="K40" s="104">
        <f>K37-K38-K39</f>
        <v>82455459589.60999</v>
      </c>
      <c r="L40" s="125" t="s">
        <v>13</v>
      </c>
      <c r="M40" s="126"/>
      <c r="N40" s="126"/>
      <c r="O40" s="126"/>
      <c r="P40" s="33"/>
      <c r="Q40" s="33"/>
    </row>
    <row r="41" spans="1:17" ht="15.75">
      <c r="A41" s="67" t="s">
        <v>66</v>
      </c>
      <c r="B41" s="68"/>
      <c r="C41" s="68"/>
      <c r="D41" s="68"/>
      <c r="E41" s="68"/>
      <c r="F41" s="69"/>
      <c r="G41" s="60"/>
      <c r="H41" s="70"/>
      <c r="I41" s="70"/>
      <c r="J41" s="70"/>
      <c r="K41" s="105">
        <f>N34+O34</f>
        <v>33465263929.5</v>
      </c>
      <c r="L41" s="71"/>
      <c r="M41" s="72"/>
      <c r="N41" s="72"/>
      <c r="O41" s="73">
        <f>K41/K40*100</f>
        <v>40.585867929255805</v>
      </c>
      <c r="P41" s="33"/>
      <c r="Q41" s="109"/>
    </row>
    <row r="42" spans="1:17" ht="15.75">
      <c r="A42" s="120" t="s">
        <v>67</v>
      </c>
      <c r="B42" s="120"/>
      <c r="C42" s="120"/>
      <c r="D42" s="120"/>
      <c r="E42" s="120"/>
      <c r="F42" s="52"/>
      <c r="G42" s="43"/>
      <c r="H42" s="43"/>
      <c r="I42" s="43"/>
      <c r="J42" s="43"/>
      <c r="K42" s="104">
        <f>$K$40*O42/100</f>
        <v>40403175198.90889</v>
      </c>
      <c r="L42" s="47"/>
      <c r="M42" s="53"/>
      <c r="N42" s="53"/>
      <c r="O42" s="50">
        <v>49</v>
      </c>
      <c r="P42" s="33"/>
      <c r="Q42" s="109"/>
    </row>
    <row r="43" spans="1:17" ht="15.75">
      <c r="A43" s="51" t="s">
        <v>68</v>
      </c>
      <c r="B43" s="51"/>
      <c r="C43" s="51"/>
      <c r="D43" s="51"/>
      <c r="E43" s="51"/>
      <c r="F43" s="52"/>
      <c r="G43" s="43"/>
      <c r="H43" s="43"/>
      <c r="I43" s="43"/>
      <c r="J43" s="43"/>
      <c r="K43" s="104">
        <f>$K$40*O43/100</f>
        <v>38383016438.96345</v>
      </c>
      <c r="L43" s="47"/>
      <c r="M43" s="53"/>
      <c r="N43" s="53"/>
      <c r="O43" s="53">
        <f>O42*0.95</f>
        <v>46.55</v>
      </c>
      <c r="P43" s="33"/>
      <c r="Q43" s="109"/>
    </row>
    <row r="44" spans="1:17" ht="15.75">
      <c r="A44" s="51" t="s">
        <v>69</v>
      </c>
      <c r="B44" s="51"/>
      <c r="C44" s="51"/>
      <c r="D44" s="51"/>
      <c r="E44" s="51"/>
      <c r="F44" s="54"/>
      <c r="G44" s="42"/>
      <c r="H44" s="42"/>
      <c r="I44" s="42"/>
      <c r="J44" s="42"/>
      <c r="K44" s="106">
        <f>$K$40*O44/100</f>
        <v>36362857679.018005</v>
      </c>
      <c r="L44" s="47"/>
      <c r="M44" s="53"/>
      <c r="N44" s="53"/>
      <c r="O44" s="50">
        <f>O42*0.9</f>
        <v>44.1</v>
      </c>
      <c r="P44" s="33"/>
      <c r="Q44" s="109"/>
    </row>
    <row r="45" spans="1:12" ht="19.5" customHeight="1">
      <c r="A45" s="32" t="s">
        <v>58</v>
      </c>
      <c r="F45" s="33"/>
      <c r="G45" s="33"/>
      <c r="H45" s="33"/>
      <c r="I45" s="33"/>
      <c r="J45" s="33"/>
      <c r="K45" s="33"/>
      <c r="L45" s="55"/>
    </row>
    <row r="46" spans="1:15" s="28" customFormat="1" ht="15">
      <c r="A46" s="29" t="s">
        <v>57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2"/>
    </row>
    <row r="47" spans="1:13" s="28" customFormat="1" ht="15">
      <c r="A47" s="140" t="s">
        <v>78</v>
      </c>
      <c r="B47" s="140"/>
      <c r="C47" s="140"/>
      <c r="D47" s="140"/>
      <c r="E47" s="30"/>
      <c r="F47" s="30"/>
      <c r="G47" s="30"/>
      <c r="H47" s="30"/>
      <c r="I47" s="30"/>
      <c r="J47" s="30"/>
      <c r="K47" s="86"/>
      <c r="L47" s="30"/>
      <c r="M47" s="29"/>
    </row>
    <row r="48" spans="1:13" s="28" customFormat="1" ht="15" customHeight="1">
      <c r="A48" s="124" t="s">
        <v>101</v>
      </c>
      <c r="B48" s="124"/>
      <c r="C48" s="124"/>
      <c r="D48" s="124"/>
      <c r="E48" s="124"/>
      <c r="F48" s="124"/>
      <c r="G48" s="124"/>
      <c r="H48" s="124"/>
      <c r="I48" s="124"/>
      <c r="J48" s="31"/>
      <c r="K48" s="31"/>
      <c r="L48" s="31"/>
      <c r="M48" s="81"/>
    </row>
    <row r="49" spans="1:15" s="28" customFormat="1" ht="30.75" customHeight="1">
      <c r="A49" s="131" t="s">
        <v>79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1:41" s="28" customFormat="1" ht="15" customHeight="1">
      <c r="A50" s="122" t="s">
        <v>80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</row>
    <row r="51" spans="1:15" s="28" customFormat="1" ht="15">
      <c r="A51" s="123" t="s">
        <v>81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pans="1:15" s="28" customFormat="1" ht="46.5" customHeight="1">
      <c r="A52" s="132" t="s">
        <v>83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1:15" s="56" customFormat="1" ht="15.75">
      <c r="A53" s="121" t="s">
        <v>82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5" s="56" customFormat="1" ht="32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s="56" customFormat="1" ht="32.25" customHeight="1">
      <c r="A55" s="57"/>
      <c r="B55" s="84"/>
      <c r="C55" s="84"/>
      <c r="D55" s="84"/>
      <c r="E55" s="84"/>
      <c r="F55" s="84"/>
      <c r="G55" s="84"/>
      <c r="H55" s="84"/>
      <c r="I55" s="57"/>
      <c r="J55" s="57"/>
      <c r="K55" s="57"/>
      <c r="L55" s="57"/>
      <c r="M55" s="57"/>
      <c r="N55" s="57"/>
      <c r="O55" s="57"/>
    </row>
    <row r="56" spans="1:13" ht="15.75" customHeight="1">
      <c r="A56" s="58"/>
      <c r="B56" s="58"/>
      <c r="C56" s="58"/>
      <c r="D56" s="58"/>
      <c r="E56" s="58"/>
      <c r="G56" s="58"/>
      <c r="H56" s="58"/>
      <c r="I56" s="58"/>
      <c r="J56" s="58"/>
      <c r="K56" s="58"/>
      <c r="L56" s="58"/>
      <c r="M56" s="58"/>
    </row>
    <row r="57" spans="1:14" ht="15.75" customHeight="1">
      <c r="A57" s="127" t="s">
        <v>84</v>
      </c>
      <c r="B57" s="127"/>
      <c r="C57" s="128" t="s">
        <v>85</v>
      </c>
      <c r="D57" s="128"/>
      <c r="E57" s="128"/>
      <c r="F57" s="128"/>
      <c r="G57" s="128"/>
      <c r="H57" s="128"/>
      <c r="I57" s="118" t="s">
        <v>72</v>
      </c>
      <c r="J57" s="118"/>
      <c r="K57" s="118"/>
      <c r="L57" s="118"/>
      <c r="M57" s="118"/>
      <c r="N57" s="118"/>
    </row>
    <row r="58" spans="1:14" ht="15.75">
      <c r="A58" s="127" t="s">
        <v>70</v>
      </c>
      <c r="B58" s="127"/>
      <c r="C58" s="118" t="s">
        <v>71</v>
      </c>
      <c r="D58" s="118"/>
      <c r="E58" s="118"/>
      <c r="F58" s="118"/>
      <c r="G58" s="118"/>
      <c r="H58" s="118"/>
      <c r="I58" s="118" t="s">
        <v>99</v>
      </c>
      <c r="J58" s="118"/>
      <c r="K58" s="118"/>
      <c r="L58" s="118"/>
      <c r="M58" s="118"/>
      <c r="N58" s="118"/>
    </row>
    <row r="59" spans="3:24" ht="15.75">
      <c r="C59"/>
      <c r="D59"/>
      <c r="E59"/>
      <c r="F59"/>
      <c r="G59"/>
      <c r="H59"/>
      <c r="X59" s="32" t="s">
        <v>46</v>
      </c>
    </row>
    <row r="60" spans="1:14" ht="15.75">
      <c r="A60" s="32" t="s">
        <v>3</v>
      </c>
      <c r="C60"/>
      <c r="D60"/>
      <c r="E60"/>
      <c r="F60"/>
      <c r="G60"/>
      <c r="H60"/>
      <c r="I60"/>
      <c r="J60"/>
      <c r="K60"/>
      <c r="L60"/>
      <c r="M60"/>
      <c r="N60"/>
    </row>
    <row r="61" spans="9:14" ht="15.75">
      <c r="I61"/>
      <c r="J61"/>
      <c r="K61"/>
      <c r="L61"/>
      <c r="M61"/>
      <c r="N61"/>
    </row>
    <row r="62" spans="1:13" ht="14.25" customHeight="1">
      <c r="A62" s="119"/>
      <c r="B62" s="119"/>
      <c r="C62" s="119"/>
      <c r="D62" s="119"/>
      <c r="E62" s="119"/>
      <c r="F62" s="83" t="s">
        <v>60</v>
      </c>
      <c r="G62" s="83"/>
      <c r="H62" s="83"/>
      <c r="I62" s="83"/>
      <c r="J62" s="83"/>
      <c r="K62" s="83"/>
      <c r="L62" s="83"/>
      <c r="M62" s="83"/>
    </row>
    <row r="63" spans="1:13" ht="15.75">
      <c r="A63" s="119"/>
      <c r="B63" s="119"/>
      <c r="C63" s="119"/>
      <c r="D63" s="119"/>
      <c r="E63" s="119"/>
      <c r="F63" s="38" t="s">
        <v>61</v>
      </c>
      <c r="G63" s="38"/>
      <c r="H63" s="38"/>
      <c r="I63" s="38"/>
      <c r="J63" s="38"/>
      <c r="K63" s="38"/>
      <c r="L63" s="38"/>
      <c r="M63" s="38"/>
    </row>
    <row r="64" spans="1:13" ht="15.75">
      <c r="A64" s="58"/>
      <c r="B64" s="58"/>
      <c r="C64" s="58"/>
      <c r="J64" s="59"/>
      <c r="K64" s="59"/>
      <c r="L64" s="59"/>
      <c r="M64" s="59"/>
    </row>
  </sheetData>
  <sheetProtection/>
  <mergeCells count="45">
    <mergeCell ref="B16:B19"/>
    <mergeCell ref="C16:C19"/>
    <mergeCell ref="L37:O37"/>
    <mergeCell ref="L38:O38"/>
    <mergeCell ref="I16:I19"/>
    <mergeCell ref="E16:E19"/>
    <mergeCell ref="F16:F19"/>
    <mergeCell ref="K16:K19"/>
    <mergeCell ref="L16:L19"/>
    <mergeCell ref="F36:K36"/>
    <mergeCell ref="A5:O5"/>
    <mergeCell ref="A6:O6"/>
    <mergeCell ref="A7:O7"/>
    <mergeCell ref="A8:O8"/>
    <mergeCell ref="A9:O9"/>
    <mergeCell ref="B13:O13"/>
    <mergeCell ref="B14:O14"/>
    <mergeCell ref="B15:N15"/>
    <mergeCell ref="A13:A19"/>
    <mergeCell ref="A47:D47"/>
    <mergeCell ref="D16:D19"/>
    <mergeCell ref="M16:M19"/>
    <mergeCell ref="G16:G19"/>
    <mergeCell ref="L36:O36"/>
    <mergeCell ref="H16:H19"/>
    <mergeCell ref="J16:J19"/>
    <mergeCell ref="L40:O40"/>
    <mergeCell ref="A57:B57"/>
    <mergeCell ref="A58:B58"/>
    <mergeCell ref="C57:H57"/>
    <mergeCell ref="P31:T32"/>
    <mergeCell ref="A62:E62"/>
    <mergeCell ref="L39:O39"/>
    <mergeCell ref="A36:E36"/>
    <mergeCell ref="A49:O49"/>
    <mergeCell ref="A52:O52"/>
    <mergeCell ref="C58:H58"/>
    <mergeCell ref="I57:N57"/>
    <mergeCell ref="I58:N58"/>
    <mergeCell ref="A63:E63"/>
    <mergeCell ref="A42:E42"/>
    <mergeCell ref="A53:O53"/>
    <mergeCell ref="A50:O50"/>
    <mergeCell ref="A51:O51"/>
    <mergeCell ref="A48:I4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2"/>
  <ignoredErrors>
    <ignoredError sqref="N22:N23 N29:N31 N24:N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90" zoomScaleNormal="90" zoomScalePageLayoutView="0" workbookViewId="0" topLeftCell="A1">
      <selection activeCell="B2" sqref="B2:G8"/>
    </sheetView>
  </sheetViews>
  <sheetFormatPr defaultColWidth="9.140625" defaultRowHeight="12.75"/>
  <cols>
    <col min="2" max="2" width="24.00390625" style="0" customWidth="1"/>
    <col min="3" max="3" width="24.57421875" style="0" customWidth="1"/>
    <col min="4" max="4" width="23.421875" style="0" customWidth="1"/>
    <col min="5" max="5" width="24.00390625" style="0" customWidth="1"/>
    <col min="6" max="6" width="24.57421875" style="0" customWidth="1"/>
    <col min="7" max="7" width="23.57421875" style="0" customWidth="1"/>
    <col min="8" max="8" width="15.7109375" style="0" customWidth="1"/>
    <col min="9" max="10" width="14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53" t="s">
        <v>14</v>
      </c>
      <c r="C2" s="153"/>
      <c r="D2" s="153"/>
      <c r="E2" s="153"/>
      <c r="F2" s="153"/>
      <c r="G2" s="153"/>
      <c r="H2" s="1"/>
      <c r="I2" s="1"/>
      <c r="J2" s="1"/>
    </row>
    <row r="3" spans="1:10" ht="12.75">
      <c r="A3" s="1"/>
      <c r="B3" s="152" t="s">
        <v>15</v>
      </c>
      <c r="C3" s="152"/>
      <c r="D3" s="152"/>
      <c r="E3" s="151" t="s">
        <v>62</v>
      </c>
      <c r="F3" s="152"/>
      <c r="G3" s="152"/>
      <c r="H3" s="13"/>
      <c r="I3" s="1"/>
      <c r="J3" s="1"/>
    </row>
    <row r="4" spans="1:10" ht="15" customHeight="1">
      <c r="A4" s="1"/>
      <c r="B4" s="152" t="s">
        <v>16</v>
      </c>
      <c r="C4" s="152"/>
      <c r="D4" s="152"/>
      <c r="E4" s="151" t="s">
        <v>21</v>
      </c>
      <c r="F4" s="152"/>
      <c r="G4" s="152"/>
      <c r="H4" s="13"/>
      <c r="I4" s="1"/>
      <c r="J4" s="1"/>
    </row>
    <row r="5" spans="1:11" ht="12.75">
      <c r="A5" s="1"/>
      <c r="B5" s="14" t="s">
        <v>17</v>
      </c>
      <c r="C5" s="15" t="s">
        <v>20</v>
      </c>
      <c r="D5" s="15" t="s">
        <v>18</v>
      </c>
      <c r="E5" s="16" t="s">
        <v>22</v>
      </c>
      <c r="F5" s="17" t="s">
        <v>25</v>
      </c>
      <c r="G5" s="18" t="s">
        <v>20</v>
      </c>
      <c r="H5" s="13"/>
      <c r="I5" s="1"/>
      <c r="J5" s="1"/>
      <c r="K5" s="4"/>
    </row>
    <row r="6" spans="1:8" ht="12.75">
      <c r="A6" s="1"/>
      <c r="B6" s="14"/>
      <c r="C6" s="19"/>
      <c r="D6" s="19"/>
      <c r="E6" s="14" t="s">
        <v>23</v>
      </c>
      <c r="F6" s="19"/>
      <c r="G6" s="20"/>
      <c r="H6" s="4"/>
    </row>
    <row r="7" spans="1:8" ht="12.75">
      <c r="A7" s="1"/>
      <c r="B7" s="21" t="s">
        <v>8</v>
      </c>
      <c r="C7" s="22" t="s">
        <v>9</v>
      </c>
      <c r="D7" s="22" t="s">
        <v>19</v>
      </c>
      <c r="E7" s="21" t="s">
        <v>24</v>
      </c>
      <c r="F7" s="22" t="s">
        <v>26</v>
      </c>
      <c r="G7" s="23" t="s">
        <v>27</v>
      </c>
      <c r="H7" s="4"/>
    </row>
    <row r="8" spans="1:8" ht="12.75">
      <c r="A8" s="1"/>
      <c r="B8" s="24">
        <v>49</v>
      </c>
      <c r="C8" s="25">
        <v>61.73</v>
      </c>
      <c r="D8" s="26">
        <f>C8-B8</f>
        <v>12.729999999999997</v>
      </c>
      <c r="E8" s="24">
        <f>D8/3</f>
        <v>4.243333333333332</v>
      </c>
      <c r="F8" s="25">
        <f>C8-E8</f>
        <v>57.486666666666665</v>
      </c>
      <c r="G8" s="27">
        <f>'anexo I quadrimestral executivo'!$O$41</f>
        <v>40.585867929255805</v>
      </c>
      <c r="H8" s="4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</sheetData>
  <sheetProtection/>
  <mergeCells count="5">
    <mergeCell ref="E3:G3"/>
    <mergeCell ref="E4:G4"/>
    <mergeCell ref="B3:D3"/>
    <mergeCell ref="B4:D4"/>
    <mergeCell ref="B2:G2"/>
  </mergeCells>
  <printOptions/>
  <pageMargins left="0.511811024" right="0.511811024" top="0.787401575" bottom="0.787401575" header="0.31496062" footer="0.31496062"/>
  <pageSetup orientation="portrait" paperSize="9"/>
  <ignoredErrors>
    <ignoredError sqref="B3 E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showGridLines="0" zoomScale="90" zoomScaleNormal="90" zoomScalePageLayoutView="0" workbookViewId="0" topLeftCell="A1">
      <selection activeCell="D18" sqref="D18"/>
    </sheetView>
  </sheetViews>
  <sheetFormatPr defaultColWidth="9.140625" defaultRowHeight="12.75"/>
  <cols>
    <col min="2" max="2" width="31.00390625" style="0" customWidth="1"/>
    <col min="3" max="3" width="10.7109375" style="0" customWidth="1"/>
    <col min="4" max="4" width="12.7109375" style="0" bestFit="1" customWidth="1"/>
    <col min="5" max="5" width="17.140625" style="0" customWidth="1"/>
  </cols>
  <sheetData>
    <row r="2" spans="2:11" ht="15.75">
      <c r="B2" s="154" t="s">
        <v>14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2" ht="15">
      <c r="A3" s="4"/>
      <c r="B3" s="155" t="s">
        <v>47</v>
      </c>
      <c r="C3" s="156">
        <v>2016</v>
      </c>
      <c r="D3" s="156"/>
      <c r="E3" s="156"/>
      <c r="F3" s="156">
        <v>2017</v>
      </c>
      <c r="G3" s="156"/>
      <c r="H3" s="156"/>
      <c r="I3" s="156">
        <v>2018</v>
      </c>
      <c r="J3" s="156"/>
      <c r="K3" s="157"/>
      <c r="L3" s="4"/>
    </row>
    <row r="4" spans="1:12" ht="15">
      <c r="A4" s="4"/>
      <c r="B4" s="155"/>
      <c r="C4" s="156" t="s">
        <v>16</v>
      </c>
      <c r="D4" s="156"/>
      <c r="E4" s="156"/>
      <c r="F4" s="156" t="s">
        <v>53</v>
      </c>
      <c r="G4" s="156"/>
      <c r="H4" s="156"/>
      <c r="I4" s="156" t="s">
        <v>53</v>
      </c>
      <c r="J4" s="156"/>
      <c r="K4" s="157"/>
      <c r="L4" s="4"/>
    </row>
    <row r="5" spans="1:12" s="10" customFormat="1" ht="28.5" customHeight="1">
      <c r="A5" s="7"/>
      <c r="B5" s="155"/>
      <c r="C5" s="8" t="s">
        <v>48</v>
      </c>
      <c r="D5" s="8" t="s">
        <v>49</v>
      </c>
      <c r="E5" s="11" t="s">
        <v>56</v>
      </c>
      <c r="F5" s="8" t="s">
        <v>50</v>
      </c>
      <c r="G5" s="8" t="s">
        <v>51</v>
      </c>
      <c r="H5" s="8" t="s">
        <v>52</v>
      </c>
      <c r="I5" s="8" t="s">
        <v>50</v>
      </c>
      <c r="J5" s="8" t="s">
        <v>51</v>
      </c>
      <c r="K5" s="9" t="s">
        <v>52</v>
      </c>
      <c r="L5" s="7"/>
    </row>
    <row r="6" spans="1:12" ht="15">
      <c r="A6" s="4"/>
      <c r="B6" s="6" t="s">
        <v>54</v>
      </c>
      <c r="C6" s="3">
        <v>61.73</v>
      </c>
      <c r="D6" s="3">
        <f>C6-49</f>
        <v>12.729999999999997</v>
      </c>
      <c r="E6" s="12"/>
      <c r="F6" s="3"/>
      <c r="G6" s="3"/>
      <c r="H6" s="3"/>
      <c r="I6" s="3"/>
      <c r="J6" s="3"/>
      <c r="K6" s="5"/>
      <c r="L6" s="4"/>
    </row>
    <row r="7" spans="1:12" ht="15">
      <c r="A7" s="4"/>
      <c r="B7" s="6" t="s">
        <v>55</v>
      </c>
      <c r="C7" s="3"/>
      <c r="D7" s="3"/>
      <c r="E7" s="3"/>
      <c r="F7" s="3"/>
      <c r="G7" s="3"/>
      <c r="H7" s="3"/>
      <c r="I7" s="3"/>
      <c r="J7" s="3"/>
      <c r="K7" s="5"/>
      <c r="L7" s="4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</sheetData>
  <sheetProtection/>
  <mergeCells count="8">
    <mergeCell ref="B2:K2"/>
    <mergeCell ref="B3:B5"/>
    <mergeCell ref="C3:E3"/>
    <mergeCell ref="C4:E4"/>
    <mergeCell ref="F4:H4"/>
    <mergeCell ref="F3:H3"/>
    <mergeCell ref="I4:K4"/>
    <mergeCell ref="I3:K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2021-01-22T20:57:23Z</cp:lastPrinted>
  <dcterms:created xsi:type="dcterms:W3CDTF">2002-12-13T17:59:57Z</dcterms:created>
  <dcterms:modified xsi:type="dcterms:W3CDTF">2022-01-28T20:55:08Z</dcterms:modified>
  <cp:category/>
  <cp:version/>
  <cp:contentType/>
  <cp:contentStatus/>
</cp:coreProperties>
</file>