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5805" activeTab="0"/>
  </bookViews>
  <sheets>
    <sheet name="anexo I quadrimestral executivo" sheetId="1" r:id="rId1"/>
  </sheets>
  <definedNames>
    <definedName name="_xlnm.Print_Area" localSheetId="0">'anexo I quadrimestral executivo'!$A$1:$O$68</definedName>
  </definedNames>
  <calcPr fullCalcOnLoad="1"/>
</workbook>
</file>

<file path=xl/sharedStrings.xml><?xml version="1.0" encoding="utf-8"?>
<sst xmlns="http://schemas.openxmlformats.org/spreadsheetml/2006/main" count="75" uniqueCount="73">
  <si>
    <t>RELATÓRIO DE GESTÃO FISCAL</t>
  </si>
  <si>
    <t>ORÇAMENTOS FISCAL E DA SEGURIDADE SOCIAL</t>
  </si>
  <si>
    <t>DESPESA COM PESSOAL</t>
  </si>
  <si>
    <t>GOVERNO DO ESTADO DO RIO DE JANEIRO - PODER EXECUTIVO</t>
  </si>
  <si>
    <t xml:space="preserve">  </t>
  </si>
  <si>
    <t>DESPESA LÍQUIDA COM PESSOAL (III) = (I - II)</t>
  </si>
  <si>
    <t>APURAÇÃO DO CUMPRIMENTO DO LIMITE LEGAL</t>
  </si>
  <si>
    <t>VALOR</t>
  </si>
  <si>
    <t>LIQUIDADAS</t>
  </si>
  <si>
    <t>(a)</t>
  </si>
  <si>
    <t>(b)</t>
  </si>
  <si>
    <t xml:space="preserve">DEMONSTRATIVO DA DESPESA COM PESSOAL </t>
  </si>
  <si>
    <t>DESPESA BRUTA COM PESSOAL (I)</t>
  </si>
  <si>
    <t>RECEITA CORRENTE LÍQUIDA - RCL (IV)</t>
  </si>
  <si>
    <t>-</t>
  </si>
  <si>
    <t xml:space="preserve">(-) Transferências obrigatórias da União relativas às emendas individuais (V)  (§ 13, art. 166 da CF)  </t>
  </si>
  <si>
    <t xml:space="preserve">          6 - Este Demonstrativo não considera a casa dos centavos.</t>
  </si>
  <si>
    <t xml:space="preserve"> RGF - ANEXO 1 (LRF, art. 55, inciso I, alínea "a")</t>
  </si>
  <si>
    <t>DESPESAS EXECUTADAS</t>
  </si>
  <si>
    <t>(Últimos 12 Meses)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</si>
  <si>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</si>
  <si>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</si>
  <si>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</si>
  <si>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</si>
  <si>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</si>
  <si>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</si>
  <si>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</si>
  <si>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 xml:space="preserve">    Pessoal Ativo</t>
  </si>
  <si>
    <t xml:space="preserve">    Pessoal Inativo e Pensionistas</t>
  </si>
  <si>
    <t xml:space="preserve">DESPESAS NÃO COMPUTADAS (II) (§ 1º do art. 19 da LRF) </t>
  </si>
  <si>
    <t>% SOBRE A RCL AJUSTADA</t>
  </si>
  <si>
    <t>= RECEITA CORRENTE LÍQUIDA AJUSTADA (VI)</t>
  </si>
  <si>
    <t>DESPESA TOTAL COM PESSOAL - DTP (VII) = (III a + III b)</t>
  </si>
  <si>
    <t xml:space="preserve">LIMITE MÁXIMO (VIII) (incisos I, II e III, art. 20 da LRF) </t>
  </si>
  <si>
    <t xml:space="preserve">LIMITE PRUDENCIAL (IX) = (0,95 x VIII) (parágrafo único do art. 22 da LRF) </t>
  </si>
  <si>
    <t xml:space="preserve">LIMITE DE ALERTA (X) = (0,90 x VIII) (inciso II do §1º do art. 59 da LRF) </t>
  </si>
  <si>
    <t xml:space="preserve">       Vencimentos, Vantagens e Outras Despesas Variáveis</t>
  </si>
  <si>
    <t xml:space="preserve">       Obrigações Patronais</t>
  </si>
  <si>
    <t xml:space="preserve">       Benefícios Previdenciários</t>
  </si>
  <si>
    <t xml:space="preserve">       Aposentadorias, Reserva e Reformas</t>
  </si>
  <si>
    <t xml:space="preserve">       Pensões</t>
  </si>
  <si>
    <t xml:space="preserve">       Outros Benefícios Previdenciários</t>
  </si>
  <si>
    <t xml:space="preserve"> Indenizações por Demissão e Incentivos à Demissão Voluntária</t>
  </si>
  <si>
    <t xml:space="preserve"> Decorrentes de Decisão Judicial de período anterior ao da apuração</t>
  </si>
  <si>
    <t xml:space="preserve"> Despesas de Exercícios Anteriores de período anterior ao da apuração</t>
  </si>
  <si>
    <t xml:space="preserve"> Inativos e Pensionistas com Recursos Vinculados</t>
  </si>
  <si>
    <t xml:space="preserve"> </t>
  </si>
  <si>
    <t>Obs.:  1 - Excluídas a Imprensa Oficial, a CEDAE e a AGERIO por não se enquadrarem no conceito de Empresa Dependente.</t>
  </si>
  <si>
    <t>Jan/2019</t>
  </si>
  <si>
    <t>Fev/2019</t>
  </si>
  <si>
    <t>Mar/2019</t>
  </si>
  <si>
    <t>Abr/2019</t>
  </si>
  <si>
    <t xml:space="preserve">          2 - Imprensa Oficial, CEDAE e AGERIO não constam nos Orçamentos Fiscal e da Seguridade Social no exercício de 2019.</t>
  </si>
  <si>
    <t>FONTE: Siafe-Rio - Secretaria de Estado de Fazenda.</t>
  </si>
  <si>
    <t xml:space="preserve">    Outras despesas de pessoal decorrentes de contratos de terceirização ou de contratação de forma indireta (§ 1º do art. 18 da LRF)</t>
  </si>
  <si>
    <t>Bernardo Santos Cunha Barbosa                                                                                                                                                                                                                          Controlador-Geral do Estado</t>
  </si>
  <si>
    <t>Luiz Claudio Rodrigues de Carvalho                                                                                                                                   Secretário de Estado de Fazenda</t>
  </si>
  <si>
    <t xml:space="preserve">                                                                                         </t>
  </si>
  <si>
    <t xml:space="preserve">    </t>
  </si>
  <si>
    <t>Wilson José Witzel                                                                                                                                                          Governador</t>
  </si>
  <si>
    <t xml:space="preserve">          4 - O prazo para eliminação do percentual excedente para ajuste previstos no art. 23 da LRF estava suspenso por força da Lei 7.483 de 08 de novembro de 2016, que reconhece o estado de calamidade pública no âmbito da administração financeira estadual.  Entretanto, conforme a Lei Complementar nº  159 de 19 de maio de 2017 e após homologação do Acordo de Recuperação Fiscal  em 05/09/2017, o prazo passou a ser o mesmo pactuado no Plano de Recuperação, ou seja, 36 (trinta e seis) meses, com a possibilidade de prorrogação por igual período. Esse é o novo prazo a ser considerado para efeitos do quadro TRAJETÓRIA DE RETORNO AO LIMITE DA DESPESA TOTAL COM PESSOAL. A Lei Estadual do Rio de Janeiro nº 8.272 de 27 de dezembro de 2018 estendeu o prazo de validade do estado de calamidade pública no âmbito da administração financeira estadual para até 31 de dezembro de 2019.</t>
  </si>
  <si>
    <t xml:space="preserve">          5 - Foram excluídos do cômputo das despesas com pessoal  os "Créditos Empenhados em Liquidação", uma vez que a base móvel do Demonstrativo da Despesa com Pessoal do 1º e 2º Quadrimestres é afetada pelo mês de liquidação das Provisões (Dezembro), causando distorção no acompanhamento do índice de pessoal. </t>
  </si>
  <si>
    <t>Mai/2019</t>
  </si>
  <si>
    <t>Jun/2019</t>
  </si>
  <si>
    <t>Jul/2019</t>
  </si>
  <si>
    <t>Ago/2019</t>
  </si>
  <si>
    <t>Set/2019</t>
  </si>
  <si>
    <t>Out/2019</t>
  </si>
  <si>
    <t>Nov/2019</t>
  </si>
  <si>
    <t>Dez/2019</t>
  </si>
  <si>
    <t>Emissão: 24/01/2020</t>
  </si>
  <si>
    <t>JANEIRO A DEZEMBRO/2019</t>
  </si>
  <si>
    <t xml:space="preserve">          3 - Até 31/12/2019 foi cancelado o montante de R$ 297.227,70 (duzentos e noventa e sete mil, duzentos e vinte e sete reais e setenta centavos) referentes a Restos a Pagar Não Processados inscritos pelo Poder Executivo em 31/12/2018.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</si>
</sst>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[$-416]dddd\,\ d&quot; de &quot;mmmm&quot; de &quot;yyyy"/>
    <numFmt numFmtId="181" formatCode="_(* #,##0.000_);_(* \(#,##0.000\);_(* &quot;-&quot;??_);_(@_)"/>
    <numFmt numFmtId="182" formatCode="_(* #,##0.0000_);_(* \(#,##0.0000\);_(* &quot;-&quot;??_);_(@_)"/>
    <numFmt numFmtId="183" formatCode="0.0"/>
    <numFmt numFmtId="184" formatCode="#,##0.0"/>
  </numFmts>
  <fonts count="44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48" applyNumberFormat="1" applyFont="1" applyFill="1" applyBorder="1" applyAlignment="1">
      <alignment/>
      <protection/>
    </xf>
    <xf numFmtId="0" fontId="1" fillId="0" borderId="0" xfId="48" applyFont="1" applyFill="1" applyAlignment="1">
      <alignment/>
      <protection/>
    </xf>
    <xf numFmtId="0" fontId="1" fillId="0" borderId="0" xfId="48" applyFont="1" applyFill="1" applyAlignment="1">
      <alignment wrapText="1"/>
      <protection/>
    </xf>
    <xf numFmtId="0" fontId="42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48" applyNumberFormat="1" applyFont="1" applyFill="1" applyAlignment="1">
      <alignment/>
      <protection/>
    </xf>
    <xf numFmtId="167" fontId="2" fillId="0" borderId="0" xfId="0" applyNumberFormat="1" applyFont="1" applyFill="1" applyAlignment="1">
      <alignment horizontal="right"/>
    </xf>
    <xf numFmtId="0" fontId="3" fillId="33" borderId="10" xfId="48" applyNumberFormat="1" applyFont="1" applyFill="1" applyBorder="1" applyAlignment="1">
      <alignment horizontal="center"/>
      <protection/>
    </xf>
    <xf numFmtId="0" fontId="2" fillId="0" borderId="11" xfId="48" applyNumberFormat="1" applyFont="1" applyFill="1" applyBorder="1" applyAlignment="1">
      <alignment/>
      <protection/>
    </xf>
    <xf numFmtId="0" fontId="2" fillId="0" borderId="10" xfId="48" applyNumberFormat="1" applyFont="1" applyFill="1" applyBorder="1" applyAlignment="1">
      <alignment/>
      <protection/>
    </xf>
    <xf numFmtId="0" fontId="3" fillId="33" borderId="11" xfId="48" applyNumberFormat="1" applyFont="1" applyFill="1" applyBorder="1" applyAlignment="1">
      <alignment/>
      <protection/>
    </xf>
    <xf numFmtId="0" fontId="3" fillId="33" borderId="11" xfId="48" applyNumberFormat="1" applyFont="1" applyFill="1" applyBorder="1" applyAlignment="1">
      <alignment horizontal="center"/>
      <protection/>
    </xf>
    <xf numFmtId="3" fontId="2" fillId="33" borderId="12" xfId="48" applyNumberFormat="1" applyFont="1" applyFill="1" applyBorder="1" applyAlignment="1">
      <alignment/>
      <protection/>
    </xf>
    <xf numFmtId="3" fontId="2" fillId="33" borderId="10" xfId="48" applyNumberFormat="1" applyFont="1" applyFill="1" applyBorder="1" applyAlignment="1">
      <alignment/>
      <protection/>
    </xf>
    <xf numFmtId="3" fontId="3" fillId="33" borderId="13" xfId="48" applyNumberFormat="1" applyFont="1" applyFill="1" applyBorder="1" applyAlignment="1">
      <alignment/>
      <protection/>
    </xf>
    <xf numFmtId="0" fontId="2" fillId="0" borderId="12" xfId="0" applyFont="1" applyBorder="1" applyAlignment="1">
      <alignment/>
    </xf>
    <xf numFmtId="0" fontId="3" fillId="33" borderId="12" xfId="48" applyNumberFormat="1" applyFont="1" applyFill="1" applyBorder="1" applyAlignment="1">
      <alignment horizontal="center"/>
      <protection/>
    </xf>
    <xf numFmtId="4" fontId="2" fillId="33" borderId="10" xfId="48" applyNumberFormat="1" applyFont="1" applyFill="1" applyBorder="1" applyAlignment="1">
      <alignment/>
      <protection/>
    </xf>
    <xf numFmtId="171" fontId="3" fillId="33" borderId="13" xfId="61" applyFont="1" applyFill="1" applyBorder="1" applyAlignment="1">
      <alignment/>
    </xf>
    <xf numFmtId="49" fontId="3" fillId="33" borderId="11" xfId="48" applyNumberFormat="1" applyFont="1" applyFill="1" applyBorder="1" applyAlignment="1">
      <alignment/>
      <protection/>
    </xf>
    <xf numFmtId="2" fontId="3" fillId="0" borderId="11" xfId="48" applyNumberFormat="1" applyFont="1" applyFill="1" applyBorder="1" applyAlignment="1">
      <alignment horizontal="right"/>
      <protection/>
    </xf>
    <xf numFmtId="0" fontId="3" fillId="0" borderId="11" xfId="48" applyNumberFormat="1" applyFont="1" applyFill="1" applyBorder="1" applyAlignment="1">
      <alignment/>
      <protection/>
    </xf>
    <xf numFmtId="0" fontId="2" fillId="0" borderId="12" xfId="48" applyNumberFormat="1" applyFont="1" applyFill="1" applyBorder="1" applyAlignment="1">
      <alignment/>
      <protection/>
    </xf>
    <xf numFmtId="0" fontId="3" fillId="0" borderId="11" xfId="48" applyNumberFormat="1" applyFont="1" applyFill="1" applyBorder="1" applyAlignment="1">
      <alignment horizontal="right"/>
      <protection/>
    </xf>
    <xf numFmtId="0" fontId="2" fillId="0" borderId="14" xfId="48" applyNumberFormat="1" applyFont="1" applyFill="1" applyBorder="1" applyAlignment="1">
      <alignment/>
      <protection/>
    </xf>
    <xf numFmtId="3" fontId="3" fillId="33" borderId="15" xfId="48" applyNumberFormat="1" applyFont="1" applyFill="1" applyBorder="1" applyAlignment="1">
      <alignment/>
      <protection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48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3" fillId="34" borderId="10" xfId="48" applyNumberFormat="1" applyFont="1" applyFill="1" applyBorder="1" applyAlignment="1">
      <alignment horizontal="center"/>
      <protection/>
    </xf>
    <xf numFmtId="49" fontId="3" fillId="34" borderId="16" xfId="48" applyNumberFormat="1" applyFont="1" applyFill="1" applyBorder="1" applyAlignment="1">
      <alignment horizontal="center"/>
      <protection/>
    </xf>
    <xf numFmtId="0" fontId="3" fillId="34" borderId="0" xfId="48" applyNumberFormat="1" applyFont="1" applyFill="1" applyBorder="1" applyAlignment="1">
      <alignment horizontal="center"/>
      <protection/>
    </xf>
    <xf numFmtId="49" fontId="3" fillId="34" borderId="17" xfId="48" applyNumberFormat="1" applyFont="1" applyFill="1" applyBorder="1" applyAlignment="1">
      <alignment horizontal="center"/>
      <protection/>
    </xf>
    <xf numFmtId="0" fontId="3" fillId="34" borderId="0" xfId="48" applyNumberFormat="1" applyFont="1" applyFill="1" applyBorder="1" applyAlignment="1">
      <alignment horizontal="center" vertical="top" wrapText="1"/>
      <protection/>
    </xf>
    <xf numFmtId="0" fontId="3" fillId="34" borderId="18" xfId="48" applyNumberFormat="1" applyFont="1" applyFill="1" applyBorder="1" applyAlignment="1">
      <alignment horizontal="center" vertical="top" wrapText="1"/>
      <protection/>
    </xf>
    <xf numFmtId="0" fontId="3" fillId="34" borderId="19" xfId="48" applyNumberFormat="1" applyFont="1" applyFill="1" applyBorder="1" applyAlignment="1">
      <alignment horizontal="center" vertical="top" wrapText="1"/>
      <protection/>
    </xf>
    <xf numFmtId="0" fontId="3" fillId="34" borderId="11" xfId="48" applyNumberFormat="1" applyFont="1" applyFill="1" applyBorder="1" applyAlignment="1">
      <alignment/>
      <protection/>
    </xf>
    <xf numFmtId="0" fontId="3" fillId="34" borderId="11" xfId="48" applyNumberFormat="1" applyFont="1" applyFill="1" applyBorder="1" applyAlignment="1">
      <alignment horizontal="center"/>
      <protection/>
    </xf>
    <xf numFmtId="0" fontId="3" fillId="34" borderId="12" xfId="48" applyNumberFormat="1" applyFont="1" applyFill="1" applyBorder="1" applyAlignment="1">
      <alignment horizontal="center"/>
      <protection/>
    </xf>
    <xf numFmtId="0" fontId="2" fillId="34" borderId="10" xfId="48" applyNumberFormat="1" applyFont="1" applyFill="1" applyBorder="1" applyAlignment="1">
      <alignment/>
      <protection/>
    </xf>
    <xf numFmtId="3" fontId="3" fillId="34" borderId="13" xfId="48" applyNumberFormat="1" applyFont="1" applyFill="1" applyBorder="1" applyAlignment="1">
      <alignment/>
      <protection/>
    </xf>
    <xf numFmtId="0" fontId="2" fillId="34" borderId="12" xfId="0" applyFont="1" applyFill="1" applyBorder="1" applyAlignment="1">
      <alignment/>
    </xf>
    <xf numFmtId="0" fontId="3" fillId="34" borderId="11" xfId="48" applyNumberFormat="1" applyFont="1" applyFill="1" applyBorder="1" applyAlignment="1">
      <alignment horizontal="right"/>
      <protection/>
    </xf>
    <xf numFmtId="2" fontId="3" fillId="34" borderId="11" xfId="48" applyNumberFormat="1" applyFont="1" applyFill="1" applyBorder="1" applyAlignment="1">
      <alignment horizontal="right"/>
      <protection/>
    </xf>
    <xf numFmtId="3" fontId="2" fillId="0" borderId="17" xfId="48" applyNumberFormat="1" applyFont="1" applyFill="1" applyBorder="1" applyAlignment="1">
      <alignment vertical="center"/>
      <protection/>
    </xf>
    <xf numFmtId="3" fontId="2" fillId="0" borderId="0" xfId="48" applyNumberFormat="1" applyFont="1" applyFill="1" applyBorder="1" applyAlignment="1">
      <alignment vertical="center"/>
      <protection/>
    </xf>
    <xf numFmtId="3" fontId="2" fillId="0" borderId="20" xfId="48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48" applyNumberFormat="1" applyFont="1" applyFill="1" applyBorder="1" applyAlignment="1">
      <alignment horizontal="left" vertical="center"/>
      <protection/>
    </xf>
    <xf numFmtId="178" fontId="2" fillId="0" borderId="20" xfId="61" applyNumberFormat="1" applyFont="1" applyFill="1" applyBorder="1" applyAlignment="1">
      <alignment vertical="center"/>
    </xf>
    <xf numFmtId="0" fontId="2" fillId="0" borderId="0" xfId="48" applyNumberFormat="1" applyFont="1" applyFill="1" applyBorder="1" applyAlignment="1">
      <alignment horizontal="left" vertical="center" wrapText="1"/>
      <protection/>
    </xf>
    <xf numFmtId="0" fontId="2" fillId="0" borderId="19" xfId="48" applyNumberFormat="1" applyFont="1" applyFill="1" applyBorder="1" applyAlignment="1">
      <alignment horizontal="left" vertical="center"/>
      <protection/>
    </xf>
    <xf numFmtId="3" fontId="2" fillId="0" borderId="18" xfId="48" applyNumberFormat="1" applyFont="1" applyFill="1" applyBorder="1" applyAlignment="1">
      <alignment vertical="center"/>
      <protection/>
    </xf>
    <xf numFmtId="3" fontId="2" fillId="0" borderId="19" xfId="48" applyNumberFormat="1" applyFont="1" applyFill="1" applyBorder="1" applyAlignment="1">
      <alignment vertical="center"/>
      <protection/>
    </xf>
    <xf numFmtId="3" fontId="2" fillId="0" borderId="21" xfId="48" applyNumberFormat="1" applyFont="1" applyFill="1" applyBorder="1" applyAlignment="1">
      <alignment vertical="center"/>
      <protection/>
    </xf>
    <xf numFmtId="3" fontId="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33" borderId="0" xfId="0" applyFont="1" applyFill="1" applyAlignment="1">
      <alignment vertical="center" wrapText="1"/>
    </xf>
    <xf numFmtId="3" fontId="43" fillId="0" borderId="0" xfId="48" applyNumberFormat="1" applyFont="1" applyFill="1" applyBorder="1" applyAlignment="1">
      <alignment horizontal="left" vertical="center" wrapText="1"/>
      <protection/>
    </xf>
    <xf numFmtId="3" fontId="1" fillId="0" borderId="0" xfId="48" applyNumberFormat="1" applyFont="1" applyFill="1" applyBorder="1" applyAlignment="1">
      <alignment/>
      <protection/>
    </xf>
    <xf numFmtId="3" fontId="1" fillId="0" borderId="0" xfId="48" applyNumberFormat="1" applyFont="1" applyFill="1" applyAlignment="1">
      <alignment wrapText="1"/>
      <protection/>
    </xf>
    <xf numFmtId="178" fontId="2" fillId="0" borderId="17" xfId="61" applyNumberFormat="1" applyFont="1" applyFill="1" applyBorder="1" applyAlignment="1">
      <alignment vertical="center"/>
    </xf>
    <xf numFmtId="178" fontId="2" fillId="0" borderId="0" xfId="61" applyNumberFormat="1" applyFont="1" applyFill="1" applyBorder="1" applyAlignment="1">
      <alignment vertical="center"/>
    </xf>
    <xf numFmtId="0" fontId="3" fillId="34" borderId="0" xfId="48" applyNumberFormat="1" applyFont="1" applyFill="1" applyBorder="1" applyAlignment="1">
      <alignment vertical="center"/>
      <protection/>
    </xf>
    <xf numFmtId="3" fontId="3" fillId="34" borderId="18" xfId="48" applyNumberFormat="1" applyFont="1" applyFill="1" applyBorder="1" applyAlignment="1">
      <alignment vertical="center"/>
      <protection/>
    </xf>
    <xf numFmtId="3" fontId="3" fillId="34" borderId="21" xfId="48" applyNumberFormat="1" applyFont="1" applyFill="1" applyBorder="1" applyAlignment="1">
      <alignment vertical="center"/>
      <protection/>
    </xf>
    <xf numFmtId="0" fontId="3" fillId="0" borderId="0" xfId="48" applyNumberFormat="1" applyFont="1" applyFill="1" applyBorder="1" applyAlignment="1">
      <alignment vertical="center"/>
      <protection/>
    </xf>
    <xf numFmtId="3" fontId="3" fillId="0" borderId="17" xfId="48" applyNumberFormat="1" applyFont="1" applyFill="1" applyBorder="1" applyAlignment="1">
      <alignment vertical="center"/>
      <protection/>
    </xf>
    <xf numFmtId="3" fontId="3" fillId="0" borderId="20" xfId="48" applyNumberFormat="1" applyFont="1" applyFill="1" applyBorder="1" applyAlignment="1">
      <alignment vertical="center"/>
      <protection/>
    </xf>
    <xf numFmtId="3" fontId="3" fillId="0" borderId="16" xfId="48" applyNumberFormat="1" applyFont="1" applyFill="1" applyBorder="1" applyAlignment="1">
      <alignment vertical="center"/>
      <protection/>
    </xf>
    <xf numFmtId="3" fontId="3" fillId="0" borderId="12" xfId="48" applyNumberFormat="1" applyFont="1" applyFill="1" applyBorder="1" applyAlignment="1">
      <alignment vertical="center"/>
      <protection/>
    </xf>
    <xf numFmtId="0" fontId="2" fillId="33" borderId="0" xfId="0" applyFont="1" applyFill="1" applyAlignment="1">
      <alignment horizontal="right"/>
    </xf>
    <xf numFmtId="3" fontId="2" fillId="0" borderId="0" xfId="0" applyNumberFormat="1" applyFont="1" applyBorder="1" applyAlignment="1">
      <alignment vertical="center"/>
    </xf>
    <xf numFmtId="178" fontId="3" fillId="0" borderId="12" xfId="61" applyNumberFormat="1" applyFont="1" applyFill="1" applyBorder="1" applyAlignment="1">
      <alignment vertical="center"/>
    </xf>
    <xf numFmtId="178" fontId="3" fillId="0" borderId="20" xfId="61" applyNumberFormat="1" applyFont="1" applyFill="1" applyBorder="1" applyAlignment="1">
      <alignment vertical="center"/>
    </xf>
    <xf numFmtId="178" fontId="2" fillId="0" borderId="21" xfId="61" applyNumberFormat="1" applyFont="1" applyFill="1" applyBorder="1" applyAlignment="1">
      <alignment vertical="center"/>
    </xf>
    <xf numFmtId="0" fontId="3" fillId="34" borderId="21" xfId="48" applyNumberFormat="1" applyFont="1" applyFill="1" applyBorder="1" applyAlignment="1">
      <alignment horizontal="center"/>
      <protection/>
    </xf>
    <xf numFmtId="0" fontId="3" fillId="34" borderId="19" xfId="48" applyNumberFormat="1" applyFont="1" applyFill="1" applyBorder="1" applyAlignment="1">
      <alignment horizontal="center"/>
      <protection/>
    </xf>
    <xf numFmtId="0" fontId="3" fillId="34" borderId="14" xfId="48" applyNumberFormat="1" applyFont="1" applyFill="1" applyBorder="1" applyAlignment="1">
      <alignment horizontal="center"/>
      <protection/>
    </xf>
    <xf numFmtId="0" fontId="3" fillId="34" borderId="11" xfId="48" applyNumberFormat="1" applyFont="1" applyFill="1" applyBorder="1" applyAlignment="1">
      <alignment horizontal="center"/>
      <protection/>
    </xf>
    <xf numFmtId="0" fontId="3" fillId="34" borderId="15" xfId="48" applyNumberFormat="1" applyFont="1" applyFill="1" applyBorder="1" applyAlignment="1">
      <alignment horizontal="center"/>
      <protection/>
    </xf>
    <xf numFmtId="49" fontId="3" fillId="34" borderId="16" xfId="48" applyNumberFormat="1" applyFont="1" applyFill="1" applyBorder="1" applyAlignment="1">
      <alignment horizontal="center" vertical="center" wrapText="1"/>
      <protection/>
    </xf>
    <xf numFmtId="49" fontId="3" fillId="34" borderId="17" xfId="48" applyNumberFormat="1" applyFont="1" applyFill="1" applyBorder="1" applyAlignment="1">
      <alignment horizontal="center" vertical="center" wrapText="1"/>
      <protection/>
    </xf>
    <xf numFmtId="49" fontId="3" fillId="34" borderId="18" xfId="48" applyNumberFormat="1" applyFont="1" applyFill="1" applyBorder="1" applyAlignment="1">
      <alignment horizontal="center" vertical="center" wrapText="1"/>
      <protection/>
    </xf>
    <xf numFmtId="0" fontId="3" fillId="33" borderId="14" xfId="48" applyNumberFormat="1" applyFont="1" applyFill="1" applyBorder="1" applyAlignment="1">
      <alignment horizontal="center"/>
      <protection/>
    </xf>
    <xf numFmtId="0" fontId="3" fillId="33" borderId="11" xfId="48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4" borderId="12" xfId="48" applyNumberFormat="1" applyFont="1" applyFill="1" applyBorder="1" applyAlignment="1">
      <alignment horizontal="center"/>
      <protection/>
    </xf>
    <xf numFmtId="0" fontId="3" fillId="34" borderId="10" xfId="48" applyNumberFormat="1" applyFont="1" applyFill="1" applyBorder="1" applyAlignment="1">
      <alignment horizontal="center"/>
      <protection/>
    </xf>
    <xf numFmtId="0" fontId="3" fillId="34" borderId="13" xfId="48" applyNumberFormat="1" applyFont="1" applyFill="1" applyBorder="1" applyAlignment="1">
      <alignment horizontal="center" vertical="center"/>
      <protection/>
    </xf>
    <xf numFmtId="0" fontId="3" fillId="34" borderId="22" xfId="48" applyNumberFormat="1" applyFont="1" applyFill="1" applyBorder="1" applyAlignment="1">
      <alignment horizontal="center" vertical="center"/>
      <protection/>
    </xf>
    <xf numFmtId="0" fontId="3" fillId="34" borderId="23" xfId="48" applyNumberFormat="1" applyFont="1" applyFill="1" applyBorder="1" applyAlignment="1">
      <alignment horizontal="center" vertical="center"/>
      <protection/>
    </xf>
    <xf numFmtId="0" fontId="1" fillId="0" borderId="0" xfId="48" applyFont="1" applyFill="1" applyAlignment="1">
      <alignment horizontal="left" wrapText="1"/>
      <protection/>
    </xf>
    <xf numFmtId="49" fontId="3" fillId="34" borderId="16" xfId="48" applyNumberFormat="1" applyFont="1" applyFill="1" applyBorder="1" applyAlignment="1">
      <alignment horizontal="center" vertical="center"/>
      <protection/>
    </xf>
    <xf numFmtId="49" fontId="3" fillId="34" borderId="17" xfId="48" applyNumberFormat="1" applyFont="1" applyFill="1" applyBorder="1" applyAlignment="1">
      <alignment horizontal="center" vertical="center"/>
      <protection/>
    </xf>
    <xf numFmtId="49" fontId="3" fillId="34" borderId="18" xfId="48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11" xfId="48" applyNumberFormat="1" applyFont="1" applyFill="1" applyBorder="1" applyAlignment="1">
      <alignment/>
      <protection/>
    </xf>
    <xf numFmtId="0" fontId="43" fillId="0" borderId="0" xfId="48" applyNumberFormat="1" applyFont="1" applyFill="1" applyBorder="1" applyAlignment="1">
      <alignment horizontal="left" vertical="center" wrapText="1"/>
      <protection/>
    </xf>
    <xf numFmtId="0" fontId="1" fillId="0" borderId="0" xfId="48" applyFont="1" applyFill="1" applyAlignment="1">
      <alignment horizontal="left" vertical="top" wrapText="1"/>
      <protection/>
    </xf>
    <xf numFmtId="0" fontId="43" fillId="0" borderId="0" xfId="0" applyFont="1" applyBorder="1" applyAlignment="1">
      <alignment horizontal="center" vertical="center" wrapText="1"/>
    </xf>
    <xf numFmtId="0" fontId="1" fillId="0" borderId="0" xfId="48" applyFont="1" applyFill="1" applyAlignment="1">
      <alignment horizontal="justify" vertical="top" wrapText="1"/>
      <protection/>
    </xf>
    <xf numFmtId="0" fontId="1" fillId="33" borderId="0" xfId="48" applyFont="1" applyFill="1" applyAlignment="1">
      <alignment horizontal="justify" vertical="top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981075</xdr:colOff>
      <xdr:row>0</xdr:row>
      <xdr:rowOff>66675</xdr:rowOff>
    </xdr:from>
    <xdr:to>
      <xdr:col>5</xdr:col>
      <xdr:colOff>628650</xdr:colOff>
      <xdr:row>3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6667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tabSelected="1" zoomScale="70" zoomScaleNormal="70" zoomScaleSheetLayoutView="40" zoomScalePageLayoutView="0" workbookViewId="0" topLeftCell="A1">
      <selection activeCell="A49" sqref="A49:O49"/>
    </sheetView>
  </sheetViews>
  <sheetFormatPr defaultColWidth="9.140625" defaultRowHeight="12.75"/>
  <cols>
    <col min="1" max="1" width="92.8515625" style="7" customWidth="1"/>
    <col min="2" max="10" width="15.7109375" style="7" customWidth="1"/>
    <col min="11" max="11" width="17.140625" style="7" customWidth="1"/>
    <col min="12" max="13" width="15.7109375" style="7" customWidth="1"/>
    <col min="14" max="14" width="17.421875" style="7" customWidth="1"/>
    <col min="15" max="15" width="23.140625" style="7" customWidth="1"/>
    <col min="16" max="16384" width="9.140625" style="7" customWidth="1"/>
  </cols>
  <sheetData>
    <row r="1" spans="3:4" ht="15.75">
      <c r="C1" s="8"/>
      <c r="D1" s="8"/>
    </row>
    <row r="2" spans="2:4" ht="15.75">
      <c r="B2" s="9"/>
      <c r="C2" s="8"/>
      <c r="D2" s="8"/>
    </row>
    <row r="3" spans="3:4" ht="15.75">
      <c r="C3" s="8"/>
      <c r="D3" s="8"/>
    </row>
    <row r="4" spans="1:4" ht="15.75">
      <c r="A4" s="10"/>
      <c r="B4" s="10"/>
      <c r="C4" s="11"/>
      <c r="D4" s="8"/>
    </row>
    <row r="5" spans="1:15" ht="16.5">
      <c r="A5" s="100" t="s">
        <v>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 ht="16.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5" ht="16.5">
      <c r="A7" s="101" t="s">
        <v>11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5" ht="16.5">
      <c r="A8" s="100" t="s">
        <v>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ht="16.5">
      <c r="A9" s="100" t="s">
        <v>71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</row>
    <row r="10" spans="1:14" ht="15.75">
      <c r="A10" s="9"/>
      <c r="B10" s="9"/>
      <c r="C10" s="9"/>
      <c r="N10" s="57"/>
    </row>
    <row r="11" spans="1:15" ht="15.75">
      <c r="A11" s="12"/>
      <c r="B11" s="12"/>
      <c r="C11" s="13"/>
      <c r="N11" s="68"/>
      <c r="O11" s="85" t="s">
        <v>70</v>
      </c>
    </row>
    <row r="12" spans="1:15" ht="15.75">
      <c r="A12" s="14" t="s">
        <v>17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v>1</v>
      </c>
    </row>
    <row r="13" spans="1:17" ht="15.75">
      <c r="A13" s="104" t="s">
        <v>2</v>
      </c>
      <c r="B13" s="102" t="s">
        <v>18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8"/>
      <c r="Q13" s="8"/>
    </row>
    <row r="14" spans="1:17" ht="15.75">
      <c r="A14" s="105"/>
      <c r="B14" s="90" t="s">
        <v>19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8"/>
      <c r="Q14" s="8"/>
    </row>
    <row r="15" spans="1:17" ht="15.75">
      <c r="A15" s="105"/>
      <c r="B15" s="92" t="s">
        <v>8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/>
      <c r="O15" s="41" t="s">
        <v>20</v>
      </c>
      <c r="P15" s="8"/>
      <c r="Q15" s="8"/>
    </row>
    <row r="16" spans="1:17" ht="15.75">
      <c r="A16" s="105"/>
      <c r="B16" s="95" t="s">
        <v>48</v>
      </c>
      <c r="C16" s="95" t="s">
        <v>49</v>
      </c>
      <c r="D16" s="95" t="s">
        <v>50</v>
      </c>
      <c r="E16" s="95" t="s">
        <v>51</v>
      </c>
      <c r="F16" s="95" t="s">
        <v>62</v>
      </c>
      <c r="G16" s="95" t="s">
        <v>63</v>
      </c>
      <c r="H16" s="95" t="s">
        <v>64</v>
      </c>
      <c r="I16" s="108" t="s">
        <v>65</v>
      </c>
      <c r="J16" s="95" t="s">
        <v>66</v>
      </c>
      <c r="K16" s="108" t="s">
        <v>67</v>
      </c>
      <c r="L16" s="95" t="s">
        <v>68</v>
      </c>
      <c r="M16" s="108" t="s">
        <v>69</v>
      </c>
      <c r="N16" s="42" t="s">
        <v>21</v>
      </c>
      <c r="O16" s="43" t="s">
        <v>22</v>
      </c>
      <c r="P16" s="8"/>
      <c r="Q16" s="8"/>
    </row>
    <row r="17" spans="1:17" ht="15.75">
      <c r="A17" s="105"/>
      <c r="B17" s="96"/>
      <c r="C17" s="96"/>
      <c r="D17" s="96"/>
      <c r="E17" s="96"/>
      <c r="F17" s="96"/>
      <c r="G17" s="96"/>
      <c r="H17" s="96"/>
      <c r="I17" s="109"/>
      <c r="J17" s="96"/>
      <c r="K17" s="109"/>
      <c r="L17" s="96"/>
      <c r="M17" s="109"/>
      <c r="N17" s="44" t="s">
        <v>23</v>
      </c>
      <c r="O17" s="43" t="s">
        <v>24</v>
      </c>
      <c r="P17" s="8"/>
      <c r="Q17" s="8"/>
    </row>
    <row r="18" spans="1:17" ht="15.75">
      <c r="A18" s="105"/>
      <c r="B18" s="96"/>
      <c r="C18" s="96"/>
      <c r="D18" s="96"/>
      <c r="E18" s="96"/>
      <c r="F18" s="96"/>
      <c r="G18" s="96"/>
      <c r="H18" s="96"/>
      <c r="I18" s="109"/>
      <c r="J18" s="96"/>
      <c r="K18" s="109"/>
      <c r="L18" s="96"/>
      <c r="M18" s="109"/>
      <c r="N18" s="44" t="s">
        <v>25</v>
      </c>
      <c r="O18" s="45" t="s">
        <v>26</v>
      </c>
      <c r="P18" s="8"/>
      <c r="Q18" s="8"/>
    </row>
    <row r="19" spans="1:17" ht="15.75">
      <c r="A19" s="106"/>
      <c r="B19" s="97"/>
      <c r="C19" s="97"/>
      <c r="D19" s="97"/>
      <c r="E19" s="97"/>
      <c r="F19" s="97"/>
      <c r="G19" s="97"/>
      <c r="H19" s="97"/>
      <c r="I19" s="110"/>
      <c r="J19" s="97"/>
      <c r="K19" s="110"/>
      <c r="L19" s="97"/>
      <c r="M19" s="110"/>
      <c r="N19" s="46" t="s">
        <v>9</v>
      </c>
      <c r="O19" s="47" t="s">
        <v>10</v>
      </c>
      <c r="P19" s="8"/>
      <c r="Q19" s="8"/>
    </row>
    <row r="20" spans="1:17" s="60" customFormat="1" ht="18" customHeight="1">
      <c r="A20" s="80" t="s">
        <v>12</v>
      </c>
      <c r="B20" s="83">
        <f>B21+B25+B29</f>
        <v>3013610956.56</v>
      </c>
      <c r="C20" s="83">
        <f aca="true" t="shared" si="0" ref="C20:M20">C21+C25+C29</f>
        <v>3105957330.46</v>
      </c>
      <c r="D20" s="83">
        <f t="shared" si="0"/>
        <v>2930660145.48</v>
      </c>
      <c r="E20" s="83">
        <f t="shared" si="0"/>
        <v>3078371795.53</v>
      </c>
      <c r="F20" s="83">
        <f t="shared" si="0"/>
        <v>3136324974.6400003</v>
      </c>
      <c r="G20" s="83">
        <f t="shared" si="0"/>
        <v>3149350469.3299994</v>
      </c>
      <c r="H20" s="83">
        <f t="shared" si="0"/>
        <v>3318561852.8099995</v>
      </c>
      <c r="I20" s="83">
        <f t="shared" si="0"/>
        <v>3129289620.54</v>
      </c>
      <c r="J20" s="83">
        <f t="shared" si="0"/>
        <v>3065289733.23</v>
      </c>
      <c r="K20" s="83">
        <f t="shared" si="0"/>
        <v>3657762801.83</v>
      </c>
      <c r="L20" s="83">
        <f t="shared" si="0"/>
        <v>5565325508.8</v>
      </c>
      <c r="M20" s="83">
        <f t="shared" si="0"/>
        <v>3953988989.39</v>
      </c>
      <c r="N20" s="84">
        <f aca="true" t="shared" si="1" ref="N20:N34">SUM(B20:M20)</f>
        <v>41104494178.6</v>
      </c>
      <c r="O20" s="87">
        <f>SUM(O21+O25+O29)</f>
        <v>5393335.02</v>
      </c>
      <c r="P20" s="59"/>
      <c r="Q20" s="86"/>
    </row>
    <row r="21" spans="1:17" s="60" customFormat="1" ht="14.25" customHeight="1">
      <c r="A21" s="61" t="s">
        <v>27</v>
      </c>
      <c r="B21" s="56">
        <f>B22+B23+B24</f>
        <v>1412563588.4499998</v>
      </c>
      <c r="C21" s="57">
        <f aca="true" t="shared" si="2" ref="C21:O21">C22+C23+C24</f>
        <v>1443210108.2299998</v>
      </c>
      <c r="D21" s="58">
        <f t="shared" si="2"/>
        <v>1407787676.12</v>
      </c>
      <c r="E21" s="58">
        <f t="shared" si="2"/>
        <v>1396662026.1100001</v>
      </c>
      <c r="F21" s="58">
        <f t="shared" si="2"/>
        <v>1471748642.2400002</v>
      </c>
      <c r="G21" s="58">
        <f t="shared" si="2"/>
        <v>1411465604.1299999</v>
      </c>
      <c r="H21" s="58">
        <f t="shared" si="2"/>
        <v>1479047346.6999998</v>
      </c>
      <c r="I21" s="58">
        <f t="shared" si="2"/>
        <v>1437575547.56</v>
      </c>
      <c r="J21" s="58">
        <f t="shared" si="2"/>
        <v>1409498577.52</v>
      </c>
      <c r="K21" s="58">
        <f t="shared" si="2"/>
        <v>1956071396.89</v>
      </c>
      <c r="L21" s="58">
        <f t="shared" si="2"/>
        <v>2443925225.78</v>
      </c>
      <c r="M21" s="58">
        <f t="shared" si="2"/>
        <v>2361069245.2599998</v>
      </c>
      <c r="N21" s="58">
        <f t="shared" si="1"/>
        <v>19630624984.989998</v>
      </c>
      <c r="O21" s="62">
        <f t="shared" si="2"/>
        <v>2949955.45</v>
      </c>
      <c r="P21" s="59"/>
      <c r="Q21" s="86"/>
    </row>
    <row r="22" spans="1:17" s="60" customFormat="1" ht="14.25" customHeight="1">
      <c r="A22" s="61" t="s">
        <v>36</v>
      </c>
      <c r="B22" s="56">
        <v>1174936527.26</v>
      </c>
      <c r="C22" s="57">
        <v>1194088077.33</v>
      </c>
      <c r="D22" s="58">
        <v>1169123314.18</v>
      </c>
      <c r="E22" s="58">
        <v>1168025080.99</v>
      </c>
      <c r="F22" s="58">
        <v>1220990643.39</v>
      </c>
      <c r="G22" s="58">
        <v>1175155798.36</v>
      </c>
      <c r="H22" s="58">
        <v>1239771307.09</v>
      </c>
      <c r="I22" s="58">
        <v>1202479598.75</v>
      </c>
      <c r="J22" s="58">
        <v>1177005280.79</v>
      </c>
      <c r="K22" s="58">
        <v>1707072178.42</v>
      </c>
      <c r="L22" s="58">
        <v>1998229436.88</v>
      </c>
      <c r="M22" s="58">
        <v>2111579923.16</v>
      </c>
      <c r="N22" s="58">
        <f t="shared" si="1"/>
        <v>16538457166.599998</v>
      </c>
      <c r="O22" s="62">
        <v>2949955.45</v>
      </c>
      <c r="P22" s="57"/>
      <c r="Q22" s="86"/>
    </row>
    <row r="23" spans="1:17" s="60" customFormat="1" ht="14.25" customHeight="1">
      <c r="A23" s="61" t="s">
        <v>37</v>
      </c>
      <c r="B23" s="56">
        <v>237581858.38</v>
      </c>
      <c r="C23" s="57">
        <v>249085116.03</v>
      </c>
      <c r="D23" s="58">
        <v>238622533.6</v>
      </c>
      <c r="E23" s="58">
        <v>228570941.94</v>
      </c>
      <c r="F23" s="58">
        <v>250700461.66</v>
      </c>
      <c r="G23" s="58">
        <v>236245542.67</v>
      </c>
      <c r="H23" s="58">
        <v>239223418.07</v>
      </c>
      <c r="I23" s="58">
        <v>235047321.87</v>
      </c>
      <c r="J23" s="58">
        <v>232433476.91</v>
      </c>
      <c r="K23" s="58">
        <v>248936150.93</v>
      </c>
      <c r="L23" s="58">
        <v>445615302.69</v>
      </c>
      <c r="M23" s="58">
        <v>249350937.88</v>
      </c>
      <c r="N23" s="58">
        <f t="shared" si="1"/>
        <v>3091413062.63</v>
      </c>
      <c r="O23" s="62">
        <v>0</v>
      </c>
      <c r="P23" s="59"/>
      <c r="Q23" s="86"/>
    </row>
    <row r="24" spans="1:17" s="60" customFormat="1" ht="15.75">
      <c r="A24" s="61" t="s">
        <v>38</v>
      </c>
      <c r="B24" s="56">
        <v>45202.81</v>
      </c>
      <c r="C24" s="57">
        <v>36914.87</v>
      </c>
      <c r="D24" s="58">
        <v>41828.34</v>
      </c>
      <c r="E24" s="58">
        <v>66003.18</v>
      </c>
      <c r="F24" s="58">
        <v>57537.19</v>
      </c>
      <c r="G24" s="58">
        <v>64263.1</v>
      </c>
      <c r="H24" s="58">
        <v>52621.54</v>
      </c>
      <c r="I24" s="58">
        <v>48626.94</v>
      </c>
      <c r="J24" s="58">
        <v>59819.82</v>
      </c>
      <c r="K24" s="58">
        <v>63067.54</v>
      </c>
      <c r="L24" s="58">
        <v>80486.21</v>
      </c>
      <c r="M24" s="58">
        <v>138384.22</v>
      </c>
      <c r="N24" s="58">
        <f t="shared" si="1"/>
        <v>754755.7599999999</v>
      </c>
      <c r="O24" s="62">
        <v>0</v>
      </c>
      <c r="P24" s="59"/>
      <c r="Q24" s="86"/>
    </row>
    <row r="25" spans="1:17" s="60" customFormat="1" ht="15.75">
      <c r="A25" s="61" t="s">
        <v>28</v>
      </c>
      <c r="B25" s="56">
        <f>B26+B27+B28</f>
        <v>1515792686.34</v>
      </c>
      <c r="C25" s="57">
        <f aca="true" t="shared" si="3" ref="C25:O25">C26+C27+C28</f>
        <v>1532782330.9</v>
      </c>
      <c r="D25" s="58">
        <f t="shared" si="3"/>
        <v>1512150778.47</v>
      </c>
      <c r="E25" s="58">
        <f t="shared" si="3"/>
        <v>1554494745.95</v>
      </c>
      <c r="F25" s="58">
        <f t="shared" si="3"/>
        <v>1560610101.19</v>
      </c>
      <c r="G25" s="58">
        <f t="shared" si="3"/>
        <v>1604034741.48</v>
      </c>
      <c r="H25" s="58">
        <f t="shared" si="3"/>
        <v>1693398061.24</v>
      </c>
      <c r="I25" s="58">
        <f t="shared" si="3"/>
        <v>1564499806.3899999</v>
      </c>
      <c r="J25" s="58">
        <f t="shared" si="3"/>
        <v>1589969373.3400002</v>
      </c>
      <c r="K25" s="58">
        <f t="shared" si="3"/>
        <v>1603767387.76</v>
      </c>
      <c r="L25" s="58">
        <f t="shared" si="3"/>
        <v>2976278244.15</v>
      </c>
      <c r="M25" s="58">
        <f t="shared" si="3"/>
        <v>1431918489.29</v>
      </c>
      <c r="N25" s="58">
        <f t="shared" si="1"/>
        <v>20139696746.5</v>
      </c>
      <c r="O25" s="62">
        <f t="shared" si="3"/>
        <v>0</v>
      </c>
      <c r="P25" s="59"/>
      <c r="Q25" s="86"/>
    </row>
    <row r="26" spans="1:17" s="60" customFormat="1" ht="15.75">
      <c r="A26" s="61" t="s">
        <v>39</v>
      </c>
      <c r="B26" s="56">
        <v>1181282137.1</v>
      </c>
      <c r="C26" s="57">
        <v>1184588406.2</v>
      </c>
      <c r="D26" s="58">
        <v>1158184080.42</v>
      </c>
      <c r="E26" s="58">
        <v>1285055800.14</v>
      </c>
      <c r="F26" s="58">
        <v>1207492230.76</v>
      </c>
      <c r="G26" s="58">
        <v>1220754077.63</v>
      </c>
      <c r="H26" s="58">
        <v>1331042542.18</v>
      </c>
      <c r="I26" s="58">
        <v>1205583964.97</v>
      </c>
      <c r="J26" s="58">
        <v>1216930104.13</v>
      </c>
      <c r="K26" s="58">
        <v>1220939054.24</v>
      </c>
      <c r="L26" s="58">
        <v>2272702799.17</v>
      </c>
      <c r="M26" s="58">
        <v>1121783020.3</v>
      </c>
      <c r="N26" s="58">
        <f t="shared" si="1"/>
        <v>15606338217.240002</v>
      </c>
      <c r="O26" s="62">
        <v>0</v>
      </c>
      <c r="P26" s="59"/>
      <c r="Q26" s="86"/>
    </row>
    <row r="27" spans="1:17" s="60" customFormat="1" ht="15.75">
      <c r="A27" s="61" t="s">
        <v>40</v>
      </c>
      <c r="B27" s="56">
        <v>334510549.24</v>
      </c>
      <c r="C27" s="57">
        <v>348193924.7</v>
      </c>
      <c r="D27" s="58">
        <v>353966698.05</v>
      </c>
      <c r="E27" s="58">
        <v>269438945.81</v>
      </c>
      <c r="F27" s="58">
        <v>353117870.43</v>
      </c>
      <c r="G27" s="58">
        <v>383278392.3</v>
      </c>
      <c r="H27" s="58">
        <v>362351951.32</v>
      </c>
      <c r="I27" s="58">
        <v>358913665.61</v>
      </c>
      <c r="J27" s="58">
        <v>373035663.4</v>
      </c>
      <c r="K27" s="58">
        <v>382827259.33</v>
      </c>
      <c r="L27" s="58">
        <v>703573594.98</v>
      </c>
      <c r="M27" s="58">
        <v>310133897.48</v>
      </c>
      <c r="N27" s="58">
        <f t="shared" si="1"/>
        <v>4533342412.65</v>
      </c>
      <c r="O27" s="62">
        <v>0</v>
      </c>
      <c r="P27" s="59"/>
      <c r="Q27" s="86"/>
    </row>
    <row r="28" spans="1:17" s="60" customFormat="1" ht="15.75">
      <c r="A28" s="61" t="s">
        <v>41</v>
      </c>
      <c r="B28" s="75">
        <v>0</v>
      </c>
      <c r="C28" s="76">
        <v>0</v>
      </c>
      <c r="D28" s="62">
        <v>0</v>
      </c>
      <c r="E28" s="62">
        <v>0</v>
      </c>
      <c r="F28" s="62">
        <v>0</v>
      </c>
      <c r="G28" s="62">
        <v>2271.55</v>
      </c>
      <c r="H28" s="62">
        <v>3567.74</v>
      </c>
      <c r="I28" s="62">
        <v>2175.81</v>
      </c>
      <c r="J28" s="62">
        <v>3605.81</v>
      </c>
      <c r="K28" s="62">
        <v>1074.19</v>
      </c>
      <c r="L28" s="62">
        <v>1850</v>
      </c>
      <c r="M28" s="62">
        <v>1571.51</v>
      </c>
      <c r="N28" s="62">
        <f t="shared" si="1"/>
        <v>16116.61</v>
      </c>
      <c r="O28" s="62">
        <v>0</v>
      </c>
      <c r="P28" s="59"/>
      <c r="Q28" s="86"/>
    </row>
    <row r="29" spans="1:17" s="60" customFormat="1" ht="31.5">
      <c r="A29" s="63" t="s">
        <v>54</v>
      </c>
      <c r="B29" s="56">
        <v>85254681.77</v>
      </c>
      <c r="C29" s="57">
        <v>129964891.33</v>
      </c>
      <c r="D29" s="58">
        <v>10721690.89</v>
      </c>
      <c r="E29" s="58">
        <v>127215023.47</v>
      </c>
      <c r="F29" s="58">
        <v>103966231.21</v>
      </c>
      <c r="G29" s="58">
        <v>133850123.72</v>
      </c>
      <c r="H29" s="58">
        <v>146116444.87</v>
      </c>
      <c r="I29" s="58">
        <v>127214266.59</v>
      </c>
      <c r="J29" s="58">
        <v>65821782.37</v>
      </c>
      <c r="K29" s="58">
        <v>97924017.18</v>
      </c>
      <c r="L29" s="58">
        <v>145122038.87</v>
      </c>
      <c r="M29" s="58">
        <v>161001254.84</v>
      </c>
      <c r="N29" s="58">
        <f>SUM(B29:M29)</f>
        <v>1334172447.11</v>
      </c>
      <c r="O29" s="62">
        <v>2443379.57</v>
      </c>
      <c r="P29" s="59"/>
      <c r="Q29" s="86"/>
    </row>
    <row r="30" spans="1:17" s="60" customFormat="1" ht="16.5" customHeight="1">
      <c r="A30" s="80" t="s">
        <v>29</v>
      </c>
      <c r="B30" s="81">
        <f aca="true" t="shared" si="4" ref="B30:O30">SUM(B31:B34)</f>
        <v>1195852112.97</v>
      </c>
      <c r="C30" s="81">
        <f t="shared" si="4"/>
        <v>729038918.38</v>
      </c>
      <c r="D30" s="81">
        <f t="shared" si="4"/>
        <v>1228881371.8899999</v>
      </c>
      <c r="E30" s="81">
        <f t="shared" si="4"/>
        <v>1512787962.19</v>
      </c>
      <c r="F30" s="81">
        <f t="shared" si="4"/>
        <v>1529513519.57</v>
      </c>
      <c r="G30" s="81">
        <f t="shared" si="4"/>
        <v>1536903295.79</v>
      </c>
      <c r="H30" s="81">
        <f t="shared" si="4"/>
        <v>1561872546.49</v>
      </c>
      <c r="I30" s="81">
        <f t="shared" si="4"/>
        <v>1530085681.29</v>
      </c>
      <c r="J30" s="81">
        <f t="shared" si="4"/>
        <v>1522515702.24</v>
      </c>
      <c r="K30" s="81">
        <f t="shared" si="4"/>
        <v>2005701714.11</v>
      </c>
      <c r="L30" s="81">
        <f t="shared" si="4"/>
        <v>2818637948.67</v>
      </c>
      <c r="M30" s="81">
        <f>SUM(M31:M34)</f>
        <v>918385405.1700001</v>
      </c>
      <c r="N30" s="82">
        <f t="shared" si="1"/>
        <v>18090176178.760002</v>
      </c>
      <c r="O30" s="88">
        <f t="shared" si="4"/>
        <v>21131.36</v>
      </c>
      <c r="P30" s="59"/>
      <c r="Q30" s="86"/>
    </row>
    <row r="31" spans="1:17" s="60" customFormat="1" ht="15.75">
      <c r="A31" s="61" t="s">
        <v>42</v>
      </c>
      <c r="B31" s="56">
        <v>162540.15</v>
      </c>
      <c r="C31" s="57">
        <v>345733.54</v>
      </c>
      <c r="D31" s="58">
        <v>333749.5</v>
      </c>
      <c r="E31" s="58">
        <v>241409.6</v>
      </c>
      <c r="F31" s="58">
        <v>863210.02</v>
      </c>
      <c r="G31" s="58">
        <v>229724.95</v>
      </c>
      <c r="H31" s="58">
        <v>395241.57</v>
      </c>
      <c r="I31" s="58">
        <v>242407.55</v>
      </c>
      <c r="J31" s="58">
        <v>303782.18</v>
      </c>
      <c r="K31" s="58">
        <v>183380.09</v>
      </c>
      <c r="L31" s="58">
        <v>360076.85</v>
      </c>
      <c r="M31" s="58">
        <v>16072598.92</v>
      </c>
      <c r="N31" s="58">
        <f t="shared" si="1"/>
        <v>19733854.92</v>
      </c>
      <c r="O31" s="62">
        <v>0</v>
      </c>
      <c r="P31" s="59"/>
      <c r="Q31" s="86"/>
    </row>
    <row r="32" spans="1:20" s="60" customFormat="1" ht="15.75">
      <c r="A32" s="61" t="s">
        <v>43</v>
      </c>
      <c r="B32" s="56">
        <v>1517389.47</v>
      </c>
      <c r="C32" s="57">
        <v>11550590.61</v>
      </c>
      <c r="D32" s="58">
        <v>4090751.17</v>
      </c>
      <c r="E32" s="58">
        <v>11032441.4</v>
      </c>
      <c r="F32" s="58">
        <v>8817932.67</v>
      </c>
      <c r="G32" s="58">
        <v>5180567.8</v>
      </c>
      <c r="H32" s="58">
        <v>9088530.68</v>
      </c>
      <c r="I32" s="58">
        <v>41238550.33</v>
      </c>
      <c r="J32" s="58">
        <v>10042647.5</v>
      </c>
      <c r="K32" s="58">
        <v>470781851.64</v>
      </c>
      <c r="L32" s="58">
        <v>5155230.82</v>
      </c>
      <c r="M32" s="58">
        <v>649493268.7</v>
      </c>
      <c r="N32" s="58">
        <f t="shared" si="1"/>
        <v>1227989752.79</v>
      </c>
      <c r="O32" s="62">
        <v>21131.36</v>
      </c>
      <c r="P32" s="115"/>
      <c r="Q32" s="115"/>
      <c r="R32" s="115"/>
      <c r="S32" s="115"/>
      <c r="T32" s="115"/>
    </row>
    <row r="33" spans="1:22" s="60" customFormat="1" ht="15.75" customHeight="1">
      <c r="A33" s="61" t="s">
        <v>44</v>
      </c>
      <c r="B33" s="56">
        <v>18233224.92</v>
      </c>
      <c r="C33" s="57">
        <v>14718294.01</v>
      </c>
      <c r="D33" s="58">
        <v>9465442.38</v>
      </c>
      <c r="E33" s="58">
        <v>28662416.64</v>
      </c>
      <c r="F33" s="58">
        <v>38944178.78</v>
      </c>
      <c r="G33" s="58">
        <v>5541897.35</v>
      </c>
      <c r="H33" s="58">
        <v>55714475.29</v>
      </c>
      <c r="I33" s="58">
        <v>5366407.41</v>
      </c>
      <c r="J33" s="58">
        <v>4522131.12</v>
      </c>
      <c r="K33" s="58">
        <v>17685474.56</v>
      </c>
      <c r="L33" s="58">
        <v>24490.36</v>
      </c>
      <c r="M33" s="58">
        <v>26403609.97</v>
      </c>
      <c r="N33" s="58">
        <f t="shared" si="1"/>
        <v>225282042.79000002</v>
      </c>
      <c r="O33" s="62">
        <v>0</v>
      </c>
      <c r="P33" s="115"/>
      <c r="Q33" s="115"/>
      <c r="R33" s="115"/>
      <c r="S33" s="115"/>
      <c r="T33" s="115"/>
      <c r="U33" s="39"/>
      <c r="V33" s="39"/>
    </row>
    <row r="34" spans="1:22" s="60" customFormat="1" ht="15.75">
      <c r="A34" s="64" t="s">
        <v>45</v>
      </c>
      <c r="B34" s="65">
        <v>1175938958.43</v>
      </c>
      <c r="C34" s="66">
        <v>702424300.22</v>
      </c>
      <c r="D34" s="67">
        <v>1214991428.84</v>
      </c>
      <c r="E34" s="67">
        <v>1472851694.55</v>
      </c>
      <c r="F34" s="67">
        <v>1480888198.1</v>
      </c>
      <c r="G34" s="67">
        <v>1525951105.69</v>
      </c>
      <c r="H34" s="67">
        <v>1496674298.95</v>
      </c>
      <c r="I34" s="67">
        <v>1483238316</v>
      </c>
      <c r="J34" s="67">
        <v>1507647141.44</v>
      </c>
      <c r="K34" s="67">
        <v>1517051007.82</v>
      </c>
      <c r="L34" s="67">
        <v>2813098150.64</v>
      </c>
      <c r="M34" s="67">
        <v>226415927.58</v>
      </c>
      <c r="N34" s="67">
        <f t="shared" si="1"/>
        <v>16617170528.26</v>
      </c>
      <c r="O34" s="89">
        <v>0</v>
      </c>
      <c r="Q34" s="86"/>
      <c r="U34" s="39"/>
      <c r="V34" s="39"/>
    </row>
    <row r="35" spans="1:17" s="60" customFormat="1" ht="15.75">
      <c r="A35" s="77" t="s">
        <v>5</v>
      </c>
      <c r="B35" s="78">
        <f aca="true" t="shared" si="5" ref="B35:O35">B20-B30</f>
        <v>1817758843.59</v>
      </c>
      <c r="C35" s="78">
        <f t="shared" si="5"/>
        <v>2376918412.08</v>
      </c>
      <c r="D35" s="78">
        <f t="shared" si="5"/>
        <v>1701778773.5900002</v>
      </c>
      <c r="E35" s="78">
        <f t="shared" si="5"/>
        <v>1565583833.3400002</v>
      </c>
      <c r="F35" s="78">
        <f t="shared" si="5"/>
        <v>1606811455.0700004</v>
      </c>
      <c r="G35" s="78">
        <f t="shared" si="5"/>
        <v>1612447173.5399995</v>
      </c>
      <c r="H35" s="78">
        <f t="shared" si="5"/>
        <v>1756689306.3199995</v>
      </c>
      <c r="I35" s="78">
        <f t="shared" si="5"/>
        <v>1599203939.25</v>
      </c>
      <c r="J35" s="78">
        <f t="shared" si="5"/>
        <v>1542774030.99</v>
      </c>
      <c r="K35" s="78">
        <f t="shared" si="5"/>
        <v>1652061087.72</v>
      </c>
      <c r="L35" s="78">
        <f t="shared" si="5"/>
        <v>2746687560.13</v>
      </c>
      <c r="M35" s="78">
        <f t="shared" si="5"/>
        <v>3035603584.22</v>
      </c>
      <c r="N35" s="78">
        <f t="shared" si="5"/>
        <v>23014317999.839996</v>
      </c>
      <c r="O35" s="79">
        <f t="shared" si="5"/>
        <v>5372203.659999999</v>
      </c>
      <c r="Q35" s="86"/>
    </row>
    <row r="36" spans="1:15" ht="15.75">
      <c r="A36" s="17"/>
      <c r="B36" s="17"/>
      <c r="C36" s="17"/>
      <c r="D36" s="17"/>
      <c r="E36" s="17"/>
      <c r="F36" s="18"/>
      <c r="G36" s="18"/>
      <c r="H36" s="18"/>
      <c r="I36" s="18"/>
      <c r="J36" s="18"/>
      <c r="K36" s="18"/>
      <c r="L36" s="18"/>
      <c r="M36" s="17"/>
      <c r="N36" s="17"/>
      <c r="O36" s="17"/>
    </row>
    <row r="37" spans="1:15" ht="15.75">
      <c r="A37" s="93" t="s">
        <v>6</v>
      </c>
      <c r="B37" s="93"/>
      <c r="C37" s="93"/>
      <c r="D37" s="93"/>
      <c r="E37" s="93"/>
      <c r="F37" s="92" t="s">
        <v>7</v>
      </c>
      <c r="G37" s="93"/>
      <c r="H37" s="93"/>
      <c r="I37" s="93"/>
      <c r="J37" s="93"/>
      <c r="K37" s="93"/>
      <c r="L37" s="92" t="s">
        <v>30</v>
      </c>
      <c r="M37" s="93"/>
      <c r="N37" s="93"/>
      <c r="O37" s="93"/>
    </row>
    <row r="38" spans="1:15" ht="15.75">
      <c r="A38" s="19" t="s">
        <v>13</v>
      </c>
      <c r="B38" s="20"/>
      <c r="C38" s="20"/>
      <c r="D38" s="20"/>
      <c r="E38" s="20"/>
      <c r="F38" s="21"/>
      <c r="G38" s="22"/>
      <c r="H38" s="22"/>
      <c r="I38" s="22"/>
      <c r="J38" s="22"/>
      <c r="K38" s="23">
        <f>58566003981</f>
        <v>58566003981</v>
      </c>
      <c r="L38" s="98" t="s">
        <v>14</v>
      </c>
      <c r="M38" s="99"/>
      <c r="N38" s="99"/>
      <c r="O38" s="99"/>
    </row>
    <row r="39" spans="1:17" ht="15.75">
      <c r="A39" s="19" t="s">
        <v>15</v>
      </c>
      <c r="B39" s="20"/>
      <c r="C39" s="20"/>
      <c r="D39" s="20"/>
      <c r="E39" s="20"/>
      <c r="F39" s="25"/>
      <c r="G39" s="16"/>
      <c r="H39" s="26"/>
      <c r="I39" s="26"/>
      <c r="J39" s="26"/>
      <c r="K39" s="27">
        <v>0</v>
      </c>
      <c r="L39" s="98" t="s">
        <v>14</v>
      </c>
      <c r="M39" s="99"/>
      <c r="N39" s="99"/>
      <c r="O39" s="99"/>
      <c r="P39" s="8"/>
      <c r="Q39" s="8"/>
    </row>
    <row r="40" spans="1:17" ht="15.75">
      <c r="A40" s="28" t="s">
        <v>31</v>
      </c>
      <c r="B40" s="20"/>
      <c r="C40" s="20"/>
      <c r="D40" s="20"/>
      <c r="E40" s="20"/>
      <c r="F40" s="25"/>
      <c r="G40" s="16"/>
      <c r="H40" s="26"/>
      <c r="I40" s="26"/>
      <c r="J40" s="26"/>
      <c r="K40" s="23">
        <f>K38-K39</f>
        <v>58566003981</v>
      </c>
      <c r="L40" s="98" t="s">
        <v>14</v>
      </c>
      <c r="M40" s="99"/>
      <c r="N40" s="99"/>
      <c r="O40" s="99"/>
      <c r="P40" s="8"/>
      <c r="Q40" s="8"/>
    </row>
    <row r="41" spans="1:17" ht="15.75">
      <c r="A41" s="48" t="s">
        <v>32</v>
      </c>
      <c r="B41" s="49"/>
      <c r="C41" s="49"/>
      <c r="D41" s="49"/>
      <c r="E41" s="49"/>
      <c r="F41" s="50"/>
      <c r="G41" s="41"/>
      <c r="H41" s="51"/>
      <c r="I41" s="51"/>
      <c r="J41" s="51"/>
      <c r="K41" s="52">
        <f>N35+O35</f>
        <v>23019690203.499996</v>
      </c>
      <c r="L41" s="53"/>
      <c r="M41" s="54"/>
      <c r="N41" s="54"/>
      <c r="O41" s="55">
        <f>K41/K40*100</f>
        <v>39.30555038545578</v>
      </c>
      <c r="P41" s="8"/>
      <c r="Q41" s="8"/>
    </row>
    <row r="42" spans="1:17" ht="15.75">
      <c r="A42" s="112" t="s">
        <v>33</v>
      </c>
      <c r="B42" s="112"/>
      <c r="C42" s="112"/>
      <c r="D42" s="112"/>
      <c r="E42" s="112"/>
      <c r="F42" s="31"/>
      <c r="G42" s="18"/>
      <c r="H42" s="18"/>
      <c r="I42" s="18"/>
      <c r="J42" s="18"/>
      <c r="K42" s="23">
        <f>$K$40*O42/100</f>
        <v>28697341950.69</v>
      </c>
      <c r="L42" s="24"/>
      <c r="M42" s="32"/>
      <c r="N42" s="32"/>
      <c r="O42" s="29">
        <v>49</v>
      </c>
      <c r="P42" s="8"/>
      <c r="Q42" s="8"/>
    </row>
    <row r="43" spans="1:17" ht="15.75">
      <c r="A43" s="30" t="s">
        <v>34</v>
      </c>
      <c r="B43" s="30"/>
      <c r="C43" s="30"/>
      <c r="D43" s="30"/>
      <c r="E43" s="30"/>
      <c r="F43" s="31"/>
      <c r="G43" s="18"/>
      <c r="H43" s="18"/>
      <c r="I43" s="18"/>
      <c r="J43" s="18"/>
      <c r="K43" s="23">
        <f>$K$40*O43/100</f>
        <v>27262474853.1555</v>
      </c>
      <c r="L43" s="24"/>
      <c r="M43" s="32"/>
      <c r="N43" s="32"/>
      <c r="O43" s="32">
        <f>O42*0.95</f>
        <v>46.55</v>
      </c>
      <c r="P43" s="8"/>
      <c r="Q43" s="8"/>
    </row>
    <row r="44" spans="1:17" ht="15.75">
      <c r="A44" s="30" t="s">
        <v>35</v>
      </c>
      <c r="B44" s="30"/>
      <c r="C44" s="30"/>
      <c r="D44" s="30"/>
      <c r="E44" s="30"/>
      <c r="F44" s="33"/>
      <c r="G44" s="17"/>
      <c r="H44" s="17"/>
      <c r="I44" s="17"/>
      <c r="J44" s="17"/>
      <c r="K44" s="34">
        <f>$K$40*O44/100</f>
        <v>25827607755.621002</v>
      </c>
      <c r="L44" s="24"/>
      <c r="M44" s="32"/>
      <c r="N44" s="32"/>
      <c r="O44" s="29">
        <f>O42*0.9</f>
        <v>44.1</v>
      </c>
      <c r="P44" s="8"/>
      <c r="Q44" s="8"/>
    </row>
    <row r="45" spans="6:12" ht="7.5" customHeight="1">
      <c r="F45" s="8"/>
      <c r="G45" s="8"/>
      <c r="H45" s="8"/>
      <c r="I45" s="8"/>
      <c r="J45" s="8"/>
      <c r="K45" s="8"/>
      <c r="L45" s="35"/>
    </row>
    <row r="46" spans="1:15" s="1" customFormat="1" ht="15">
      <c r="A46" s="3" t="s">
        <v>53</v>
      </c>
      <c r="B46" s="2"/>
      <c r="C46" s="2"/>
      <c r="D46" s="2"/>
      <c r="E46" s="2"/>
      <c r="F46" s="2"/>
      <c r="G46" s="2"/>
      <c r="H46" s="2"/>
      <c r="I46" s="73"/>
      <c r="J46" s="2"/>
      <c r="K46" s="2"/>
      <c r="L46" s="2"/>
      <c r="M46" s="3"/>
      <c r="O46" s="70"/>
    </row>
    <row r="47" spans="1:13" s="1" customFormat="1" ht="15">
      <c r="A47" s="107" t="s">
        <v>47</v>
      </c>
      <c r="B47" s="107"/>
      <c r="C47" s="107"/>
      <c r="D47" s="107"/>
      <c r="E47" s="4"/>
      <c r="F47" s="4"/>
      <c r="G47" s="4"/>
      <c r="H47" s="4"/>
      <c r="I47" s="4"/>
      <c r="J47" s="4"/>
      <c r="K47" s="74"/>
      <c r="L47" s="4"/>
      <c r="M47" s="3"/>
    </row>
    <row r="48" spans="1:13" s="1" customFormat="1" ht="15">
      <c r="A48" s="107" t="s">
        <v>52</v>
      </c>
      <c r="B48" s="107"/>
      <c r="C48" s="107"/>
      <c r="D48" s="107"/>
      <c r="E48" s="5"/>
      <c r="F48" s="5"/>
      <c r="G48" s="5"/>
      <c r="H48" s="5"/>
      <c r="I48" s="5"/>
      <c r="J48" s="5"/>
      <c r="K48" s="5"/>
      <c r="L48" s="5"/>
      <c r="M48" s="69"/>
    </row>
    <row r="49" spans="1:15" s="1" customFormat="1" ht="15">
      <c r="A49" s="117" t="s">
        <v>72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</row>
    <row r="50" spans="1:15" s="1" customFormat="1" ht="46.5" customHeight="1">
      <c r="A50" s="114" t="s">
        <v>60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</row>
    <row r="51" spans="1:15" s="1" customFormat="1" ht="15">
      <c r="A51" s="116" t="s">
        <v>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</row>
    <row r="52" spans="1:15" s="1" customFormat="1" ht="15">
      <c r="A52" s="116" t="s">
        <v>16</v>
      </c>
      <c r="B52" s="116"/>
      <c r="C52" s="116"/>
      <c r="D52" s="116"/>
      <c r="O52" s="6"/>
    </row>
    <row r="53" spans="1:15" s="36" customFormat="1" ht="15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</row>
    <row r="54" spans="1:15" s="36" customFormat="1" ht="32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s="36" customFormat="1" ht="32.25" customHeight="1">
      <c r="A55" s="37"/>
      <c r="B55" s="72"/>
      <c r="C55" s="72"/>
      <c r="D55" s="72"/>
      <c r="E55" s="72"/>
      <c r="F55" s="72"/>
      <c r="G55" s="72"/>
      <c r="H55" s="72"/>
      <c r="I55" s="37"/>
      <c r="J55" s="37"/>
      <c r="K55" s="37"/>
      <c r="L55" s="37"/>
      <c r="M55" s="37"/>
      <c r="N55" s="37"/>
      <c r="O55" s="37"/>
    </row>
    <row r="56" spans="1:13" ht="15.75" customHeight="1">
      <c r="A56" s="39"/>
      <c r="B56" s="39"/>
      <c r="C56" s="39"/>
      <c r="D56" s="39"/>
      <c r="E56" s="39"/>
      <c r="G56" s="39"/>
      <c r="H56" s="39"/>
      <c r="I56" s="39"/>
      <c r="J56" s="39"/>
      <c r="K56" s="39"/>
      <c r="L56" s="39"/>
      <c r="M56" s="39"/>
    </row>
    <row r="57" spans="1:14" ht="15.75" customHeight="1">
      <c r="A57" s="111" t="s">
        <v>56</v>
      </c>
      <c r="B57" s="111"/>
      <c r="C57" s="111" t="s">
        <v>55</v>
      </c>
      <c r="D57" s="111"/>
      <c r="E57" s="111"/>
      <c r="F57" s="111"/>
      <c r="G57" s="111"/>
      <c r="H57" s="111"/>
      <c r="I57" s="111" t="s">
        <v>59</v>
      </c>
      <c r="J57" s="111"/>
      <c r="K57" s="111"/>
      <c r="L57" s="111"/>
      <c r="M57" s="111"/>
      <c r="N57" s="111"/>
    </row>
    <row r="58" spans="1:14" ht="15.7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</row>
    <row r="59" ht="15.75">
      <c r="X59" s="7" t="s">
        <v>46</v>
      </c>
    </row>
    <row r="60" spans="1:12" ht="15.75">
      <c r="A60" s="7" t="s">
        <v>4</v>
      </c>
      <c r="L60" s="38"/>
    </row>
    <row r="61" ht="15.75">
      <c r="L61" s="38"/>
    </row>
    <row r="62" spans="1:13" ht="14.25" customHeight="1">
      <c r="A62" s="111"/>
      <c r="B62" s="111"/>
      <c r="C62" s="111"/>
      <c r="D62" s="111"/>
      <c r="E62" s="111"/>
      <c r="F62" s="71" t="s">
        <v>57</v>
      </c>
      <c r="G62" s="71"/>
      <c r="H62" s="71"/>
      <c r="I62" s="71"/>
      <c r="J62" s="71"/>
      <c r="K62" s="71"/>
      <c r="L62" s="71"/>
      <c r="M62" s="71"/>
    </row>
    <row r="63" spans="1:13" ht="15.75">
      <c r="A63" s="111"/>
      <c r="B63" s="111"/>
      <c r="C63" s="111"/>
      <c r="D63" s="111"/>
      <c r="E63" s="111"/>
      <c r="F63" s="13" t="s">
        <v>58</v>
      </c>
      <c r="G63" s="13"/>
      <c r="H63" s="13"/>
      <c r="I63" s="13"/>
      <c r="J63" s="13"/>
      <c r="K63" s="13"/>
      <c r="L63" s="13"/>
      <c r="M63" s="13"/>
    </row>
    <row r="64" spans="1:13" ht="15.75">
      <c r="A64" s="39"/>
      <c r="B64" s="39"/>
      <c r="C64" s="39"/>
      <c r="J64" s="40"/>
      <c r="K64" s="40"/>
      <c r="L64" s="40"/>
      <c r="M64" s="40"/>
    </row>
  </sheetData>
  <sheetProtection/>
  <mergeCells count="41">
    <mergeCell ref="A52:D52"/>
    <mergeCell ref="A49:O49"/>
    <mergeCell ref="A51:O51"/>
    <mergeCell ref="A48:D48"/>
    <mergeCell ref="A63:E63"/>
    <mergeCell ref="A42:E42"/>
    <mergeCell ref="A53:O53"/>
    <mergeCell ref="A50:O50"/>
    <mergeCell ref="F37:K37"/>
    <mergeCell ref="P32:T33"/>
    <mergeCell ref="A57:B58"/>
    <mergeCell ref="C57:H58"/>
    <mergeCell ref="I57:N58"/>
    <mergeCell ref="A62:E62"/>
    <mergeCell ref="A13:A19"/>
    <mergeCell ref="A47:D47"/>
    <mergeCell ref="D16:D19"/>
    <mergeCell ref="M16:M19"/>
    <mergeCell ref="G16:G19"/>
    <mergeCell ref="L37:O37"/>
    <mergeCell ref="H16:H19"/>
    <mergeCell ref="J16:J19"/>
    <mergeCell ref="K16:K19"/>
    <mergeCell ref="L16:L19"/>
    <mergeCell ref="L40:O40"/>
    <mergeCell ref="E16:E19"/>
    <mergeCell ref="A5:O5"/>
    <mergeCell ref="A6:O6"/>
    <mergeCell ref="A7:O7"/>
    <mergeCell ref="A8:O8"/>
    <mergeCell ref="A9:O9"/>
    <mergeCell ref="B13:O13"/>
    <mergeCell ref="F16:F19"/>
    <mergeCell ref="A37:E37"/>
    <mergeCell ref="B14:O14"/>
    <mergeCell ref="B15:N15"/>
    <mergeCell ref="B16:B19"/>
    <mergeCell ref="C16:C19"/>
    <mergeCell ref="L38:O38"/>
    <mergeCell ref="L39:O39"/>
    <mergeCell ref="I16:I1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4" r:id="rId2"/>
  <ignoredErrors>
    <ignoredError sqref="N21:N28 N30:N3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Jfernandes</dc:creator>
  <cp:keywords/>
  <dc:description/>
  <cp:lastModifiedBy>Yago Barros Barbosa</cp:lastModifiedBy>
  <cp:lastPrinted>2019-09-18T20:47:18Z</cp:lastPrinted>
  <dcterms:created xsi:type="dcterms:W3CDTF">2002-12-13T17:59:57Z</dcterms:created>
  <dcterms:modified xsi:type="dcterms:W3CDTF">2020-01-30T15:15:01Z</dcterms:modified>
  <cp:category/>
  <cp:version/>
  <cp:contentType/>
  <cp:contentStatus/>
</cp:coreProperties>
</file>