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1"/>
  </bookViews>
  <sheets>
    <sheet name="anexo I quadrimestral executivo" sheetId="1" r:id="rId1"/>
    <sheet name="Traj. Ret. Limite" sheetId="2" r:id="rId2"/>
    <sheet name="Traj.Limite (Modelo 2)" sheetId="3" r:id="rId3"/>
  </sheets>
  <definedNames>
    <definedName name="_xlnm.Print_Area" localSheetId="0">'anexo I quadrimestral executivo'!$A$1:$O$69</definedName>
  </definedNames>
  <calcPr fullCalcOnLoad="1"/>
</workbook>
</file>

<file path=xl/sharedStrings.xml><?xml version="1.0" encoding="utf-8"?>
<sst xmlns="http://schemas.openxmlformats.org/spreadsheetml/2006/main" count="114" uniqueCount="102">
  <si>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</si>
  <si>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</si>
  <si>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</si>
  <si>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</si>
  <si>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</si>
  <si>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</si>
  <si>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</si>
  <si>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</si>
  <si>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</si>
  <si>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</si>
  <si>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</si>
  <si>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</si>
  <si>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</si>
  <si>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</si>
  <si>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</si>
  <si>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</si>
  <si>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</si>
  <si>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</si>
  <si>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</si>
  <si>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</si>
  <si>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</si>
  <si>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</si>
  <si>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</si>
  <si>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</si>
  <si>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</si>
  <si>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</si>
  <si>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</si>
  <si>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</si>
  <si>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</si>
  <si>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</si>
  <si>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</si>
  <si>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</si>
  <si>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</si>
  <si>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</si>
  <si>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</si>
  <si>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</si>
  <si>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</si>
  <si>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</si>
  <si>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</si>
  <si>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</si>
  <si>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</si>
  <si>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</si>
  <si>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</si>
  <si>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</si>
  <si>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</si>
  <si>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</si>
  <si>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</si>
  <si>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</si>
  <si>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</si>
  <si>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</si>
  <si>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</si>
  <si>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</si>
  <si>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</si>
  <si>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</si>
  <si>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</si>
  <si>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</si>
  <si>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</si>
  <si>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</si>
  <si>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</si>
  <si>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</si>
  <si>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</si>
  <si>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</si>
  <si>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</si>
  <si>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</si>
  <si>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</si>
  <si>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</si>
  <si>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</si>
  <si>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</si>
  <si>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</si>
  <si>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</si>
  <si>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</si>
  <si>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>Set/2019</t>
  </si>
  <si>
    <t>Out/2019</t>
  </si>
  <si>
    <t>Nov/2019</t>
  </si>
  <si>
    <t>Dez/2019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</si>
  <si>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</si>
  <si>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</si>
  <si>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</si>
  <si>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</si>
  <si>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</si>
  <si>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</si>
  <si>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</si>
  <si>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Jan/2020</t>
  </si>
  <si>
    <t>Fev/2020</t>
  </si>
  <si>
    <t>Abr/2020</t>
  </si>
  <si>
    <t xml:space="preserve">          2 - Imprensa Oficial, CEDAE e AGERIO não constam nos Orçamentos Fiscal e da Seguridade Social no exercício de 2020.</t>
  </si>
  <si>
    <t>AGUARDAR A RESPOSTA DA SUPOF PARA INCLUIR O TRECHO DA LEI QUE PRORROGA O ESTADO DE CALAMIDADE PÚBLICA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</si>
  <si>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8.647, de 09 de dezembro de 2019, estendeu o prazo de validade do estado de calamidade pública no âmbito da administração financeira estadual para até 31 de dezembro de 2020.</t>
  </si>
  <si>
    <t>SETEMBRO/2019 A AGOSTO/2020</t>
  </si>
  <si>
    <t>Maio/2020</t>
  </si>
  <si>
    <t>Jun/2020</t>
  </si>
  <si>
    <t>Ago/2020</t>
  </si>
  <si>
    <t>Mar/2020</t>
  </si>
  <si>
    <t>Jul/2020</t>
  </si>
  <si>
    <t>Emissão: 21/09/2020</t>
  </si>
  <si>
    <t xml:space="preserve">          3 - Até 31/08/2020 foi cancelado o montante de R$ 3.918.466,50 (três milhões, novecentos e dezoito mil, quatrocentos e sessenta e seis reais e cinquenta centavos) referentes a Restos a Pagar Não Processados inscritos pelo Poder Executivo em 31/12/2019.</t>
  </si>
  <si>
    <t>Guilherme Macedo Reis Mercês</t>
  </si>
  <si>
    <t>Secretário de Estado de Fazenda</t>
  </si>
  <si>
    <t>Francisco Ricardo Soares</t>
  </si>
  <si>
    <t>Controlador-Geral do Estado</t>
  </si>
  <si>
    <t>Cláudio Castro</t>
  </si>
  <si>
    <t>Governador em Exercício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</si>
</sst>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8" applyFont="1" applyFill="1" applyAlignment="1">
      <alignment/>
      <protection/>
    </xf>
    <xf numFmtId="0" fontId="4" fillId="0" borderId="0" xfId="48" applyFont="1" applyFill="1" applyAlignment="1">
      <alignment wrapText="1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8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8" applyNumberFormat="1" applyFont="1" applyFill="1" applyBorder="1" applyAlignment="1">
      <alignment horizontal="center"/>
      <protection/>
    </xf>
    <xf numFmtId="0" fontId="5" fillId="0" borderId="21" xfId="48" applyNumberFormat="1" applyFont="1" applyFill="1" applyBorder="1" applyAlignment="1">
      <alignment/>
      <protection/>
    </xf>
    <xf numFmtId="0" fontId="5" fillId="0" borderId="14" xfId="48" applyNumberFormat="1" applyFont="1" applyFill="1" applyBorder="1" applyAlignment="1">
      <alignment/>
      <protection/>
    </xf>
    <xf numFmtId="0" fontId="6" fillId="33" borderId="21" xfId="48" applyNumberFormat="1" applyFont="1" applyFill="1" applyBorder="1" applyAlignment="1">
      <alignment/>
      <protection/>
    </xf>
    <xf numFmtId="0" fontId="6" fillId="33" borderId="21" xfId="48" applyNumberFormat="1" applyFont="1" applyFill="1" applyBorder="1" applyAlignment="1">
      <alignment horizontal="center"/>
      <protection/>
    </xf>
    <xf numFmtId="3" fontId="5" fillId="33" borderId="16" xfId="48" applyNumberFormat="1" applyFont="1" applyFill="1" applyBorder="1" applyAlignment="1">
      <alignment/>
      <protection/>
    </xf>
    <xf numFmtId="3" fontId="5" fillId="33" borderId="14" xfId="48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4" fontId="5" fillId="33" borderId="14" xfId="48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2" fontId="6" fillId="0" borderId="21" xfId="48" applyNumberFormat="1" applyFont="1" applyFill="1" applyBorder="1" applyAlignment="1">
      <alignment horizontal="right"/>
      <protection/>
    </xf>
    <xf numFmtId="0" fontId="6" fillId="0" borderId="21" xfId="48" applyNumberFormat="1" applyFont="1" applyFill="1" applyBorder="1" applyAlignment="1">
      <alignment/>
      <protection/>
    </xf>
    <xf numFmtId="0" fontId="5" fillId="0" borderId="16" xfId="48" applyNumberFormat="1" applyFont="1" applyFill="1" applyBorder="1" applyAlignment="1">
      <alignment/>
      <protection/>
    </xf>
    <xf numFmtId="0" fontId="6" fillId="0" borderId="21" xfId="48" applyNumberFormat="1" applyFont="1" applyFill="1" applyBorder="1" applyAlignment="1">
      <alignment horizontal="right"/>
      <protection/>
    </xf>
    <xf numFmtId="0" fontId="5" fillId="0" borderId="11" xfId="48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48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8" applyNumberFormat="1" applyFont="1" applyFill="1" applyBorder="1" applyAlignment="1">
      <alignment horizontal="center"/>
      <protection/>
    </xf>
    <xf numFmtId="49" fontId="6" fillId="34" borderId="15" xfId="48" applyNumberFormat="1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center"/>
      <protection/>
    </xf>
    <xf numFmtId="49" fontId="6" fillId="34" borderId="13" xfId="48" applyNumberFormat="1" applyFont="1" applyFill="1" applyBorder="1" applyAlignment="1">
      <alignment horizontal="center"/>
      <protection/>
    </xf>
    <xf numFmtId="0" fontId="6" fillId="34" borderId="0" xfId="48" applyNumberFormat="1" applyFont="1" applyFill="1" applyBorder="1" applyAlignment="1">
      <alignment horizontal="center" vertical="top" wrapText="1"/>
      <protection/>
    </xf>
    <xf numFmtId="0" fontId="6" fillId="34" borderId="19" xfId="48" applyNumberFormat="1" applyFont="1" applyFill="1" applyBorder="1" applyAlignment="1">
      <alignment horizontal="center" vertical="top" wrapText="1"/>
      <protection/>
    </xf>
    <xf numFmtId="0" fontId="6" fillId="34" borderId="18" xfId="48" applyNumberFormat="1" applyFont="1" applyFill="1" applyBorder="1" applyAlignment="1">
      <alignment horizontal="center" vertical="top" wrapText="1"/>
      <protection/>
    </xf>
    <xf numFmtId="0" fontId="6" fillId="34" borderId="21" xfId="48" applyNumberFormat="1" applyFont="1" applyFill="1" applyBorder="1" applyAlignment="1">
      <alignment/>
      <protection/>
    </xf>
    <xf numFmtId="0" fontId="6" fillId="34" borderId="21" xfId="48" applyNumberFormat="1" applyFont="1" applyFill="1" applyBorder="1" applyAlignment="1">
      <alignment horizontal="center"/>
      <protection/>
    </xf>
    <xf numFmtId="0" fontId="6" fillId="34" borderId="16" xfId="48" applyNumberFormat="1" applyFont="1" applyFill="1" applyBorder="1" applyAlignment="1">
      <alignment horizontal="center"/>
      <protection/>
    </xf>
    <xf numFmtId="0" fontId="5" fillId="34" borderId="14" xfId="48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8" applyNumberFormat="1" applyFont="1" applyFill="1" applyBorder="1" applyAlignment="1">
      <alignment horizontal="right"/>
      <protection/>
    </xf>
    <xf numFmtId="2" fontId="6" fillId="34" borderId="21" xfId="48" applyNumberFormat="1" applyFont="1" applyFill="1" applyBorder="1" applyAlignment="1">
      <alignment horizontal="right"/>
      <protection/>
    </xf>
    <xf numFmtId="3" fontId="5" fillId="0" borderId="0" xfId="48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8" applyNumberFormat="1" applyFont="1" applyFill="1" applyBorder="1" applyAlignment="1">
      <alignment horizontal="left" vertical="center"/>
      <protection/>
    </xf>
    <xf numFmtId="178" fontId="5" fillId="0" borderId="17" xfId="61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horizontal="left" vertical="center" wrapText="1"/>
      <protection/>
    </xf>
    <xf numFmtId="0" fontId="5" fillId="0" borderId="18" xfId="48" applyNumberFormat="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7" fillId="0" borderId="0" xfId="48" applyNumberFormat="1" applyFont="1" applyFill="1" applyBorder="1" applyAlignment="1">
      <alignment horizontal="left" vertical="center" wrapText="1"/>
      <protection/>
    </xf>
    <xf numFmtId="3" fontId="4" fillId="0" borderId="0" xfId="48" applyNumberFormat="1" applyFont="1" applyFill="1" applyBorder="1" applyAlignment="1">
      <alignment/>
      <protection/>
    </xf>
    <xf numFmtId="3" fontId="4" fillId="0" borderId="0" xfId="48" applyNumberFormat="1" applyFont="1" applyFill="1" applyAlignment="1">
      <alignment wrapText="1"/>
      <protection/>
    </xf>
    <xf numFmtId="0" fontId="6" fillId="34" borderId="0" xfId="48" applyNumberFormat="1" applyFont="1" applyFill="1" applyBorder="1" applyAlignment="1">
      <alignment vertical="center"/>
      <protection/>
    </xf>
    <xf numFmtId="0" fontId="6" fillId="0" borderId="0" xfId="48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178" fontId="5" fillId="0" borderId="20" xfId="61" applyNumberFormat="1" applyFont="1" applyFill="1" applyBorder="1" applyAlignment="1">
      <alignment vertical="center"/>
    </xf>
    <xf numFmtId="0" fontId="6" fillId="0" borderId="16" xfId="48" applyNumberFormat="1" applyFont="1" applyFill="1" applyBorder="1" applyAlignment="1">
      <alignment horizontal="center"/>
      <protection/>
    </xf>
    <xf numFmtId="0" fontId="6" fillId="0" borderId="21" xfId="48" applyNumberFormat="1" applyFont="1" applyFill="1" applyBorder="1" applyAlignment="1">
      <alignment horizontal="center"/>
      <protection/>
    </xf>
    <xf numFmtId="49" fontId="6" fillId="0" borderId="21" xfId="48" applyNumberFormat="1" applyFont="1" applyFill="1" applyBorder="1" applyAlignment="1">
      <alignment/>
      <protection/>
    </xf>
    <xf numFmtId="3" fontId="5" fillId="0" borderId="0" xfId="0" applyNumberFormat="1" applyFont="1" applyAlignment="1">
      <alignment vertical="center"/>
    </xf>
    <xf numFmtId="0" fontId="48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4" fontId="6" fillId="0" borderId="15" xfId="48" applyNumberFormat="1" applyFont="1" applyFill="1" applyBorder="1" applyAlignment="1">
      <alignment vertical="center"/>
      <protection/>
    </xf>
    <xf numFmtId="4" fontId="6" fillId="0" borderId="16" xfId="48" applyNumberFormat="1" applyFont="1" applyFill="1" applyBorder="1" applyAlignment="1">
      <alignment vertical="center"/>
      <protection/>
    </xf>
    <xf numFmtId="4" fontId="5" fillId="0" borderId="13" xfId="48" applyNumberFormat="1" applyFont="1" applyFill="1" applyBorder="1" applyAlignment="1">
      <alignment vertical="center"/>
      <protection/>
    </xf>
    <xf numFmtId="4" fontId="5" fillId="0" borderId="0" xfId="48" applyNumberFormat="1" applyFont="1" applyFill="1" applyBorder="1" applyAlignment="1">
      <alignment vertical="center"/>
      <protection/>
    </xf>
    <xf numFmtId="4" fontId="5" fillId="0" borderId="17" xfId="48" applyNumberFormat="1" applyFont="1" applyFill="1" applyBorder="1" applyAlignment="1">
      <alignment vertical="center"/>
      <protection/>
    </xf>
    <xf numFmtId="4" fontId="5" fillId="0" borderId="17" xfId="61" applyNumberFormat="1" applyFont="1" applyFill="1" applyBorder="1" applyAlignment="1">
      <alignment vertical="center"/>
    </xf>
    <xf numFmtId="171" fontId="5" fillId="0" borderId="17" xfId="61" applyNumberFormat="1" applyFont="1" applyFill="1" applyBorder="1" applyAlignment="1">
      <alignment vertical="center"/>
    </xf>
    <xf numFmtId="171" fontId="5" fillId="0" borderId="17" xfId="48" applyNumberFormat="1" applyFont="1" applyFill="1" applyBorder="1" applyAlignment="1">
      <alignment vertical="center"/>
      <protection/>
    </xf>
    <xf numFmtId="4" fontId="6" fillId="0" borderId="13" xfId="48" applyNumberFormat="1" applyFont="1" applyFill="1" applyBorder="1" applyAlignment="1">
      <alignment vertical="center"/>
      <protection/>
    </xf>
    <xf numFmtId="4" fontId="6" fillId="0" borderId="17" xfId="48" applyNumberFormat="1" applyFont="1" applyFill="1" applyBorder="1" applyAlignment="1">
      <alignment vertical="center"/>
      <protection/>
    </xf>
    <xf numFmtId="4" fontId="5" fillId="0" borderId="20" xfId="48" applyNumberFormat="1" applyFont="1" applyFill="1" applyBorder="1" applyAlignment="1">
      <alignment vertical="center"/>
      <protection/>
    </xf>
    <xf numFmtId="4" fontId="6" fillId="34" borderId="19" xfId="48" applyNumberFormat="1" applyFont="1" applyFill="1" applyBorder="1" applyAlignment="1">
      <alignment vertical="center"/>
      <protection/>
    </xf>
    <xf numFmtId="4" fontId="6" fillId="34" borderId="20" xfId="48" applyNumberFormat="1" applyFont="1" applyFill="1" applyBorder="1" applyAlignment="1">
      <alignment vertical="center"/>
      <protection/>
    </xf>
    <xf numFmtId="171" fontId="6" fillId="0" borderId="17" xfId="61" applyNumberFormat="1" applyFont="1" applyFill="1" applyBorder="1" applyAlignment="1">
      <alignment vertical="center"/>
    </xf>
    <xf numFmtId="171" fontId="6" fillId="0" borderId="16" xfId="61" applyNumberFormat="1" applyFont="1" applyFill="1" applyBorder="1" applyAlignment="1">
      <alignment vertical="center"/>
    </xf>
    <xf numFmtId="4" fontId="6" fillId="33" borderId="22" xfId="48" applyNumberFormat="1" applyFont="1" applyFill="1" applyBorder="1" applyAlignment="1">
      <alignment/>
      <protection/>
    </xf>
    <xf numFmtId="4" fontId="6" fillId="34" borderId="22" xfId="48" applyNumberFormat="1" applyFont="1" applyFill="1" applyBorder="1" applyAlignment="1">
      <alignment/>
      <protection/>
    </xf>
    <xf numFmtId="4" fontId="6" fillId="33" borderId="12" xfId="48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right"/>
    </xf>
    <xf numFmtId="49" fontId="6" fillId="34" borderId="15" xfId="48" applyNumberFormat="1" applyFont="1" applyFill="1" applyBorder="1" applyAlignment="1">
      <alignment horizontal="center" vertical="center" wrapText="1"/>
      <protection/>
    </xf>
    <xf numFmtId="49" fontId="6" fillId="34" borderId="13" xfId="48" applyNumberFormat="1" applyFont="1" applyFill="1" applyBorder="1" applyAlignment="1">
      <alignment horizontal="center" vertical="center" wrapText="1"/>
      <protection/>
    </xf>
    <xf numFmtId="49" fontId="6" fillId="34" borderId="19" xfId="48" applyNumberFormat="1" applyFont="1" applyFill="1" applyBorder="1" applyAlignment="1">
      <alignment horizontal="center" vertical="center" wrapText="1"/>
      <protection/>
    </xf>
    <xf numFmtId="49" fontId="6" fillId="34" borderId="15" xfId="48" applyNumberFormat="1" applyFont="1" applyFill="1" applyBorder="1" applyAlignment="1">
      <alignment horizontal="center" vertical="center"/>
      <protection/>
    </xf>
    <xf numFmtId="49" fontId="6" fillId="34" borderId="13" xfId="48" applyNumberFormat="1" applyFont="1" applyFill="1" applyBorder="1" applyAlignment="1">
      <alignment horizontal="center" vertical="center"/>
      <protection/>
    </xf>
    <xf numFmtId="49" fontId="6" fillId="34" borderId="19" xfId="48" applyNumberFormat="1" applyFont="1" applyFill="1" applyBorder="1" applyAlignment="1">
      <alignment horizontal="center" vertical="center"/>
      <protection/>
    </xf>
    <xf numFmtId="0" fontId="6" fillId="33" borderId="11" xfId="48" applyNumberFormat="1" applyFont="1" applyFill="1" applyBorder="1" applyAlignment="1">
      <alignment horizontal="center"/>
      <protection/>
    </xf>
    <xf numFmtId="0" fontId="6" fillId="33" borderId="21" xfId="48" applyNumberFormat="1" applyFont="1" applyFill="1" applyBorder="1" applyAlignment="1">
      <alignment horizontal="center"/>
      <protection/>
    </xf>
    <xf numFmtId="0" fontId="6" fillId="34" borderId="11" xfId="48" applyNumberFormat="1" applyFont="1" applyFill="1" applyBorder="1" applyAlignment="1">
      <alignment horizontal="center"/>
      <protection/>
    </xf>
    <xf numFmtId="0" fontId="6" fillId="34" borderId="21" xfId="4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8" applyNumberFormat="1" applyFont="1" applyFill="1" applyBorder="1" applyAlignment="1">
      <alignment horizontal="center"/>
      <protection/>
    </xf>
    <xf numFmtId="0" fontId="6" fillId="34" borderId="14" xfId="48" applyNumberFormat="1" applyFont="1" applyFill="1" applyBorder="1" applyAlignment="1">
      <alignment horizontal="center"/>
      <protection/>
    </xf>
    <xf numFmtId="0" fontId="6" fillId="34" borderId="20" xfId="48" applyNumberFormat="1" applyFont="1" applyFill="1" applyBorder="1" applyAlignment="1">
      <alignment horizontal="center"/>
      <protection/>
    </xf>
    <xf numFmtId="0" fontId="6" fillId="34" borderId="18" xfId="48" applyNumberFormat="1" applyFont="1" applyFill="1" applyBorder="1" applyAlignment="1">
      <alignment horizontal="center"/>
      <protection/>
    </xf>
    <xf numFmtId="0" fontId="6" fillId="34" borderId="12" xfId="48" applyNumberFormat="1" applyFont="1" applyFill="1" applyBorder="1" applyAlignment="1">
      <alignment horizontal="center"/>
      <protection/>
    </xf>
    <xf numFmtId="0" fontId="6" fillId="34" borderId="22" xfId="48" applyNumberFormat="1" applyFont="1" applyFill="1" applyBorder="1" applyAlignment="1">
      <alignment horizontal="center" vertical="center"/>
      <protection/>
    </xf>
    <xf numFmtId="0" fontId="6" fillId="34" borderId="23" xfId="48" applyNumberFormat="1" applyFont="1" applyFill="1" applyBorder="1" applyAlignment="1">
      <alignment horizontal="center" vertical="center"/>
      <protection/>
    </xf>
    <xf numFmtId="0" fontId="6" fillId="34" borderId="24" xfId="48" applyNumberFormat="1" applyFont="1" applyFill="1" applyBorder="1" applyAlignment="1">
      <alignment horizontal="center" vertical="center"/>
      <protection/>
    </xf>
    <xf numFmtId="0" fontId="4" fillId="0" borderId="0" xfId="48" applyFont="1" applyFill="1" applyAlignment="1">
      <alignment horizontal="left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48" applyFont="1" applyFill="1" applyAlignment="1">
      <alignment horizontal="justify" vertical="top" wrapText="1"/>
      <protection/>
    </xf>
    <xf numFmtId="0" fontId="4" fillId="33" borderId="0" xfId="48" applyFont="1" applyFill="1" applyAlignment="1">
      <alignment horizontal="justify" vertical="top" wrapText="1"/>
      <protection/>
    </xf>
    <xf numFmtId="0" fontId="6" fillId="0" borderId="21" xfId="48" applyNumberFormat="1" applyFont="1" applyFill="1" applyBorder="1" applyAlignment="1">
      <alignment/>
      <protection/>
    </xf>
    <xf numFmtId="0" fontId="47" fillId="0" borderId="0" xfId="48" applyNumberFormat="1" applyFont="1" applyFill="1" applyBorder="1" applyAlignment="1">
      <alignment horizontal="left" vertical="center" wrapText="1"/>
      <protection/>
    </xf>
    <xf numFmtId="0" fontId="4" fillId="33" borderId="0" xfId="48" applyFont="1" applyFill="1" applyAlignment="1">
      <alignment horizontal="left" vertical="top" wrapText="1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8" applyFont="1" applyFill="1" applyBorder="1" applyAlignment="1">
      <alignment horizontal="center" vertical="center"/>
      <protection/>
    </xf>
    <xf numFmtId="0" fontId="2" fillId="33" borderId="21" xfId="48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5</xdr:col>
      <xdr:colOff>1143000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zoomScale="70" zoomScaleNormal="70" zoomScaleSheetLayoutView="40" zoomScalePageLayoutView="0" workbookViewId="0" topLeftCell="A57">
      <selection activeCell="A88" sqref="A88"/>
    </sheetView>
  </sheetViews>
  <sheetFormatPr defaultColWidth="9.140625" defaultRowHeight="12.75"/>
  <cols>
    <col min="1" max="1" width="92.8515625" style="33" customWidth="1"/>
    <col min="2" max="10" width="18.8515625" style="33" bestFit="1" customWidth="1"/>
    <col min="11" max="11" width="20.140625" style="33" bestFit="1" customWidth="1"/>
    <col min="12" max="13" width="18.8515625" style="33" bestFit="1" customWidth="1"/>
    <col min="14" max="14" width="20.140625" style="33" bestFit="1" customWidth="1"/>
    <col min="15" max="15" width="23.00390625" style="33" bestFit="1" customWidth="1"/>
    <col min="16" max="16" width="12.00390625" style="33" bestFit="1" customWidth="1"/>
    <col min="17" max="16384" width="9.140625" style="33" customWidth="1"/>
  </cols>
  <sheetData>
    <row r="1" spans="3:4" ht="15.75">
      <c r="C1" s="34"/>
      <c r="D1" s="34"/>
    </row>
    <row r="2" spans="2:4" ht="15.75">
      <c r="B2" s="35"/>
      <c r="C2" s="34"/>
      <c r="D2" s="34"/>
    </row>
    <row r="3" spans="3:4" ht="15.75">
      <c r="C3" s="34"/>
      <c r="D3" s="34"/>
    </row>
    <row r="4" spans="1:4" ht="15.75">
      <c r="A4" s="36"/>
      <c r="B4" s="36"/>
      <c r="C4" s="37"/>
      <c r="D4" s="34"/>
    </row>
    <row r="5" spans="1:15" ht="16.5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6.5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6.5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6.5">
      <c r="A8" s="129" t="s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6.5">
      <c r="A9" s="129" t="s">
        <v>88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4" ht="15.75">
      <c r="A10" s="35"/>
      <c r="B10" s="35"/>
      <c r="C10" s="35"/>
      <c r="N10" s="76"/>
    </row>
    <row r="11" spans="1:15" ht="15.75">
      <c r="A11" s="38"/>
      <c r="B11" s="38"/>
      <c r="C11" s="39"/>
      <c r="N11" s="83"/>
      <c r="O11" s="118" t="s">
        <v>94</v>
      </c>
    </row>
    <row r="12" spans="1:15" ht="15.75">
      <c r="A12" s="40" t="s">
        <v>29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>
        <v>1</v>
      </c>
    </row>
    <row r="13" spans="1:17" ht="15.75">
      <c r="A13" s="136" t="s">
        <v>2</v>
      </c>
      <c r="B13" s="131" t="s">
        <v>30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34"/>
      <c r="Q13" s="34"/>
    </row>
    <row r="14" spans="1:17" ht="15.75">
      <c r="A14" s="137"/>
      <c r="B14" s="133" t="s">
        <v>31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34"/>
      <c r="Q14" s="34"/>
    </row>
    <row r="15" spans="1:17" ht="15.75">
      <c r="A15" s="137"/>
      <c r="B15" s="127" t="s">
        <v>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5"/>
      <c r="O15" s="62" t="s">
        <v>32</v>
      </c>
      <c r="P15" s="34"/>
      <c r="Q15" s="34"/>
    </row>
    <row r="16" spans="1:17" ht="15.75">
      <c r="A16" s="137"/>
      <c r="B16" s="119" t="s">
        <v>71</v>
      </c>
      <c r="C16" s="122" t="s">
        <v>72</v>
      </c>
      <c r="D16" s="119" t="s">
        <v>73</v>
      </c>
      <c r="E16" s="122" t="s">
        <v>74</v>
      </c>
      <c r="F16" s="119" t="s">
        <v>82</v>
      </c>
      <c r="G16" s="122" t="s">
        <v>83</v>
      </c>
      <c r="H16" s="119" t="s">
        <v>92</v>
      </c>
      <c r="I16" s="122" t="s">
        <v>84</v>
      </c>
      <c r="J16" s="119" t="s">
        <v>89</v>
      </c>
      <c r="K16" s="122" t="s">
        <v>90</v>
      </c>
      <c r="L16" s="119" t="s">
        <v>93</v>
      </c>
      <c r="M16" s="122" t="s">
        <v>91</v>
      </c>
      <c r="N16" s="63" t="s">
        <v>33</v>
      </c>
      <c r="O16" s="64" t="s">
        <v>34</v>
      </c>
      <c r="P16" s="34"/>
      <c r="Q16" s="34"/>
    </row>
    <row r="17" spans="1:17" ht="15.75">
      <c r="A17" s="137"/>
      <c r="B17" s="120"/>
      <c r="C17" s="123"/>
      <c r="D17" s="120"/>
      <c r="E17" s="123"/>
      <c r="F17" s="120"/>
      <c r="G17" s="123"/>
      <c r="H17" s="120"/>
      <c r="I17" s="123"/>
      <c r="J17" s="120"/>
      <c r="K17" s="123"/>
      <c r="L17" s="120"/>
      <c r="M17" s="123"/>
      <c r="N17" s="65" t="s">
        <v>35</v>
      </c>
      <c r="O17" s="64" t="s">
        <v>36</v>
      </c>
      <c r="P17" s="34"/>
      <c r="Q17" s="34"/>
    </row>
    <row r="18" spans="1:17" ht="15.75">
      <c r="A18" s="137"/>
      <c r="B18" s="120"/>
      <c r="C18" s="123"/>
      <c r="D18" s="120"/>
      <c r="E18" s="123"/>
      <c r="F18" s="120"/>
      <c r="G18" s="123"/>
      <c r="H18" s="120"/>
      <c r="I18" s="123"/>
      <c r="J18" s="120"/>
      <c r="K18" s="123"/>
      <c r="L18" s="120"/>
      <c r="M18" s="123"/>
      <c r="N18" s="65" t="s">
        <v>37</v>
      </c>
      <c r="O18" s="66" t="s">
        <v>38</v>
      </c>
      <c r="P18" s="34"/>
      <c r="Q18" s="34"/>
    </row>
    <row r="19" spans="1:17" ht="15.75">
      <c r="A19" s="138"/>
      <c r="B19" s="121"/>
      <c r="C19" s="124"/>
      <c r="D19" s="121"/>
      <c r="E19" s="124"/>
      <c r="F19" s="121"/>
      <c r="G19" s="124"/>
      <c r="H19" s="121"/>
      <c r="I19" s="124"/>
      <c r="J19" s="121"/>
      <c r="K19" s="124"/>
      <c r="L19" s="121"/>
      <c r="M19" s="124"/>
      <c r="N19" s="67" t="s">
        <v>9</v>
      </c>
      <c r="O19" s="68" t="s">
        <v>10</v>
      </c>
      <c r="P19" s="34"/>
      <c r="Q19" s="34"/>
    </row>
    <row r="20" spans="1:17" s="78" customFormat="1" ht="18" customHeight="1">
      <c r="A20" s="91" t="s">
        <v>12</v>
      </c>
      <c r="B20" s="100">
        <f>B21+B25+B29</f>
        <v>3065289733.23</v>
      </c>
      <c r="C20" s="100">
        <f aca="true" t="shared" si="0" ref="C20:M20">C21+C25+C29</f>
        <v>3657762801.83</v>
      </c>
      <c r="D20" s="100">
        <f t="shared" si="0"/>
        <v>5565325508.8</v>
      </c>
      <c r="E20" s="100">
        <f t="shared" si="0"/>
        <v>3953988989.39</v>
      </c>
      <c r="F20" s="100">
        <f t="shared" si="0"/>
        <v>2690905411.67</v>
      </c>
      <c r="G20" s="100">
        <f t="shared" si="0"/>
        <v>4078766941.6899996</v>
      </c>
      <c r="H20" s="100">
        <f t="shared" si="0"/>
        <v>2581644282.12</v>
      </c>
      <c r="I20" s="100">
        <f t="shared" si="0"/>
        <v>2888721227.8</v>
      </c>
      <c r="J20" s="100">
        <f t="shared" si="0"/>
        <v>3320255725.8699994</v>
      </c>
      <c r="K20" s="100">
        <f t="shared" si="0"/>
        <v>3026586864.53</v>
      </c>
      <c r="L20" s="100">
        <f t="shared" si="0"/>
        <v>3139918277.1000004</v>
      </c>
      <c r="M20" s="100">
        <f t="shared" si="0"/>
        <v>3033534459.1299996</v>
      </c>
      <c r="N20" s="101">
        <f aca="true" t="shared" si="1" ref="N20:N34">SUM(B20:M20)</f>
        <v>41002700223.15999</v>
      </c>
      <c r="O20" s="114">
        <f>SUM(O21+O25+O29)</f>
        <v>5393335.02</v>
      </c>
      <c r="P20" s="77"/>
      <c r="Q20" s="92"/>
    </row>
    <row r="21" spans="1:17" s="78" customFormat="1" ht="14.25" customHeight="1">
      <c r="A21" s="79" t="s">
        <v>39</v>
      </c>
      <c r="B21" s="102">
        <f>B22+B23+B24</f>
        <v>1409498577.52</v>
      </c>
      <c r="C21" s="103">
        <f aca="true" t="shared" si="2" ref="C21:O21">C22+C23+C24</f>
        <v>1956071396.89</v>
      </c>
      <c r="D21" s="104">
        <f t="shared" si="2"/>
        <v>2443925225.78</v>
      </c>
      <c r="E21" s="104">
        <f t="shared" si="2"/>
        <v>2361069245.2599998</v>
      </c>
      <c r="F21" s="104">
        <f t="shared" si="2"/>
        <v>1451851064.1200001</v>
      </c>
      <c r="G21" s="104">
        <f t="shared" si="2"/>
        <v>1386662167.0399997</v>
      </c>
      <c r="H21" s="104">
        <f t="shared" si="2"/>
        <v>1263302524.3299997</v>
      </c>
      <c r="I21" s="104">
        <f t="shared" si="2"/>
        <v>1281675651.9599998</v>
      </c>
      <c r="J21" s="104">
        <f t="shared" si="2"/>
        <v>1646403575.6499999</v>
      </c>
      <c r="K21" s="104">
        <f t="shared" si="2"/>
        <v>1423297515.8700001</v>
      </c>
      <c r="L21" s="104">
        <f t="shared" si="2"/>
        <v>1301653711.43</v>
      </c>
      <c r="M21" s="104">
        <f t="shared" si="2"/>
        <v>1338561196.8899999</v>
      </c>
      <c r="N21" s="104">
        <f t="shared" si="1"/>
        <v>19263971852.739998</v>
      </c>
      <c r="O21" s="106">
        <f t="shared" si="2"/>
        <v>2949955.45</v>
      </c>
      <c r="P21" s="77"/>
      <c r="Q21" s="92"/>
    </row>
    <row r="22" spans="1:17" s="78" customFormat="1" ht="14.25" customHeight="1">
      <c r="A22" s="79" t="s">
        <v>43</v>
      </c>
      <c r="B22" s="104">
        <v>1177005280.79</v>
      </c>
      <c r="C22" s="104">
        <v>1707072178.42</v>
      </c>
      <c r="D22" s="104">
        <v>1998229436.88</v>
      </c>
      <c r="E22" s="104">
        <v>2111579923.16</v>
      </c>
      <c r="F22" s="104">
        <v>1215695407.27</v>
      </c>
      <c r="G22" s="104">
        <v>1218202073.61</v>
      </c>
      <c r="H22" s="104">
        <v>1142894551.61</v>
      </c>
      <c r="I22" s="104">
        <v>1135452852.3</v>
      </c>
      <c r="J22" s="104">
        <v>1504248554.05</v>
      </c>
      <c r="K22" s="104">
        <v>1321019873.17</v>
      </c>
      <c r="L22" s="104">
        <v>1183427669.38</v>
      </c>
      <c r="M22" s="104">
        <v>1189640559.08</v>
      </c>
      <c r="N22" s="104">
        <f t="shared" si="1"/>
        <v>16904468359.72</v>
      </c>
      <c r="O22" s="106">
        <v>2949955.45</v>
      </c>
      <c r="P22" s="76"/>
      <c r="Q22" s="92"/>
    </row>
    <row r="23" spans="1:17" s="78" customFormat="1" ht="14.25" customHeight="1">
      <c r="A23" s="79" t="s">
        <v>44</v>
      </c>
      <c r="B23" s="104">
        <v>232433476.91</v>
      </c>
      <c r="C23" s="104">
        <v>248936150.93</v>
      </c>
      <c r="D23" s="104">
        <v>445615302.69</v>
      </c>
      <c r="E23" s="104">
        <v>249350937.88</v>
      </c>
      <c r="F23" s="104">
        <v>236103817.44</v>
      </c>
      <c r="G23" s="104">
        <v>168385473.6</v>
      </c>
      <c r="H23" s="104">
        <v>120322111.38</v>
      </c>
      <c r="I23" s="104">
        <v>146152660.04</v>
      </c>
      <c r="J23" s="104">
        <v>142087244.27</v>
      </c>
      <c r="K23" s="104">
        <v>102206477.5</v>
      </c>
      <c r="L23" s="104">
        <v>118160259.18</v>
      </c>
      <c r="M23" s="104">
        <v>148811956.25</v>
      </c>
      <c r="N23" s="104">
        <f t="shared" si="1"/>
        <v>2358565868.0699997</v>
      </c>
      <c r="O23" s="80">
        <v>0</v>
      </c>
      <c r="P23" s="77"/>
      <c r="Q23" s="92"/>
    </row>
    <row r="24" spans="1:17" s="78" customFormat="1" ht="15.75">
      <c r="A24" s="79" t="s">
        <v>45</v>
      </c>
      <c r="B24" s="104">
        <v>59819.82</v>
      </c>
      <c r="C24" s="104">
        <v>63067.54</v>
      </c>
      <c r="D24" s="104">
        <v>80486.21</v>
      </c>
      <c r="E24" s="104">
        <v>138384.22</v>
      </c>
      <c r="F24" s="104">
        <v>51839.41</v>
      </c>
      <c r="G24" s="104">
        <v>74619.83</v>
      </c>
      <c r="H24" s="104">
        <v>85861.34</v>
      </c>
      <c r="I24" s="104">
        <v>70139.62</v>
      </c>
      <c r="J24" s="104">
        <v>67777.33</v>
      </c>
      <c r="K24" s="104">
        <v>71165.2</v>
      </c>
      <c r="L24" s="104">
        <v>65782.87</v>
      </c>
      <c r="M24" s="104">
        <v>108681.56</v>
      </c>
      <c r="N24" s="104">
        <f t="shared" si="1"/>
        <v>937624.95</v>
      </c>
      <c r="O24" s="80">
        <v>0</v>
      </c>
      <c r="P24" s="77"/>
      <c r="Q24" s="92"/>
    </row>
    <row r="25" spans="1:17" s="78" customFormat="1" ht="15.75">
      <c r="A25" s="79" t="s">
        <v>40</v>
      </c>
      <c r="B25" s="102">
        <f>B26+B27+B28</f>
        <v>1589969373.3400002</v>
      </c>
      <c r="C25" s="103">
        <f aca="true" t="shared" si="3" ref="C25:O25">C26+C27+C28</f>
        <v>1603767387.76</v>
      </c>
      <c r="D25" s="104">
        <f t="shared" si="3"/>
        <v>2976278244.15</v>
      </c>
      <c r="E25" s="104">
        <f t="shared" si="3"/>
        <v>1431918489.29</v>
      </c>
      <c r="F25" s="104">
        <f t="shared" si="3"/>
        <v>1233146531.04</v>
      </c>
      <c r="G25" s="104">
        <f t="shared" si="3"/>
        <v>2579078298.41</v>
      </c>
      <c r="H25" s="104">
        <f t="shared" si="3"/>
        <v>1095976975.97</v>
      </c>
      <c r="I25" s="104">
        <f t="shared" si="3"/>
        <v>1595090210.92</v>
      </c>
      <c r="J25" s="104">
        <f t="shared" si="3"/>
        <v>1575292387.33</v>
      </c>
      <c r="K25" s="104">
        <f t="shared" si="3"/>
        <v>1576252936.3799999</v>
      </c>
      <c r="L25" s="104">
        <f t="shared" si="3"/>
        <v>1700188370.83</v>
      </c>
      <c r="M25" s="104">
        <f t="shared" si="3"/>
        <v>1589166614.58</v>
      </c>
      <c r="N25" s="104">
        <f t="shared" si="1"/>
        <v>20546125820</v>
      </c>
      <c r="O25" s="80">
        <f t="shared" si="3"/>
        <v>0</v>
      </c>
      <c r="P25" s="77"/>
      <c r="Q25" s="92"/>
    </row>
    <row r="26" spans="1:17" s="78" customFormat="1" ht="15.75">
      <c r="A26" s="79" t="s">
        <v>46</v>
      </c>
      <c r="B26" s="104">
        <v>1216930104.13</v>
      </c>
      <c r="C26" s="104">
        <v>1220939054.24</v>
      </c>
      <c r="D26" s="104">
        <v>2272702799.17</v>
      </c>
      <c r="E26" s="104">
        <v>1121783020.3</v>
      </c>
      <c r="F26" s="104">
        <v>848094674.4</v>
      </c>
      <c r="G26" s="104">
        <v>2119038014.09</v>
      </c>
      <c r="H26" s="104">
        <v>800265049.14</v>
      </c>
      <c r="I26" s="104">
        <v>1210974575.38</v>
      </c>
      <c r="J26" s="104">
        <v>1208426383.29</v>
      </c>
      <c r="K26" s="104">
        <v>1208143776.87</v>
      </c>
      <c r="L26" s="104">
        <v>1329938964.72</v>
      </c>
      <c r="M26" s="104">
        <v>1215617647.26</v>
      </c>
      <c r="N26" s="104">
        <f t="shared" si="1"/>
        <v>15772854062.989998</v>
      </c>
      <c r="O26" s="80">
        <v>0</v>
      </c>
      <c r="P26" s="77"/>
      <c r="Q26" s="92"/>
    </row>
    <row r="27" spans="1:17" s="78" customFormat="1" ht="15.75">
      <c r="A27" s="79" t="s">
        <v>47</v>
      </c>
      <c r="B27" s="104">
        <v>373035663.4</v>
      </c>
      <c r="C27" s="104">
        <v>382827259.33</v>
      </c>
      <c r="D27" s="104">
        <v>703573594.98</v>
      </c>
      <c r="E27" s="104">
        <v>310133897.48</v>
      </c>
      <c r="F27" s="104">
        <v>385051856.64</v>
      </c>
      <c r="G27" s="104">
        <v>460040284.32</v>
      </c>
      <c r="H27" s="104">
        <v>295711926.83</v>
      </c>
      <c r="I27" s="104">
        <v>384115635.54</v>
      </c>
      <c r="J27" s="104">
        <v>366866004.04</v>
      </c>
      <c r="K27" s="104">
        <v>368109159.51</v>
      </c>
      <c r="L27" s="104">
        <v>370249406.11</v>
      </c>
      <c r="M27" s="104">
        <v>373548967.32</v>
      </c>
      <c r="N27" s="104">
        <f t="shared" si="1"/>
        <v>4773263655.499999</v>
      </c>
      <c r="O27" s="80">
        <v>0</v>
      </c>
      <c r="P27" s="77"/>
      <c r="Q27" s="92"/>
    </row>
    <row r="28" spans="1:17" s="78" customFormat="1" ht="15.75">
      <c r="A28" s="79" t="s">
        <v>48</v>
      </c>
      <c r="B28" s="105">
        <v>3605.81</v>
      </c>
      <c r="C28" s="105">
        <v>1074.19</v>
      </c>
      <c r="D28" s="105">
        <v>1850</v>
      </c>
      <c r="E28" s="105">
        <v>1571.51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106">
        <f t="shared" si="1"/>
        <v>8101.51</v>
      </c>
      <c r="O28" s="80">
        <v>0</v>
      </c>
      <c r="P28" s="77"/>
      <c r="Q28" s="92"/>
    </row>
    <row r="29" spans="1:17" s="78" customFormat="1" ht="31.5">
      <c r="A29" s="81" t="s">
        <v>66</v>
      </c>
      <c r="B29" s="107">
        <v>65821782.37</v>
      </c>
      <c r="C29" s="107">
        <v>97924017.18</v>
      </c>
      <c r="D29" s="107">
        <v>145122038.87</v>
      </c>
      <c r="E29" s="107">
        <v>161001254.84</v>
      </c>
      <c r="F29" s="107">
        <v>5907816.51</v>
      </c>
      <c r="G29" s="107">
        <v>113026476.24</v>
      </c>
      <c r="H29" s="107">
        <v>222364781.82</v>
      </c>
      <c r="I29" s="107">
        <v>11955364.92</v>
      </c>
      <c r="J29" s="107">
        <v>98559762.89</v>
      </c>
      <c r="K29" s="107">
        <v>27036412.28</v>
      </c>
      <c r="L29" s="107">
        <v>138076194.84</v>
      </c>
      <c r="M29" s="107">
        <v>105806647.66</v>
      </c>
      <c r="N29" s="107">
        <f>SUM(B29:M29)</f>
        <v>1192602550.4199998</v>
      </c>
      <c r="O29" s="106">
        <v>2443379.57</v>
      </c>
      <c r="P29" s="77"/>
      <c r="Q29" s="92"/>
    </row>
    <row r="30" spans="1:17" s="78" customFormat="1" ht="16.5" customHeight="1">
      <c r="A30" s="91" t="s">
        <v>41</v>
      </c>
      <c r="B30" s="108">
        <f aca="true" t="shared" si="4" ref="B30:O30">SUM(B31:B34)</f>
        <v>1522515702.24</v>
      </c>
      <c r="C30" s="108">
        <f t="shared" si="4"/>
        <v>2005701714.11</v>
      </c>
      <c r="D30" s="108">
        <f t="shared" si="4"/>
        <v>2818637948.67</v>
      </c>
      <c r="E30" s="108">
        <f t="shared" si="4"/>
        <v>918385405.1700001</v>
      </c>
      <c r="F30" s="108">
        <f t="shared" si="4"/>
        <v>813445582.4399999</v>
      </c>
      <c r="G30" s="108">
        <f t="shared" si="4"/>
        <v>1601945226.1299999</v>
      </c>
      <c r="H30" s="108">
        <f t="shared" si="4"/>
        <v>1328556255.33</v>
      </c>
      <c r="I30" s="108">
        <f t="shared" si="4"/>
        <v>762096436.3000001</v>
      </c>
      <c r="J30" s="108">
        <f t="shared" si="4"/>
        <v>986151045.0500001</v>
      </c>
      <c r="K30" s="108">
        <f t="shared" si="4"/>
        <v>1149705840.31</v>
      </c>
      <c r="L30" s="108">
        <f t="shared" si="4"/>
        <v>428162324.84999996</v>
      </c>
      <c r="M30" s="108">
        <f>SUM(M31:M34)</f>
        <v>1036883152.53</v>
      </c>
      <c r="N30" s="109">
        <f t="shared" si="1"/>
        <v>15372186633.13</v>
      </c>
      <c r="O30" s="113">
        <f t="shared" si="4"/>
        <v>21131.36</v>
      </c>
      <c r="P30" s="77"/>
      <c r="Q30" s="92"/>
    </row>
    <row r="31" spans="1:17" s="78" customFormat="1" ht="15.75">
      <c r="A31" s="79" t="s">
        <v>49</v>
      </c>
      <c r="B31" s="104">
        <v>303782.18</v>
      </c>
      <c r="C31" s="104">
        <v>183380.09</v>
      </c>
      <c r="D31" s="104">
        <v>360076.85</v>
      </c>
      <c r="E31" s="104">
        <v>16072598.92</v>
      </c>
      <c r="F31" s="104">
        <v>136675.87</v>
      </c>
      <c r="G31" s="104">
        <v>208055.43</v>
      </c>
      <c r="H31" s="104">
        <v>1532067.17</v>
      </c>
      <c r="I31" s="104">
        <v>1424770.68</v>
      </c>
      <c r="J31" s="104">
        <v>1289155.25</v>
      </c>
      <c r="K31" s="104">
        <v>1425958.88</v>
      </c>
      <c r="L31" s="104">
        <v>1294224.43</v>
      </c>
      <c r="M31" s="104">
        <v>1487087.74</v>
      </c>
      <c r="N31" s="104">
        <f t="shared" si="1"/>
        <v>25717833.489999995</v>
      </c>
      <c r="O31" s="80">
        <v>0</v>
      </c>
      <c r="P31" s="77"/>
      <c r="Q31" s="92"/>
    </row>
    <row r="32" spans="1:20" s="78" customFormat="1" ht="15.75">
      <c r="A32" s="79" t="s">
        <v>50</v>
      </c>
      <c r="B32" s="104">
        <v>10042647.5</v>
      </c>
      <c r="C32" s="104">
        <v>470781851.64</v>
      </c>
      <c r="D32" s="104">
        <v>5155230.82</v>
      </c>
      <c r="E32" s="104">
        <v>649493268.7</v>
      </c>
      <c r="F32" s="104">
        <v>8320069.65</v>
      </c>
      <c r="G32" s="104">
        <v>10066741.84</v>
      </c>
      <c r="H32" s="104">
        <v>12723745.54</v>
      </c>
      <c r="I32" s="104">
        <v>1938558.15</v>
      </c>
      <c r="J32" s="104">
        <v>345071108.55</v>
      </c>
      <c r="K32" s="104">
        <v>6673383.81</v>
      </c>
      <c r="L32" s="104">
        <v>13873842.22</v>
      </c>
      <c r="M32" s="104">
        <v>16287593.39</v>
      </c>
      <c r="N32" s="104">
        <f t="shared" si="1"/>
        <v>1550428041.8100002</v>
      </c>
      <c r="O32" s="106">
        <v>21131.36</v>
      </c>
      <c r="P32" s="142"/>
      <c r="Q32" s="142"/>
      <c r="R32" s="142"/>
      <c r="S32" s="142"/>
      <c r="T32" s="142"/>
    </row>
    <row r="33" spans="1:22" s="78" customFormat="1" ht="15.75" customHeight="1">
      <c r="A33" s="79" t="s">
        <v>51</v>
      </c>
      <c r="B33" s="104">
        <v>4522131.12</v>
      </c>
      <c r="C33" s="104">
        <v>17685474.56</v>
      </c>
      <c r="D33" s="104">
        <v>24490.36</v>
      </c>
      <c r="E33" s="104">
        <v>26403609.97</v>
      </c>
      <c r="F33" s="104">
        <v>19673729.38</v>
      </c>
      <c r="G33" s="104">
        <v>14644398.53</v>
      </c>
      <c r="H33" s="104">
        <v>5630617.76</v>
      </c>
      <c r="I33" s="104">
        <v>2757684.51</v>
      </c>
      <c r="J33" s="104">
        <v>2878666.43</v>
      </c>
      <c r="K33" s="104">
        <v>3367932.13</v>
      </c>
      <c r="L33" s="104">
        <v>1997032.67</v>
      </c>
      <c r="M33" s="104">
        <v>2660825.63</v>
      </c>
      <c r="N33" s="104">
        <f t="shared" si="1"/>
        <v>102246593.05000001</v>
      </c>
      <c r="O33" s="80">
        <v>0</v>
      </c>
      <c r="P33" s="142"/>
      <c r="Q33" s="142"/>
      <c r="R33" s="142"/>
      <c r="S33" s="142"/>
      <c r="T33" s="142"/>
      <c r="U33" s="60"/>
      <c r="V33" s="60"/>
    </row>
    <row r="34" spans="1:22" s="78" customFormat="1" ht="15.75">
      <c r="A34" s="82" t="s">
        <v>52</v>
      </c>
      <c r="B34" s="110">
        <v>1507647141.44</v>
      </c>
      <c r="C34" s="110">
        <v>1517051007.82</v>
      </c>
      <c r="D34" s="110">
        <v>2813098150.64</v>
      </c>
      <c r="E34" s="110">
        <v>226415927.58</v>
      </c>
      <c r="F34" s="110">
        <v>785315107.54</v>
      </c>
      <c r="G34" s="110">
        <v>1577026030.33</v>
      </c>
      <c r="H34" s="110">
        <v>1308669824.86</v>
      </c>
      <c r="I34" s="110">
        <v>755975422.96</v>
      </c>
      <c r="J34" s="110">
        <v>636912114.82</v>
      </c>
      <c r="K34" s="110">
        <v>1138238565.49</v>
      </c>
      <c r="L34" s="110">
        <v>410997225.53</v>
      </c>
      <c r="M34" s="110">
        <v>1016447645.77</v>
      </c>
      <c r="N34" s="110">
        <f t="shared" si="1"/>
        <v>13693794164.779999</v>
      </c>
      <c r="O34" s="93">
        <v>0</v>
      </c>
      <c r="Q34" s="92"/>
      <c r="U34" s="60"/>
      <c r="V34" s="60"/>
    </row>
    <row r="35" spans="1:17" s="78" customFormat="1" ht="15.75">
      <c r="A35" s="90" t="s">
        <v>5</v>
      </c>
      <c r="B35" s="111">
        <f aca="true" t="shared" si="5" ref="B35:O35">B20-B30</f>
        <v>1542774030.99</v>
      </c>
      <c r="C35" s="111">
        <f t="shared" si="5"/>
        <v>1652061087.72</v>
      </c>
      <c r="D35" s="111">
        <f t="shared" si="5"/>
        <v>2746687560.13</v>
      </c>
      <c r="E35" s="111">
        <f t="shared" si="5"/>
        <v>3035603584.22</v>
      </c>
      <c r="F35" s="111">
        <f t="shared" si="5"/>
        <v>1877459829.23</v>
      </c>
      <c r="G35" s="111">
        <f t="shared" si="5"/>
        <v>2476821715.5599995</v>
      </c>
      <c r="H35" s="111">
        <f t="shared" si="5"/>
        <v>1253088026.79</v>
      </c>
      <c r="I35" s="111">
        <f t="shared" si="5"/>
        <v>2126624791.5</v>
      </c>
      <c r="J35" s="111">
        <f t="shared" si="5"/>
        <v>2334104680.819999</v>
      </c>
      <c r="K35" s="111">
        <f t="shared" si="5"/>
        <v>1876881024.2200003</v>
      </c>
      <c r="L35" s="111">
        <f t="shared" si="5"/>
        <v>2711755952.2500005</v>
      </c>
      <c r="M35" s="111">
        <f t="shared" si="5"/>
        <v>1996651306.5999997</v>
      </c>
      <c r="N35" s="111">
        <f t="shared" si="5"/>
        <v>25630513590.02999</v>
      </c>
      <c r="O35" s="112">
        <f t="shared" si="5"/>
        <v>5372203.659999999</v>
      </c>
      <c r="P35" s="97"/>
      <c r="Q35" s="92"/>
    </row>
    <row r="36" spans="1:15" ht="15.75">
      <c r="A36" s="43"/>
      <c r="B36" s="43"/>
      <c r="C36" s="43"/>
      <c r="D36" s="43"/>
      <c r="E36" s="43"/>
      <c r="F36" s="44"/>
      <c r="G36" s="44"/>
      <c r="H36" s="44"/>
      <c r="I36" s="44"/>
      <c r="J36" s="44"/>
      <c r="K36" s="44"/>
      <c r="L36" s="44"/>
      <c r="M36" s="43"/>
      <c r="N36" s="43"/>
      <c r="O36" s="43"/>
    </row>
    <row r="37" spans="1:15" ht="15.75">
      <c r="A37" s="128" t="s">
        <v>6</v>
      </c>
      <c r="B37" s="128"/>
      <c r="C37" s="128"/>
      <c r="D37" s="128"/>
      <c r="E37" s="128"/>
      <c r="F37" s="127" t="s">
        <v>7</v>
      </c>
      <c r="G37" s="128"/>
      <c r="H37" s="128"/>
      <c r="I37" s="128"/>
      <c r="J37" s="128"/>
      <c r="K37" s="128"/>
      <c r="L37" s="127" t="s">
        <v>42</v>
      </c>
      <c r="M37" s="128"/>
      <c r="N37" s="128"/>
      <c r="O37" s="128"/>
    </row>
    <row r="38" spans="1:15" ht="15.75">
      <c r="A38" s="45" t="s">
        <v>13</v>
      </c>
      <c r="B38" s="46"/>
      <c r="C38" s="46"/>
      <c r="D38" s="46"/>
      <c r="E38" s="46"/>
      <c r="F38" s="47"/>
      <c r="G38" s="48"/>
      <c r="H38" s="48"/>
      <c r="I38" s="48"/>
      <c r="J38" s="48"/>
      <c r="K38" s="115">
        <v>57779995128.579994</v>
      </c>
      <c r="L38" s="125" t="s">
        <v>14</v>
      </c>
      <c r="M38" s="126"/>
      <c r="N38" s="126"/>
      <c r="O38" s="126"/>
    </row>
    <row r="39" spans="1:17" ht="15.75">
      <c r="A39" s="53" t="s">
        <v>75</v>
      </c>
      <c r="B39" s="95"/>
      <c r="C39" s="95"/>
      <c r="D39" s="95"/>
      <c r="E39" s="95"/>
      <c r="F39" s="94"/>
      <c r="G39" s="42"/>
      <c r="H39" s="50"/>
      <c r="I39" s="50"/>
      <c r="J39" s="50"/>
      <c r="K39" s="51">
        <v>0</v>
      </c>
      <c r="L39" s="125" t="s">
        <v>14</v>
      </c>
      <c r="M39" s="126"/>
      <c r="N39" s="126"/>
      <c r="O39" s="126"/>
      <c r="P39" s="34"/>
      <c r="Q39" s="34"/>
    </row>
    <row r="40" spans="1:17" ht="15.75">
      <c r="A40" s="96" t="s">
        <v>76</v>
      </c>
      <c r="B40" s="95"/>
      <c r="C40" s="95"/>
      <c r="D40" s="95"/>
      <c r="E40" s="95"/>
      <c r="F40" s="94"/>
      <c r="G40" s="42"/>
      <c r="H40" s="50"/>
      <c r="I40" s="50"/>
      <c r="J40" s="50"/>
      <c r="K40" s="51">
        <v>0</v>
      </c>
      <c r="L40" s="125" t="s">
        <v>14</v>
      </c>
      <c r="M40" s="126"/>
      <c r="N40" s="126"/>
      <c r="O40" s="126"/>
      <c r="P40" s="34"/>
      <c r="Q40" s="34"/>
    </row>
    <row r="41" spans="1:17" ht="15.75">
      <c r="A41" s="96" t="s">
        <v>77</v>
      </c>
      <c r="B41" s="95"/>
      <c r="C41" s="95"/>
      <c r="D41" s="95"/>
      <c r="E41" s="95"/>
      <c r="F41" s="94"/>
      <c r="G41" s="42"/>
      <c r="H41" s="50"/>
      <c r="I41" s="50"/>
      <c r="J41" s="50"/>
      <c r="K41" s="115">
        <f>K38-K39-K40</f>
        <v>57779995128.579994</v>
      </c>
      <c r="L41" s="125" t="s">
        <v>14</v>
      </c>
      <c r="M41" s="126"/>
      <c r="N41" s="126"/>
      <c r="O41" s="126"/>
      <c r="P41" s="34"/>
      <c r="Q41" s="34"/>
    </row>
    <row r="42" spans="1:17" ht="15.75">
      <c r="A42" s="69" t="s">
        <v>78</v>
      </c>
      <c r="B42" s="70"/>
      <c r="C42" s="70"/>
      <c r="D42" s="70"/>
      <c r="E42" s="70"/>
      <c r="F42" s="71"/>
      <c r="G42" s="62"/>
      <c r="H42" s="72"/>
      <c r="I42" s="72"/>
      <c r="J42" s="72"/>
      <c r="K42" s="116">
        <f>N35+O35</f>
        <v>25635885793.68999</v>
      </c>
      <c r="L42" s="73"/>
      <c r="M42" s="74"/>
      <c r="N42" s="74"/>
      <c r="O42" s="75">
        <f>K42/K41*100</f>
        <v>44.36809961067233</v>
      </c>
      <c r="P42" s="34"/>
      <c r="Q42" s="34"/>
    </row>
    <row r="43" spans="1:17" ht="15.75">
      <c r="A43" s="146" t="s">
        <v>79</v>
      </c>
      <c r="B43" s="146"/>
      <c r="C43" s="146"/>
      <c r="D43" s="146"/>
      <c r="E43" s="146"/>
      <c r="F43" s="54"/>
      <c r="G43" s="44"/>
      <c r="H43" s="44"/>
      <c r="I43" s="44"/>
      <c r="J43" s="44"/>
      <c r="K43" s="115">
        <f>$K$41*O43/100</f>
        <v>28312197613.0042</v>
      </c>
      <c r="L43" s="49"/>
      <c r="M43" s="55"/>
      <c r="N43" s="55"/>
      <c r="O43" s="52">
        <v>49</v>
      </c>
      <c r="P43" s="34"/>
      <c r="Q43" s="34"/>
    </row>
    <row r="44" spans="1:17" ht="15.75">
      <c r="A44" s="53" t="s">
        <v>80</v>
      </c>
      <c r="B44" s="53"/>
      <c r="C44" s="53"/>
      <c r="D44" s="53"/>
      <c r="E44" s="53"/>
      <c r="F44" s="54"/>
      <c r="G44" s="44"/>
      <c r="H44" s="44"/>
      <c r="I44" s="44"/>
      <c r="J44" s="44"/>
      <c r="K44" s="115">
        <f>$K$41*O44/100</f>
        <v>26896587732.353985</v>
      </c>
      <c r="L44" s="49"/>
      <c r="M44" s="55"/>
      <c r="N44" s="55"/>
      <c r="O44" s="55">
        <f>O43*0.95</f>
        <v>46.55</v>
      </c>
      <c r="P44" s="34"/>
      <c r="Q44" s="34"/>
    </row>
    <row r="45" spans="1:17" ht="15.75">
      <c r="A45" s="53" t="s">
        <v>81</v>
      </c>
      <c r="B45" s="53"/>
      <c r="C45" s="53"/>
      <c r="D45" s="53"/>
      <c r="E45" s="53"/>
      <c r="F45" s="56"/>
      <c r="G45" s="43"/>
      <c r="H45" s="43"/>
      <c r="I45" s="43"/>
      <c r="J45" s="43"/>
      <c r="K45" s="117">
        <f>$K$41*O45/100</f>
        <v>25480977851.70378</v>
      </c>
      <c r="L45" s="49"/>
      <c r="M45" s="55"/>
      <c r="N45" s="55"/>
      <c r="O45" s="52">
        <f>O43*0.9</f>
        <v>44.1</v>
      </c>
      <c r="P45" s="34"/>
      <c r="Q45" s="34"/>
    </row>
    <row r="46" spans="6:12" ht="7.5" customHeight="1">
      <c r="F46" s="34"/>
      <c r="G46" s="34"/>
      <c r="H46" s="34"/>
      <c r="I46" s="34"/>
      <c r="J46" s="34"/>
      <c r="K46" s="34"/>
      <c r="L46" s="57"/>
    </row>
    <row r="47" spans="1:15" s="28" customFormat="1" ht="15">
      <c r="A47" s="29" t="s">
        <v>65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5"/>
    </row>
    <row r="48" spans="1:13" s="28" customFormat="1" ht="15">
      <c r="A48" s="139" t="s">
        <v>64</v>
      </c>
      <c r="B48" s="139"/>
      <c r="C48" s="139"/>
      <c r="D48" s="139"/>
      <c r="E48" s="30"/>
      <c r="F48" s="30"/>
      <c r="G48" s="30"/>
      <c r="H48" s="30"/>
      <c r="I48" s="30"/>
      <c r="J48" s="30"/>
      <c r="K48" s="89"/>
      <c r="L48" s="30"/>
      <c r="M48" s="29"/>
    </row>
    <row r="49" spans="1:13" s="28" customFormat="1" ht="15">
      <c r="A49" s="139" t="s">
        <v>85</v>
      </c>
      <c r="B49" s="139"/>
      <c r="C49" s="139"/>
      <c r="D49" s="139"/>
      <c r="E49" s="31"/>
      <c r="F49" s="31"/>
      <c r="G49" s="31"/>
      <c r="H49" s="31"/>
      <c r="I49" s="31"/>
      <c r="J49" s="31"/>
      <c r="K49" s="31"/>
      <c r="L49" s="31"/>
      <c r="M49" s="84"/>
    </row>
    <row r="50" spans="1:15" s="28" customFormat="1" ht="15">
      <c r="A50" s="145" t="s">
        <v>95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32" s="28" customFormat="1" ht="46.5" customHeight="1">
      <c r="A51" s="148" t="s">
        <v>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Q51" s="98" t="s">
        <v>86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9"/>
      <c r="AF51" s="99"/>
    </row>
    <row r="52" spans="1:15" s="28" customFormat="1" ht="15">
      <c r="A52" s="144" t="s">
        <v>70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1:15" s="28" customFormat="1" ht="15">
      <c r="A53" s="144"/>
      <c r="B53" s="144"/>
      <c r="C53" s="144"/>
      <c r="D53" s="144"/>
      <c r="O53" s="32"/>
    </row>
    <row r="54" spans="1:15" s="58" customFormat="1" ht="15.7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</row>
    <row r="55" spans="1:15" s="58" customFormat="1" ht="32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s="58" customFormat="1" ht="32.25" customHeight="1">
      <c r="A56" s="59"/>
      <c r="B56" s="87"/>
      <c r="C56" s="87"/>
      <c r="D56" s="87"/>
      <c r="E56" s="87"/>
      <c r="F56" s="87"/>
      <c r="G56" s="87"/>
      <c r="H56" s="87"/>
      <c r="I56" s="59"/>
      <c r="J56" s="59"/>
      <c r="K56" s="59"/>
      <c r="L56" s="59"/>
      <c r="M56" s="59"/>
      <c r="N56" s="59"/>
      <c r="O56" s="59"/>
    </row>
    <row r="57" spans="1:13" ht="15.75" customHeight="1">
      <c r="A57" s="60"/>
      <c r="B57" s="60"/>
      <c r="C57" s="60"/>
      <c r="D57" s="60"/>
      <c r="E57" s="60"/>
      <c r="G57" s="60"/>
      <c r="H57" s="60"/>
      <c r="I57" s="60"/>
      <c r="J57" s="60"/>
      <c r="K57" s="60"/>
      <c r="L57" s="60"/>
      <c r="M57" s="60"/>
    </row>
    <row r="58" spans="1:14" ht="15.75" customHeight="1">
      <c r="A58" s="140" t="s">
        <v>96</v>
      </c>
      <c r="B58" s="140"/>
      <c r="C58" s="141" t="s">
        <v>98</v>
      </c>
      <c r="D58" s="141"/>
      <c r="E58" s="141"/>
      <c r="F58" s="141"/>
      <c r="G58" s="141"/>
      <c r="H58" s="141"/>
      <c r="I58" s="141" t="s">
        <v>100</v>
      </c>
      <c r="J58" s="141"/>
      <c r="K58" s="141"/>
      <c r="L58" s="141"/>
      <c r="M58" s="141"/>
      <c r="N58" s="141"/>
    </row>
    <row r="59" spans="1:14" ht="15.75">
      <c r="A59" s="140" t="s">
        <v>97</v>
      </c>
      <c r="B59" s="140"/>
      <c r="C59" s="141" t="s">
        <v>99</v>
      </c>
      <c r="D59" s="141"/>
      <c r="E59" s="141"/>
      <c r="F59" s="141"/>
      <c r="G59" s="141"/>
      <c r="H59" s="141"/>
      <c r="I59" s="141" t="s">
        <v>101</v>
      </c>
      <c r="J59" s="141"/>
      <c r="K59" s="141"/>
      <c r="L59" s="141"/>
      <c r="M59" s="141"/>
      <c r="N59" s="141"/>
    </row>
    <row r="60" spans="3:24" ht="15.75">
      <c r="C60"/>
      <c r="D60"/>
      <c r="E60"/>
      <c r="F60"/>
      <c r="G60"/>
      <c r="H60"/>
      <c r="X60" s="33" t="s">
        <v>53</v>
      </c>
    </row>
    <row r="61" spans="1:14" ht="15.75">
      <c r="A61" s="33" t="s">
        <v>4</v>
      </c>
      <c r="C61"/>
      <c r="D61"/>
      <c r="E61"/>
      <c r="F61"/>
      <c r="G61"/>
      <c r="H61"/>
      <c r="I61"/>
      <c r="J61"/>
      <c r="K61"/>
      <c r="L61"/>
      <c r="M61"/>
      <c r="N61"/>
    </row>
    <row r="62" spans="9:14" ht="15.75">
      <c r="I62"/>
      <c r="J62"/>
      <c r="K62"/>
      <c r="L62"/>
      <c r="M62"/>
      <c r="N62"/>
    </row>
    <row r="63" spans="1:13" ht="14.25" customHeight="1">
      <c r="A63" s="143"/>
      <c r="B63" s="143"/>
      <c r="C63" s="143"/>
      <c r="D63" s="143"/>
      <c r="E63" s="143"/>
      <c r="F63" s="86" t="s">
        <v>67</v>
      </c>
      <c r="G63" s="86"/>
      <c r="H63" s="86"/>
      <c r="I63" s="86"/>
      <c r="J63" s="86"/>
      <c r="K63" s="86"/>
      <c r="L63" s="86"/>
      <c r="M63" s="86"/>
    </row>
    <row r="64" spans="1:13" ht="15.75">
      <c r="A64" s="143"/>
      <c r="B64" s="143"/>
      <c r="C64" s="143"/>
      <c r="D64" s="143"/>
      <c r="E64" s="143"/>
      <c r="F64" s="39" t="s">
        <v>68</v>
      </c>
      <c r="G64" s="39"/>
      <c r="H64" s="39"/>
      <c r="I64" s="39"/>
      <c r="J64" s="39"/>
      <c r="K64" s="39"/>
      <c r="L64" s="39"/>
      <c r="M64" s="39"/>
    </row>
    <row r="65" spans="1:13" ht="15.75">
      <c r="A65" s="60"/>
      <c r="B65" s="60"/>
      <c r="C65" s="60"/>
      <c r="J65" s="61"/>
      <c r="K65" s="61"/>
      <c r="L65" s="61"/>
      <c r="M65" s="61"/>
    </row>
  </sheetData>
  <sheetProtection/>
  <mergeCells count="45">
    <mergeCell ref="C59:H59"/>
    <mergeCell ref="I58:N58"/>
    <mergeCell ref="I59:N59"/>
    <mergeCell ref="A49:D49"/>
    <mergeCell ref="A64:E64"/>
    <mergeCell ref="A43:E43"/>
    <mergeCell ref="A54:O54"/>
    <mergeCell ref="A51:O51"/>
    <mergeCell ref="A52:O52"/>
    <mergeCell ref="L41:O41"/>
    <mergeCell ref="A58:B58"/>
    <mergeCell ref="A59:B59"/>
    <mergeCell ref="C58:H58"/>
    <mergeCell ref="P32:T33"/>
    <mergeCell ref="A63:E63"/>
    <mergeCell ref="L40:O40"/>
    <mergeCell ref="A37:E37"/>
    <mergeCell ref="A53:D53"/>
    <mergeCell ref="A50:O50"/>
    <mergeCell ref="B14:O14"/>
    <mergeCell ref="B15:N15"/>
    <mergeCell ref="A13:A19"/>
    <mergeCell ref="A48:D48"/>
    <mergeCell ref="D16:D19"/>
    <mergeCell ref="M16:M19"/>
    <mergeCell ref="G16:G19"/>
    <mergeCell ref="L37:O37"/>
    <mergeCell ref="H16:H19"/>
    <mergeCell ref="J16:J19"/>
    <mergeCell ref="A5:O5"/>
    <mergeCell ref="A6:O6"/>
    <mergeCell ref="A7:O7"/>
    <mergeCell ref="A8:O8"/>
    <mergeCell ref="A9:O9"/>
    <mergeCell ref="B13:O13"/>
    <mergeCell ref="B16:B19"/>
    <mergeCell ref="C16:C19"/>
    <mergeCell ref="L38:O38"/>
    <mergeCell ref="L39:O39"/>
    <mergeCell ref="I16:I19"/>
    <mergeCell ref="E16:E19"/>
    <mergeCell ref="F16:F19"/>
    <mergeCell ref="K16:K19"/>
    <mergeCell ref="L16:L19"/>
    <mergeCell ref="F37:K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1:N28 N30:N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51" t="s">
        <v>15</v>
      </c>
      <c r="C2" s="151"/>
      <c r="D2" s="151"/>
      <c r="E2" s="151"/>
      <c r="F2" s="151"/>
      <c r="G2" s="151"/>
      <c r="H2" s="1"/>
      <c r="I2" s="1"/>
      <c r="J2" s="1"/>
    </row>
    <row r="3" spans="1:10" ht="12.75">
      <c r="A3" s="1"/>
      <c r="B3" s="150" t="s">
        <v>16</v>
      </c>
      <c r="C3" s="150"/>
      <c r="D3" s="150"/>
      <c r="E3" s="149" t="s">
        <v>69</v>
      </c>
      <c r="F3" s="150"/>
      <c r="G3" s="150"/>
      <c r="H3" s="13"/>
      <c r="I3" s="1"/>
      <c r="J3" s="1"/>
    </row>
    <row r="4" spans="1:10" ht="15" customHeight="1">
      <c r="A4" s="1"/>
      <c r="B4" s="150" t="s">
        <v>17</v>
      </c>
      <c r="C4" s="150"/>
      <c r="D4" s="150"/>
      <c r="E4" s="149" t="s">
        <v>22</v>
      </c>
      <c r="F4" s="150"/>
      <c r="G4" s="150"/>
      <c r="H4" s="13"/>
      <c r="I4" s="1"/>
      <c r="J4" s="1"/>
    </row>
    <row r="5" spans="1:11" ht="12.75">
      <c r="A5" s="1"/>
      <c r="B5" s="14" t="s">
        <v>18</v>
      </c>
      <c r="C5" s="15" t="s">
        <v>21</v>
      </c>
      <c r="D5" s="15" t="s">
        <v>19</v>
      </c>
      <c r="E5" s="16" t="s">
        <v>23</v>
      </c>
      <c r="F5" s="17" t="s">
        <v>26</v>
      </c>
      <c r="G5" s="18" t="s">
        <v>21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24</v>
      </c>
      <c r="F6" s="19"/>
      <c r="G6" s="20"/>
      <c r="H6" s="4"/>
    </row>
    <row r="7" spans="1:8" ht="12.75">
      <c r="A7" s="1"/>
      <c r="B7" s="21" t="s">
        <v>9</v>
      </c>
      <c r="C7" s="22" t="s">
        <v>10</v>
      </c>
      <c r="D7" s="22" t="s">
        <v>20</v>
      </c>
      <c r="E7" s="21" t="s">
        <v>25</v>
      </c>
      <c r="F7" s="22" t="s">
        <v>27</v>
      </c>
      <c r="G7" s="23" t="s">
        <v>28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 executivo'!$O$42</f>
        <v>44.36809961067233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B31" sqref="B31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52" t="s">
        <v>15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2" ht="15">
      <c r="A3" s="4"/>
      <c r="B3" s="153" t="s">
        <v>54</v>
      </c>
      <c r="C3" s="154">
        <v>2016</v>
      </c>
      <c r="D3" s="154"/>
      <c r="E3" s="154"/>
      <c r="F3" s="154">
        <v>2017</v>
      </c>
      <c r="G3" s="154"/>
      <c r="H3" s="154"/>
      <c r="I3" s="154">
        <v>2018</v>
      </c>
      <c r="J3" s="154"/>
      <c r="K3" s="155"/>
      <c r="L3" s="4"/>
    </row>
    <row r="4" spans="1:12" ht="15">
      <c r="A4" s="4"/>
      <c r="B4" s="153"/>
      <c r="C4" s="154" t="s">
        <v>17</v>
      </c>
      <c r="D4" s="154"/>
      <c r="E4" s="154"/>
      <c r="F4" s="154" t="s">
        <v>60</v>
      </c>
      <c r="G4" s="154"/>
      <c r="H4" s="154"/>
      <c r="I4" s="154" t="s">
        <v>60</v>
      </c>
      <c r="J4" s="154"/>
      <c r="K4" s="155"/>
      <c r="L4" s="4"/>
    </row>
    <row r="5" spans="1:12" s="10" customFormat="1" ht="28.5" customHeight="1">
      <c r="A5" s="7"/>
      <c r="B5" s="153"/>
      <c r="C5" s="8" t="s">
        <v>55</v>
      </c>
      <c r="D5" s="8" t="s">
        <v>56</v>
      </c>
      <c r="E5" s="11" t="s">
        <v>63</v>
      </c>
      <c r="F5" s="8" t="s">
        <v>57</v>
      </c>
      <c r="G5" s="8" t="s">
        <v>58</v>
      </c>
      <c r="H5" s="8" t="s">
        <v>59</v>
      </c>
      <c r="I5" s="8" t="s">
        <v>57</v>
      </c>
      <c r="J5" s="8" t="s">
        <v>58</v>
      </c>
      <c r="K5" s="9" t="s">
        <v>59</v>
      </c>
      <c r="L5" s="7"/>
    </row>
    <row r="6" spans="1:12" ht="15">
      <c r="A6" s="4"/>
      <c r="B6" s="6" t="s">
        <v>61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62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2020-09-22T19:58:03Z</cp:lastPrinted>
  <dcterms:created xsi:type="dcterms:W3CDTF">2002-12-13T17:59:57Z</dcterms:created>
  <dcterms:modified xsi:type="dcterms:W3CDTF">2020-10-01T21:59:01Z</dcterms:modified>
  <cp:category/>
  <cp:version/>
  <cp:contentType/>
  <cp:contentStatus/>
</cp:coreProperties>
</file>