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11340" windowHeight="5985" activeTab="0"/>
  </bookViews>
  <sheets>
    <sheet name="anexo I quadrimestral executivo" sheetId="1" r:id="rId1"/>
    <sheet name="Traj. Ret. Limite" sheetId="2" r:id="rId2"/>
    <sheet name="Traj.Limite (Modelo 2)" sheetId="3" r:id="rId3"/>
  </sheets>
  <definedNames>
    <definedName name="_xlnm.Print_Area" localSheetId="0">'anexo I quadrimestral executivo'!$A$1:$O$69</definedName>
  </definedNames>
  <calcPr fullCalcOnLoad="1"/>
</workbook>
</file>

<file path=xl/comments1.xml><?xml version="1.0" encoding="utf-8"?>
<comments xmlns="http://schemas.openxmlformats.org/spreadsheetml/2006/main">
  <authors>
    <author>Fernanda Calil Tannus de Oliveira</author>
  </authors>
  <commentList>
    <comment ref="A49" authorId="0">
      <text>
        <r>
          <rPr>
            <b/>
            <sz val="9"/>
            <rFont val="Tahoma"/>
            <family val="2"/>
          </rPr>
          <t>Fernanda Calil Tannus de Oliveira:</t>
        </r>
        <r>
          <rPr>
            <sz val="9"/>
            <rFont val="Tahoma"/>
            <family val="2"/>
          </rPr>
          <t xml:space="preserve">
Atualizar saldo de RPNP Cancelado através do relatório "APOIO - RGF ANEXO 1 - PODER EXECUTIVO (Contribuição Patronal-2017) - RPNP CANCELADO" </t>
        </r>
      </text>
    </comment>
    <comment ref="A29" authorId="0">
      <text>
        <r>
          <rPr>
            <b/>
            <sz val="9"/>
            <rFont val="Tahoma"/>
            <family val="2"/>
          </rPr>
          <t>Fernanda Calil Tannus de Oliveira:</t>
        </r>
        <r>
          <rPr>
            <sz val="9"/>
            <rFont val="Tahoma"/>
            <family val="2"/>
          </rPr>
          <t xml:space="preserve">
Mão de obra constante dos contratos de terceirização que esteja empregada em atividades-fim da instituição ou em atividades inerentes a categorias funcionais abrangidas pelo respectivo plano de cargos e salários do quadro de pessoal, </t>
        </r>
        <r>
          <rPr>
            <b/>
            <sz val="9"/>
            <rFont val="Tahoma"/>
            <family val="2"/>
          </rPr>
          <t xml:space="preserve">classificáveis no grupo de natureza de despesa 3 – Outras Despesas Correntes, elemento de despesa 34 – Outras Despesas de Pessoal decorrentes de Contratos de Terceirização.
</t>
        </r>
        <r>
          <rPr>
            <sz val="9"/>
            <rFont val="Tahoma"/>
            <family val="2"/>
          </rPr>
          <t xml:space="preserve">
Nessa linha devem ser incluídas também as despesas com pessoal decorrentes da contratação de </t>
        </r>
        <r>
          <rPr>
            <b/>
            <sz val="9"/>
            <rFont val="Tahoma"/>
            <family val="2"/>
          </rPr>
          <t>forma indireta</t>
        </r>
        <r>
          <rPr>
            <sz val="9"/>
            <rFont val="Tahoma"/>
            <family val="2"/>
          </rPr>
          <t xml:space="preserve">, conforme definido do subitem 3 do item 04.01.02.01. Essas despesas </t>
        </r>
        <r>
          <rPr>
            <b/>
            <sz val="9"/>
            <rFont val="Tahoma"/>
            <family val="2"/>
          </rPr>
          <t>não necessariamente são registradas no elemento 34</t>
        </r>
        <r>
          <rPr>
            <sz val="9"/>
            <rFont val="Tahoma"/>
            <family val="2"/>
          </rPr>
          <t xml:space="preserve">, pois observam o objeto do gasto a que se referem. No entanto, a parcela do pagamento referente à </t>
        </r>
        <r>
          <rPr>
            <b/>
            <sz val="9"/>
            <rFont val="Tahoma"/>
            <family val="2"/>
          </rPr>
          <t>remuneração do pessoal que exerça atividade fim do ente público, efetuado em decorrência da contratação de forma indireta, mesmo que sejam obtidas por meio de informações gerencias</t>
        </r>
        <r>
          <rPr>
            <sz val="9"/>
            <rFont val="Tahoma"/>
            <family val="2"/>
          </rPr>
          <t xml:space="preserve">, devem ser inseridas nessas linha e </t>
        </r>
        <r>
          <rPr>
            <b/>
            <sz val="9"/>
            <rFont val="Tahoma"/>
            <family val="2"/>
          </rPr>
          <t>detalhadas em notas explicativas</t>
        </r>
        <r>
          <rPr>
            <sz val="9"/>
            <rFont val="Tahoma"/>
            <family val="2"/>
          </rPr>
          <t xml:space="preserve">. 
Nessa situação, inclue-se a </t>
        </r>
        <r>
          <rPr>
            <b/>
            <sz val="9"/>
            <rFont val="Tahoma"/>
            <family val="2"/>
          </rPr>
          <t>parcela do pagamento referente à remuneração do pessoal que exerce a atividade fim do ente público nas entidades do terceiro setor contratadas pela administração pública para gerir instituições públicas</t>
        </r>
        <r>
          <rPr>
            <sz val="9"/>
            <rFont val="Tahoma"/>
            <family val="2"/>
          </rPr>
          <t>. Esses valores serão obtidos por meio da prestação de contas dessas entidades.</t>
        </r>
      </text>
    </comment>
  </commentList>
</comments>
</file>

<file path=xl/sharedStrings.xml><?xml version="1.0" encoding="utf-8"?>
<sst xmlns="http://schemas.openxmlformats.org/spreadsheetml/2006/main" count="111" uniqueCount="100">
  <si>
    <t>RELATÓRIO DE GESTÃO FISCAL</t>
  </si>
  <si>
    <t>ORÇAMENTOS FISCAL E DA SEGURIDADE SOCIAL</t>
  </si>
  <si>
    <t>DESPESA COM PESSOAL</t>
  </si>
  <si>
    <t>GOVERNO DO ESTADO DO RIO DE JANEIRO - PODER EXECUTIVO</t>
  </si>
  <si>
    <t xml:space="preserve">  </t>
  </si>
  <si>
    <t>DESPESA LÍQUIDA COM PESSOAL (III) = (I - II)</t>
  </si>
  <si>
    <t>APURAÇÃO DO CUMPRIMENTO DO LIMITE LEGAL</t>
  </si>
  <si>
    <t>VALOR</t>
  </si>
  <si>
    <t>LIQUIDADAS</t>
  </si>
  <si>
    <t>(a)</t>
  </si>
  <si>
    <t>(b)</t>
  </si>
  <si>
    <t xml:space="preserve">DEMONSTRATIVO DA DESPESA COM PESSOAL </t>
  </si>
  <si>
    <t>DESPESA BRUTA COM PESSOAL (I)</t>
  </si>
  <si>
    <t>RECEITA CORRENTE LÍQUIDA - RCL (IV)</t>
  </si>
  <si>
    <t>-</t>
  </si>
  <si>
    <t>TRAJETÓRIA DE RETORNO AO LIMITE DA DESPESA TOTAL COM PESSOAL</t>
  </si>
  <si>
    <t>2016</t>
  </si>
  <si>
    <t>3º Quadrimestre</t>
  </si>
  <si>
    <t xml:space="preserve">Limite Máxímo </t>
  </si>
  <si>
    <t>% Excedente</t>
  </si>
  <si>
    <t>(c) = (b-a)</t>
  </si>
  <si>
    <t>% DTP</t>
  </si>
  <si>
    <t xml:space="preserve">(-) Transferências obrigatórias da União relativas às emendas individuais (V)  (§ 13, art. 166 da CF)  </t>
  </si>
  <si>
    <t>1º Quadrimestre</t>
  </si>
  <si>
    <t>Redutor mínimo de</t>
  </si>
  <si>
    <t>1/3 do Excedente</t>
  </si>
  <si>
    <t>(d) = (1/3*c)</t>
  </si>
  <si>
    <t>Limite</t>
  </si>
  <si>
    <t>(e) = (b-d)</t>
  </si>
  <si>
    <t>(f)</t>
  </si>
  <si>
    <t xml:space="preserve"> RGF - ANEXO 1 (LRF, art. 55, inciso I, alínea "a")</t>
  </si>
  <si>
    <t>DESPESAS EXECUTADAS</t>
  </si>
  <si>
    <t>(Últimos 12 Meses)</t>
  </si>
  <si>
    <t>INSCRITAS EM</t>
  </si>
  <si>
    <t>TOTAL</t>
  </si>
  <si>
    <t xml:space="preserve"> RESTOS A PAGAR</t>
  </si>
  <si>
    <t>(ÚLTIMOS</t>
  </si>
  <si>
    <t xml:space="preserve">NÃO </t>
  </si>
  <si>
    <t>12 MESES)</t>
  </si>
  <si>
    <t xml:space="preserve"> PROCESSADOS</t>
  </si>
  <si>
    <t xml:space="preserve">    Pessoal Ativo</t>
  </si>
  <si>
    <t xml:space="preserve">    Pessoal Inativo e Pensionistas</t>
  </si>
  <si>
    <t xml:space="preserve">DESPESAS NÃO COMPUTADAS (II) (§ 1º do art. 19 da LRF) </t>
  </si>
  <si>
    <t>% SOBRE A RCL AJUSTADA</t>
  </si>
  <si>
    <t>= RECEITA CORRENTE LÍQUIDA AJUSTADA (VI)</t>
  </si>
  <si>
    <t>DESPESA TOTAL COM PESSOAL - DTP (VII) = (III a + III b)</t>
  </si>
  <si>
    <t xml:space="preserve">LIMITE MÁXIMO (VIII) (incisos I, II e III, art. 20 da LRF) </t>
  </si>
  <si>
    <t xml:space="preserve">LIMITE PRUDENCIAL (IX) = (0,95 x VIII) (parágrafo único do art. 22 da LRF) </t>
  </si>
  <si>
    <t xml:space="preserve">LIMITE DE ALERTA (X) = (0,90 x VIII) (inciso II do §1º do art. 59 da LRF) </t>
  </si>
  <si>
    <t xml:space="preserve">       Vencimentos, Vantagens e Outras Despesas Variáveis</t>
  </si>
  <si>
    <t xml:space="preserve">       Obrigações Patronais</t>
  </si>
  <si>
    <t xml:space="preserve">       Benefícios Previdenciários</t>
  </si>
  <si>
    <t xml:space="preserve">       Aposentadorias, Reserva e Reformas</t>
  </si>
  <si>
    <t xml:space="preserve">       Pensões</t>
  </si>
  <si>
    <t xml:space="preserve">       Outros Benefícios Previdenciários</t>
  </si>
  <si>
    <t xml:space="preserve"> Indenizações por Demissão e Incentivos à Demissão Voluntária</t>
  </si>
  <si>
    <t xml:space="preserve"> Decorrentes de Decisão Judicial de período anterior ao da apuração</t>
  </si>
  <si>
    <t xml:space="preserve"> Despesas de Exercícios Anteriores de período anterior ao da apuração</t>
  </si>
  <si>
    <t xml:space="preserve"> Inativos e Pensionistas com Recursos Vinculados</t>
  </si>
  <si>
    <t xml:space="preserve"> </t>
  </si>
  <si>
    <t>Exercício Financeiro</t>
  </si>
  <si>
    <t>DCL</t>
  </si>
  <si>
    <t>Excedente*</t>
  </si>
  <si>
    <t>1º</t>
  </si>
  <si>
    <t>2º</t>
  </si>
  <si>
    <t>3º</t>
  </si>
  <si>
    <t>Quadrimestre</t>
  </si>
  <si>
    <t>% da DCL sobre a RCL</t>
  </si>
  <si>
    <t>% Limite de Endividamento</t>
  </si>
  <si>
    <t>Redutor 1/3 do Excedente</t>
  </si>
  <si>
    <t>Obs.:  1 - Excluídas a Imprensa Oficial, a CEDAE e a AGERIO por não se enquadrarem no conceito de Empresa Dependente.</t>
  </si>
  <si>
    <t>MAIO/2018 A ABRIL/2019</t>
  </si>
  <si>
    <t>Mai/2018</t>
  </si>
  <si>
    <t>Jun/2018</t>
  </si>
  <si>
    <t>Jul/2018</t>
  </si>
  <si>
    <t>Ago/2018</t>
  </si>
  <si>
    <t>Set/2018</t>
  </si>
  <si>
    <t>Out/2018</t>
  </si>
  <si>
    <t>Nov/2018</t>
  </si>
  <si>
    <t>Dez/2018</t>
  </si>
  <si>
    <t>Jan/2019</t>
  </si>
  <si>
    <t>Fev/2019</t>
  </si>
  <si>
    <t>Mar/2019</t>
  </si>
  <si>
    <t>Abr/2019</t>
  </si>
  <si>
    <t xml:space="preserve">          2 - Imprensa Oficial, CEDAE e AGERIO não constam nos Orçamentos Fiscal e da Seguridade Social no exercício de 2019.</t>
  </si>
  <si>
    <t>FONTE: Siafe-Rio - Secretaria de Estado de Fazenda.</t>
  </si>
  <si>
    <t xml:space="preserve">    Outras despesas de pessoal decorrentes de contratos de terceirização ou de contratação de forma indireta (§ 1º do art. 18 da LRF)</t>
  </si>
  <si>
    <t>Bernardo Santos Cunha Barbosa                                                                                                                                                                                                                          Controlador-Geral do Estado</t>
  </si>
  <si>
    <t>Luiz Claudio Rodrigues de Carvalho                                                                                                                                   Secretário de Estado de Fazenda</t>
  </si>
  <si>
    <t xml:space="preserve">                                                                                         </t>
  </si>
  <si>
    <t xml:space="preserve">    </t>
  </si>
  <si>
    <t>Wilson José Witzel                                                                                                                                                          Governador</t>
  </si>
  <si>
    <t>2019</t>
  </si>
  <si>
    <t>Valores de DEA alterados conforme consulta gerada no Flexvision em Abril/2019</t>
  </si>
  <si>
    <t xml:space="preserve">          3 - Até 30/04/2019 foi cancelado o montante de R$ 297.227,70 (duzentos e noventa e sete mil, duzentos e vinte e sete reais e setenta centavos) referentes a Restos a Pagar Não Processados inscritos pelo Poder Executivo em 31/12/2018.</t>
  </si>
  <si>
    <t xml:space="preserve">          4 - O prazo para eliminação do percentual excedente para ajuste previstos no art. 23 da LRF estava suspenso por força da Lei 7.483 de 08 de novembro de 2016, que reconhece o estado de calamidade pública no âmbito da administração financeira estadual.  Entretanto, conforme a Lei Complementar nº  159 de 19 de maio de 2017 e após homologação do Acordo de Recuperação Fiscal  em 05/09/2017, o prazo passou a ser o mesmo pactuado no Plano de Recuperação, ou seja, 36 (trinta e seis) meses, com a possibilidade de prorrogação por igual período. Esse é o novo prazo a ser considerado para efeitos do quadro TRAJETÓRIA DE RETORNO AO LIMITE DA DESPESA TOTAL COM PESSOAL. A Lei Estadual do Rio de Janeiro nº 8.272 de 27 de dezembro de 2018 estendeu o prazo de validade do estado de calamidade pública no âmbito da administração financeira estadual para até 31 de dezembro de 2019.</t>
  </si>
  <si>
    <t xml:space="preserve">          5 - Foram excluídos do cômputo das despesas com pessoal  os "Créditos Empenhados em Liquidação", uma vez que a base móvel do Demonstrativo da Despesa com Pessoal do 1º e 2º Quadrimestres é afetada pelo mês de liquidação das Provisões (Dezembro), causando distorção no acompanhamento do índice de pessoal. </t>
  </si>
  <si>
    <t xml:space="preserve">          7 - Este Demonstrativo não considera a casa dos centavos.</t>
  </si>
  <si>
    <t xml:space="preserve">          6 - Após análises e controles realizados pela SUBCONT no Demonstrativo da Receita Corrente Líquida, verificamos que as contribuições dos militares ao RPPS não estavam sendo consideradas nas deduções do demonstrativo, causado pela alteração do ementário da receita. Com a republicação do Demonstrativo da Receita Corrente Líquida o percentual atingido sobre a RCL foi atualizado.</t>
  </si>
  <si>
    <t>Emissão: 27/09/2019</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</si>
</sst>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_);_(* \(#,##0\);_(* &quot;-&quot;??_);_(@_)"/>
    <numFmt numFmtId="179" formatCode="_(* #,##0.0_);_(* \(#,##0.0\);_(* &quot;-&quot;??_);_(@_)"/>
    <numFmt numFmtId="180" formatCode="[$-416]dddd\,\ d&quot; de &quot;mmmm&quot; de &quot;yyyy"/>
    <numFmt numFmtId="181" formatCode="_(* #,##0.000_);_(* \(#,##0.000\);_(* &quot;-&quot;??_);_(@_)"/>
    <numFmt numFmtId="182" formatCode="_(* #,##0.0000_);_(* \(#,##0.0000\);_(* &quot;-&quot;??_);_(@_)"/>
    <numFmt numFmtId="183" formatCode="0.0"/>
    <numFmt numFmtId="184" formatCode="#,##0.0"/>
  </numFmts>
  <fonts count="50">
    <font>
      <sz val="10"/>
      <name val="Arial"/>
      <family val="0"/>
    </font>
    <font>
      <sz val="12"/>
      <name val="Arial"/>
      <family val="2"/>
    </font>
    <font>
      <b/>
      <u val="single"/>
      <sz val="12"/>
      <name val="Arial"/>
      <family val="2"/>
    </font>
    <font>
      <sz val="9"/>
      <name val="Tahoma"/>
      <family val="2"/>
    </font>
    <font>
      <b/>
      <sz val="9"/>
      <name val="Tahoma"/>
      <family val="2"/>
    </font>
    <font>
      <b/>
      <u val="single"/>
      <sz val="10"/>
      <name val="Arial"/>
      <family val="2"/>
    </font>
    <font>
      <sz val="11"/>
      <name val="Times New Roman"/>
      <family val="1"/>
    </font>
    <font>
      <sz val="12"/>
      <name val="Times New Roman"/>
      <family val="1"/>
    </font>
    <font>
      <b/>
      <sz val="12"/>
      <name val="Times New Roman"/>
      <family val="1"/>
    </font>
    <font>
      <sz val="13"/>
      <name val="Times New Roman"/>
      <family val="1"/>
    </font>
    <font>
      <b/>
      <sz val="1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8"/>
      <name val="Times New Roman"/>
      <family val="1"/>
    </font>
    <font>
      <sz val="12"/>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Times New Roman"/>
      <family val="1"/>
    </font>
    <font>
      <sz val="12"/>
      <color rgb="FFFF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top/>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right style="thin"/>
      <top style="thin"/>
      <bottom/>
    </border>
    <border>
      <left>
        <color indexed="63"/>
      </left>
      <right style="thin"/>
      <top>
        <color indexed="63"/>
      </top>
      <bottom>
        <color indexed="63"/>
      </bottom>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16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171" fontId="0" fillId="0" borderId="0" applyFont="0" applyFill="0" applyBorder="0" applyAlignment="0" applyProtection="0"/>
  </cellStyleXfs>
  <cellXfs count="148">
    <xf numFmtId="0" fontId="0" fillId="0" borderId="0" xfId="0" applyAlignment="1">
      <alignment/>
    </xf>
    <xf numFmtId="0" fontId="0" fillId="33" borderId="0" xfId="0" applyFill="1" applyAlignment="1">
      <alignment/>
    </xf>
    <xf numFmtId="0" fontId="1" fillId="0" borderId="0" xfId="0" applyFont="1" applyAlignment="1">
      <alignment/>
    </xf>
    <xf numFmtId="0" fontId="1" fillId="0" borderId="10" xfId="0" applyFont="1" applyBorder="1" applyAlignment="1">
      <alignment horizontal="center"/>
    </xf>
    <xf numFmtId="0" fontId="0" fillId="0" borderId="0" xfId="0" applyBorder="1" applyAlignment="1">
      <alignment/>
    </xf>
    <xf numFmtId="0" fontId="1" fillId="0" borderId="11" xfId="0" applyFont="1" applyBorder="1" applyAlignment="1">
      <alignment horizontal="center"/>
    </xf>
    <xf numFmtId="0" fontId="1" fillId="0" borderId="12" xfId="0" applyFont="1" applyBorder="1" applyAlignment="1">
      <alignment/>
    </xf>
    <xf numFmtId="0" fontId="0" fillId="0" borderId="0" xfId="0"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0" xfId="0" applyAlignment="1">
      <alignment horizontal="center" vertical="center"/>
    </xf>
    <xf numFmtId="0" fontId="1" fillId="0" borderId="10" xfId="0" applyFont="1" applyBorder="1" applyAlignment="1">
      <alignment horizontal="center" vertical="center" wrapText="1"/>
    </xf>
    <xf numFmtId="16" fontId="1" fillId="0" borderId="10" xfId="0" applyNumberFormat="1" applyFont="1" applyBorder="1" applyAlignment="1">
      <alignment horizontal="center"/>
    </xf>
    <xf numFmtId="0" fontId="0" fillId="33" borderId="0" xfId="0" applyFill="1" applyBorder="1" applyAlignment="1">
      <alignment/>
    </xf>
    <xf numFmtId="0" fontId="0" fillId="33" borderId="0" xfId="0" applyFont="1" applyFill="1" applyBorder="1" applyAlignment="1">
      <alignment horizontal="center" vertical="top" wrapText="1"/>
    </xf>
    <xf numFmtId="0" fontId="0" fillId="33" borderId="13" xfId="0" applyFont="1" applyFill="1" applyBorder="1" applyAlignment="1">
      <alignment horizontal="center" vertical="top" wrapText="1"/>
    </xf>
    <xf numFmtId="0" fontId="0" fillId="33" borderId="14" xfId="0" applyFont="1" applyFill="1" applyBorder="1" applyAlignment="1">
      <alignment horizontal="center" vertical="top" wrapText="1"/>
    </xf>
    <xf numFmtId="0" fontId="0" fillId="33" borderId="15"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13" xfId="0" applyFont="1" applyFill="1" applyBorder="1" applyAlignment="1">
      <alignment horizontal="right" vertical="top" wrapText="1"/>
    </xf>
    <xf numFmtId="0" fontId="0" fillId="33" borderId="17" xfId="0" applyFont="1" applyFill="1" applyBorder="1" applyAlignment="1">
      <alignment horizontal="right"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2" fontId="0" fillId="33" borderId="21" xfId="0" applyNumberFormat="1" applyFont="1" applyFill="1" applyBorder="1" applyAlignment="1">
      <alignment horizontal="center" vertical="top" wrapText="1"/>
    </xf>
    <xf numFmtId="171" fontId="0" fillId="33" borderId="10" xfId="0" applyNumberFormat="1" applyFont="1" applyFill="1" applyBorder="1" applyAlignment="1">
      <alignment horizontal="center" vertical="top" wrapText="1"/>
    </xf>
    <xf numFmtId="43" fontId="0" fillId="33" borderId="10" xfId="0" applyNumberFormat="1" applyFont="1" applyFill="1" applyBorder="1" applyAlignment="1">
      <alignment horizontal="center" vertical="top" wrapText="1"/>
    </xf>
    <xf numFmtId="43" fontId="0" fillId="33" borderId="11" xfId="0" applyNumberFormat="1" applyFont="1" applyFill="1" applyBorder="1" applyAlignment="1">
      <alignment horizontal="center" vertical="top" wrapText="1"/>
    </xf>
    <xf numFmtId="0" fontId="6" fillId="0" borderId="0" xfId="0" applyFont="1" applyAlignment="1">
      <alignment/>
    </xf>
    <xf numFmtId="0" fontId="6" fillId="0" borderId="0" xfId="48" applyNumberFormat="1" applyFont="1" applyFill="1" applyBorder="1" applyAlignment="1">
      <alignment/>
      <protection/>
    </xf>
    <xf numFmtId="0" fontId="6" fillId="0" borderId="0" xfId="48" applyFont="1" applyFill="1" applyAlignment="1">
      <alignment/>
      <protection/>
    </xf>
    <xf numFmtId="0" fontId="6" fillId="0" borderId="0" xfId="48" applyFont="1" applyFill="1" applyAlignment="1">
      <alignment wrapText="1"/>
      <protection/>
    </xf>
    <xf numFmtId="0" fontId="47" fillId="0" borderId="0" xfId="0" applyFont="1" applyAlignment="1">
      <alignment/>
    </xf>
    <xf numFmtId="0" fontId="6" fillId="0" borderId="0" xfId="0" applyFont="1" applyAlignment="1">
      <alignment horizontal="justify" vertical="top" wrapText="1"/>
    </xf>
    <xf numFmtId="0" fontId="7" fillId="0" borderId="0" xfId="0" applyFont="1" applyAlignment="1">
      <alignment/>
    </xf>
    <xf numFmtId="0" fontId="7" fillId="0" borderId="0" xfId="0" applyFont="1" applyBorder="1" applyAlignment="1">
      <alignment/>
    </xf>
    <xf numFmtId="0" fontId="7" fillId="0" borderId="0" xfId="0" applyFont="1" applyAlignment="1">
      <alignment horizontal="center"/>
    </xf>
    <xf numFmtId="0" fontId="8" fillId="0" borderId="0" xfId="0" applyFont="1" applyAlignment="1">
      <alignment/>
    </xf>
    <xf numFmtId="0" fontId="8" fillId="0" borderId="0" xfId="0" applyFont="1" applyBorder="1" applyAlignment="1">
      <alignment/>
    </xf>
    <xf numFmtId="0" fontId="8" fillId="0" borderId="0" xfId="0" applyFont="1" applyAlignment="1">
      <alignment horizontal="left"/>
    </xf>
    <xf numFmtId="0" fontId="7" fillId="0" borderId="0" xfId="0" applyFont="1" applyAlignment="1">
      <alignment/>
    </xf>
    <xf numFmtId="0" fontId="7" fillId="0" borderId="0" xfId="48" applyNumberFormat="1" applyFont="1" applyFill="1" applyAlignment="1">
      <alignment/>
      <protection/>
    </xf>
    <xf numFmtId="167" fontId="7" fillId="0" borderId="0" xfId="0" applyNumberFormat="1" applyFont="1" applyFill="1" applyAlignment="1">
      <alignment horizontal="right"/>
    </xf>
    <xf numFmtId="0" fontId="8" fillId="33" borderId="14" xfId="48" applyNumberFormat="1" applyFont="1" applyFill="1" applyBorder="1" applyAlignment="1">
      <alignment horizontal="center"/>
      <protection/>
    </xf>
    <xf numFmtId="0" fontId="7" fillId="0" borderId="21" xfId="48" applyNumberFormat="1" applyFont="1" applyFill="1" applyBorder="1" applyAlignment="1">
      <alignment/>
      <protection/>
    </xf>
    <xf numFmtId="0" fontId="7" fillId="0" borderId="14" xfId="48" applyNumberFormat="1" applyFont="1" applyFill="1" applyBorder="1" applyAlignment="1">
      <alignment/>
      <protection/>
    </xf>
    <xf numFmtId="0" fontId="8" fillId="33" borderId="21" xfId="48" applyNumberFormat="1" applyFont="1" applyFill="1" applyBorder="1" applyAlignment="1">
      <alignment/>
      <protection/>
    </xf>
    <xf numFmtId="0" fontId="8" fillId="33" borderId="21" xfId="48" applyNumberFormat="1" applyFont="1" applyFill="1" applyBorder="1" applyAlignment="1">
      <alignment horizontal="center"/>
      <protection/>
    </xf>
    <xf numFmtId="3" fontId="7" fillId="33" borderId="16" xfId="48" applyNumberFormat="1" applyFont="1" applyFill="1" applyBorder="1" applyAlignment="1">
      <alignment/>
      <protection/>
    </xf>
    <xf numFmtId="3" fontId="7" fillId="33" borderId="14" xfId="48" applyNumberFormat="1" applyFont="1" applyFill="1" applyBorder="1" applyAlignment="1">
      <alignment/>
      <protection/>
    </xf>
    <xf numFmtId="3" fontId="8" fillId="33" borderId="22" xfId="48" applyNumberFormat="1" applyFont="1" applyFill="1" applyBorder="1" applyAlignment="1">
      <alignment/>
      <protection/>
    </xf>
    <xf numFmtId="0" fontId="7" fillId="0" borderId="16" xfId="0" applyFont="1" applyBorder="1" applyAlignment="1">
      <alignment/>
    </xf>
    <xf numFmtId="0" fontId="8" fillId="33" borderId="16" xfId="48" applyNumberFormat="1" applyFont="1" applyFill="1" applyBorder="1" applyAlignment="1">
      <alignment horizontal="center"/>
      <protection/>
    </xf>
    <xf numFmtId="4" fontId="7" fillId="33" borderId="14" xfId="48" applyNumberFormat="1" applyFont="1" applyFill="1" applyBorder="1" applyAlignment="1">
      <alignment/>
      <protection/>
    </xf>
    <xf numFmtId="171" fontId="8" fillId="33" borderId="22" xfId="61" applyFont="1" applyFill="1" applyBorder="1" applyAlignment="1">
      <alignment/>
    </xf>
    <xf numFmtId="49" fontId="8" fillId="33" borderId="21" xfId="48" applyNumberFormat="1" applyFont="1" applyFill="1" applyBorder="1" applyAlignment="1">
      <alignment/>
      <protection/>
    </xf>
    <xf numFmtId="2" fontId="8" fillId="0" borderId="21" xfId="48" applyNumberFormat="1" applyFont="1" applyFill="1" applyBorder="1" applyAlignment="1">
      <alignment horizontal="right"/>
      <protection/>
    </xf>
    <xf numFmtId="0" fontId="8" fillId="0" borderId="21" xfId="48" applyNumberFormat="1" applyFont="1" applyFill="1" applyBorder="1" applyAlignment="1">
      <alignment/>
      <protection/>
    </xf>
    <xf numFmtId="0" fontId="7" fillId="0" borderId="16" xfId="48" applyNumberFormat="1" applyFont="1" applyFill="1" applyBorder="1" applyAlignment="1">
      <alignment/>
      <protection/>
    </xf>
    <xf numFmtId="0" fontId="8" fillId="0" borderId="21" xfId="48" applyNumberFormat="1" applyFont="1" applyFill="1" applyBorder="1" applyAlignment="1">
      <alignment horizontal="right"/>
      <protection/>
    </xf>
    <xf numFmtId="0" fontId="7" fillId="0" borderId="11" xfId="48" applyNumberFormat="1" applyFont="1" applyFill="1" applyBorder="1" applyAlignment="1">
      <alignment/>
      <protection/>
    </xf>
    <xf numFmtId="3" fontId="8" fillId="33" borderId="12" xfId="48" applyNumberFormat="1" applyFont="1" applyFill="1" applyBorder="1" applyAlignment="1">
      <alignment/>
      <protection/>
    </xf>
    <xf numFmtId="0" fontId="7" fillId="0" borderId="14" xfId="0" applyFont="1" applyBorder="1" applyAlignment="1">
      <alignment/>
    </xf>
    <xf numFmtId="0" fontId="48" fillId="0" borderId="0" xfId="0" applyFont="1" applyAlignment="1">
      <alignment/>
    </xf>
    <xf numFmtId="0" fontId="48" fillId="0" borderId="0" xfId="48" applyNumberFormat="1" applyFont="1" applyFill="1" applyBorder="1" applyAlignment="1">
      <alignment horizontal="left" vertical="center" wrapText="1"/>
      <protection/>
    </xf>
    <xf numFmtId="0" fontId="7" fillId="0" borderId="0" xfId="0" applyFont="1" applyAlignment="1">
      <alignment horizontal="left"/>
    </xf>
    <xf numFmtId="0" fontId="7" fillId="0" borderId="0" xfId="0" applyFont="1" applyBorder="1" applyAlignment="1">
      <alignment vertical="center" wrapText="1"/>
    </xf>
    <xf numFmtId="0" fontId="7" fillId="33" borderId="0" xfId="0" applyFont="1" applyFill="1" applyAlignment="1">
      <alignment vertical="center"/>
    </xf>
    <xf numFmtId="0" fontId="8" fillId="34" borderId="14" xfId="48" applyNumberFormat="1" applyFont="1" applyFill="1" applyBorder="1" applyAlignment="1">
      <alignment horizontal="center"/>
      <protection/>
    </xf>
    <xf numFmtId="49" fontId="8" fillId="34" borderId="15" xfId="48" applyNumberFormat="1" applyFont="1" applyFill="1" applyBorder="1" applyAlignment="1">
      <alignment horizontal="center"/>
      <protection/>
    </xf>
    <xf numFmtId="0" fontId="8" fillId="34" borderId="0" xfId="48" applyNumberFormat="1" applyFont="1" applyFill="1" applyBorder="1" applyAlignment="1">
      <alignment horizontal="center"/>
      <protection/>
    </xf>
    <xf numFmtId="49" fontId="8" fillId="34" borderId="13" xfId="48" applyNumberFormat="1" applyFont="1" applyFill="1" applyBorder="1" applyAlignment="1">
      <alignment horizontal="center"/>
      <protection/>
    </xf>
    <xf numFmtId="0" fontId="8" fillId="34" borderId="0" xfId="48" applyNumberFormat="1" applyFont="1" applyFill="1" applyBorder="1" applyAlignment="1">
      <alignment horizontal="center" vertical="top" wrapText="1"/>
      <protection/>
    </xf>
    <xf numFmtId="0" fontId="8" fillId="34" borderId="19" xfId="48" applyNumberFormat="1" applyFont="1" applyFill="1" applyBorder="1" applyAlignment="1">
      <alignment horizontal="center" vertical="top" wrapText="1"/>
      <protection/>
    </xf>
    <xf numFmtId="0" fontId="8" fillId="34" borderId="18" xfId="48" applyNumberFormat="1" applyFont="1" applyFill="1" applyBorder="1" applyAlignment="1">
      <alignment horizontal="center" vertical="top" wrapText="1"/>
      <protection/>
    </xf>
    <xf numFmtId="0" fontId="8" fillId="34" borderId="21" xfId="48" applyNumberFormat="1" applyFont="1" applyFill="1" applyBorder="1" applyAlignment="1">
      <alignment/>
      <protection/>
    </xf>
    <xf numFmtId="0" fontId="8" fillId="34" borderId="21" xfId="48" applyNumberFormat="1" applyFont="1" applyFill="1" applyBorder="1" applyAlignment="1">
      <alignment horizontal="center"/>
      <protection/>
    </xf>
    <xf numFmtId="0" fontId="8" fillId="34" borderId="16" xfId="48" applyNumberFormat="1" applyFont="1" applyFill="1" applyBorder="1" applyAlignment="1">
      <alignment horizontal="center"/>
      <protection/>
    </xf>
    <xf numFmtId="0" fontId="7" fillId="34" borderId="14" xfId="48" applyNumberFormat="1" applyFont="1" applyFill="1" applyBorder="1" applyAlignment="1">
      <alignment/>
      <protection/>
    </xf>
    <xf numFmtId="3" fontId="8" fillId="34" borderId="22" xfId="48" applyNumberFormat="1" applyFont="1" applyFill="1" applyBorder="1" applyAlignment="1">
      <alignment/>
      <protection/>
    </xf>
    <xf numFmtId="0" fontId="7" fillId="34" borderId="16" xfId="0" applyFont="1" applyFill="1" applyBorder="1" applyAlignment="1">
      <alignment/>
    </xf>
    <xf numFmtId="0" fontId="8" fillId="34" borderId="21" xfId="48" applyNumberFormat="1" applyFont="1" applyFill="1" applyBorder="1" applyAlignment="1">
      <alignment horizontal="right"/>
      <protection/>
    </xf>
    <xf numFmtId="2" fontId="8" fillId="34" borderId="21" xfId="48" applyNumberFormat="1" applyFont="1" applyFill="1" applyBorder="1" applyAlignment="1">
      <alignment horizontal="right"/>
      <protection/>
    </xf>
    <xf numFmtId="3" fontId="7" fillId="0" borderId="13" xfId="48" applyNumberFormat="1" applyFont="1" applyFill="1" applyBorder="1" applyAlignment="1">
      <alignment vertical="center"/>
      <protection/>
    </xf>
    <xf numFmtId="3" fontId="7" fillId="0" borderId="0" xfId="48" applyNumberFormat="1" applyFont="1" applyFill="1" applyBorder="1" applyAlignment="1">
      <alignment vertical="center"/>
      <protection/>
    </xf>
    <xf numFmtId="3" fontId="7" fillId="0" borderId="17" xfId="48" applyNumberFormat="1" applyFont="1" applyFill="1" applyBorder="1" applyAlignment="1">
      <alignment vertical="center"/>
      <protection/>
    </xf>
    <xf numFmtId="0" fontId="7" fillId="0" borderId="0" xfId="48" applyNumberFormat="1" applyFont="1" applyFill="1" applyBorder="1" applyAlignment="1">
      <alignment vertical="center"/>
      <protection/>
    </xf>
    <xf numFmtId="3" fontId="7" fillId="0" borderId="15" xfId="48" applyNumberFormat="1" applyFont="1" applyFill="1" applyBorder="1" applyAlignment="1">
      <alignment vertical="center"/>
      <protection/>
    </xf>
    <xf numFmtId="3" fontId="7" fillId="0" borderId="16" xfId="48" applyNumberFormat="1" applyFont="1" applyFill="1" applyBorder="1" applyAlignment="1">
      <alignment vertical="center"/>
      <protection/>
    </xf>
    <xf numFmtId="0" fontId="7" fillId="0" borderId="0" xfId="0" applyFont="1" applyBorder="1" applyAlignment="1">
      <alignment vertical="center"/>
    </xf>
    <xf numFmtId="0" fontId="7" fillId="0" borderId="0" xfId="0" applyFont="1" applyAlignment="1">
      <alignment vertical="center"/>
    </xf>
    <xf numFmtId="0" fontId="7" fillId="0" borderId="0" xfId="48" applyNumberFormat="1" applyFont="1" applyFill="1" applyBorder="1" applyAlignment="1">
      <alignment horizontal="left" vertical="center"/>
      <protection/>
    </xf>
    <xf numFmtId="178" fontId="7" fillId="0" borderId="17" xfId="61" applyNumberFormat="1" applyFont="1" applyFill="1" applyBorder="1" applyAlignment="1">
      <alignment vertical="center"/>
    </xf>
    <xf numFmtId="171" fontId="7" fillId="0" borderId="17" xfId="61" applyFont="1" applyFill="1" applyBorder="1" applyAlignment="1">
      <alignment vertical="center"/>
    </xf>
    <xf numFmtId="171" fontId="7" fillId="0" borderId="13" xfId="61" applyFont="1" applyFill="1" applyBorder="1" applyAlignment="1">
      <alignment vertical="center"/>
    </xf>
    <xf numFmtId="171" fontId="7" fillId="0" borderId="0" xfId="61" applyFont="1" applyFill="1" applyBorder="1" applyAlignment="1">
      <alignment vertical="center"/>
    </xf>
    <xf numFmtId="0" fontId="7" fillId="0" borderId="0" xfId="48" applyNumberFormat="1" applyFont="1" applyFill="1" applyBorder="1" applyAlignment="1">
      <alignment horizontal="left" vertical="center" wrapText="1"/>
      <protection/>
    </xf>
    <xf numFmtId="0" fontId="7" fillId="0" borderId="18" xfId="48" applyNumberFormat="1" applyFont="1" applyFill="1" applyBorder="1" applyAlignment="1">
      <alignment horizontal="left" vertical="center"/>
      <protection/>
    </xf>
    <xf numFmtId="3" fontId="7" fillId="0" borderId="19" xfId="48" applyNumberFormat="1" applyFont="1" applyFill="1" applyBorder="1" applyAlignment="1">
      <alignment vertical="center"/>
      <protection/>
    </xf>
    <xf numFmtId="3" fontId="7" fillId="0" borderId="18" xfId="48" applyNumberFormat="1" applyFont="1" applyFill="1" applyBorder="1" applyAlignment="1">
      <alignment vertical="center"/>
      <protection/>
    </xf>
    <xf numFmtId="3" fontId="7" fillId="0" borderId="20" xfId="48" applyNumberFormat="1" applyFont="1" applyFill="1" applyBorder="1" applyAlignment="1">
      <alignment vertical="center"/>
      <protection/>
    </xf>
    <xf numFmtId="171" fontId="7" fillId="0" borderId="20" xfId="61" applyFont="1" applyFill="1" applyBorder="1" applyAlignment="1">
      <alignment vertical="center"/>
    </xf>
    <xf numFmtId="0" fontId="7" fillId="34" borderId="0" xfId="48" applyNumberFormat="1" applyFont="1" applyFill="1" applyBorder="1" applyAlignment="1">
      <alignment vertical="center"/>
      <protection/>
    </xf>
    <xf numFmtId="3" fontId="7" fillId="34" borderId="19" xfId="48" applyNumberFormat="1" applyFont="1" applyFill="1" applyBorder="1" applyAlignment="1">
      <alignment vertical="center"/>
      <protection/>
    </xf>
    <xf numFmtId="3" fontId="7" fillId="34" borderId="20" xfId="48" applyNumberFormat="1" applyFont="1" applyFill="1" applyBorder="1" applyAlignment="1">
      <alignment vertical="center"/>
      <protection/>
    </xf>
    <xf numFmtId="3" fontId="7" fillId="0" borderId="0" xfId="0" applyNumberFormat="1" applyFont="1" applyAlignment="1">
      <alignment/>
    </xf>
    <xf numFmtId="3" fontId="47" fillId="0" borderId="0" xfId="0" applyNumberFormat="1" applyFont="1" applyAlignment="1">
      <alignment/>
    </xf>
    <xf numFmtId="3" fontId="6" fillId="0" borderId="0" xfId="0" applyNumberFormat="1" applyFont="1" applyAlignment="1">
      <alignment/>
    </xf>
    <xf numFmtId="0" fontId="7" fillId="33" borderId="0" xfId="0" applyFont="1" applyFill="1" applyAlignment="1">
      <alignment vertical="center" wrapText="1"/>
    </xf>
    <xf numFmtId="3" fontId="48" fillId="0" borderId="0" xfId="48" applyNumberFormat="1" applyFont="1" applyFill="1" applyBorder="1" applyAlignment="1">
      <alignment horizontal="left" vertical="center" wrapText="1"/>
      <protection/>
    </xf>
    <xf numFmtId="3" fontId="6" fillId="0" borderId="0" xfId="48" applyNumberFormat="1" applyFont="1" applyFill="1" applyBorder="1" applyAlignment="1">
      <alignment/>
      <protection/>
    </xf>
    <xf numFmtId="3" fontId="6" fillId="0" borderId="0" xfId="48" applyNumberFormat="1" applyFont="1" applyFill="1" applyAlignment="1">
      <alignment wrapText="1"/>
      <protection/>
    </xf>
    <xf numFmtId="0" fontId="7" fillId="0" borderId="11" xfId="0" applyFont="1" applyBorder="1" applyAlignment="1">
      <alignment/>
    </xf>
    <xf numFmtId="0" fontId="7" fillId="33" borderId="0" xfId="0" applyFont="1" applyFill="1" applyAlignment="1">
      <alignment horizontal="right"/>
    </xf>
    <xf numFmtId="0" fontId="6" fillId="0" borderId="0" xfId="48" applyFont="1" applyFill="1" applyAlignment="1">
      <alignment horizontal="justify" vertical="top" wrapText="1"/>
      <protection/>
    </xf>
    <xf numFmtId="0" fontId="8" fillId="34" borderId="20" xfId="48" applyNumberFormat="1" applyFont="1" applyFill="1" applyBorder="1" applyAlignment="1">
      <alignment horizontal="center"/>
      <protection/>
    </xf>
    <xf numFmtId="0" fontId="8" fillId="34" borderId="18" xfId="48" applyNumberFormat="1" applyFont="1" applyFill="1" applyBorder="1" applyAlignment="1">
      <alignment horizontal="center"/>
      <protection/>
    </xf>
    <xf numFmtId="0" fontId="8" fillId="34" borderId="11" xfId="48" applyNumberFormat="1" applyFont="1" applyFill="1" applyBorder="1" applyAlignment="1">
      <alignment horizontal="center"/>
      <protection/>
    </xf>
    <xf numFmtId="0" fontId="8" fillId="34" borderId="21" xfId="48" applyNumberFormat="1" applyFont="1" applyFill="1" applyBorder="1" applyAlignment="1">
      <alignment horizontal="center"/>
      <protection/>
    </xf>
    <xf numFmtId="0" fontId="8" fillId="34" borderId="12" xfId="48" applyNumberFormat="1" applyFont="1" applyFill="1" applyBorder="1" applyAlignment="1">
      <alignment horizontal="center"/>
      <protection/>
    </xf>
    <xf numFmtId="49" fontId="8" fillId="34" borderId="15" xfId="48" applyNumberFormat="1" applyFont="1" applyFill="1" applyBorder="1" applyAlignment="1">
      <alignment horizontal="center" vertical="center" wrapText="1"/>
      <protection/>
    </xf>
    <xf numFmtId="49" fontId="8" fillId="34" borderId="13" xfId="48" applyNumberFormat="1" applyFont="1" applyFill="1" applyBorder="1" applyAlignment="1">
      <alignment horizontal="center" vertical="center" wrapText="1"/>
      <protection/>
    </xf>
    <xf numFmtId="49" fontId="8" fillId="34" borderId="19" xfId="48" applyNumberFormat="1" applyFont="1" applyFill="1" applyBorder="1" applyAlignment="1">
      <alignment horizontal="center" vertical="center" wrapText="1"/>
      <protection/>
    </xf>
    <xf numFmtId="0" fontId="9" fillId="0" borderId="0" xfId="0" applyFont="1" applyAlignment="1">
      <alignment horizontal="center"/>
    </xf>
    <xf numFmtId="0" fontId="10" fillId="0" borderId="0" xfId="0" applyFont="1" applyAlignment="1">
      <alignment horizontal="center"/>
    </xf>
    <xf numFmtId="0" fontId="6" fillId="0" borderId="0" xfId="48" applyFont="1" applyFill="1" applyAlignment="1">
      <alignment horizontal="left" wrapText="1"/>
      <protection/>
    </xf>
    <xf numFmtId="0" fontId="48" fillId="0" borderId="0" xfId="0" applyFont="1" applyBorder="1" applyAlignment="1">
      <alignment horizontal="center" vertical="center" wrapText="1"/>
    </xf>
    <xf numFmtId="0" fontId="7" fillId="0" borderId="0" xfId="0" applyFont="1" applyBorder="1" applyAlignment="1">
      <alignment horizontal="center" vertical="center" wrapText="1"/>
    </xf>
    <xf numFmtId="49" fontId="8" fillId="34" borderId="15" xfId="48" applyNumberFormat="1" applyFont="1" applyFill="1" applyBorder="1" applyAlignment="1">
      <alignment horizontal="center" vertical="center"/>
      <protection/>
    </xf>
    <xf numFmtId="49" fontId="8" fillId="34" borderId="13" xfId="48" applyNumberFormat="1" applyFont="1" applyFill="1" applyBorder="1" applyAlignment="1">
      <alignment horizontal="center" vertical="center"/>
      <protection/>
    </xf>
    <xf numFmtId="49" fontId="8" fillId="34" borderId="19" xfId="48" applyNumberFormat="1" applyFont="1" applyFill="1" applyBorder="1" applyAlignment="1">
      <alignment horizontal="center" vertical="center"/>
      <protection/>
    </xf>
    <xf numFmtId="0" fontId="8" fillId="0" borderId="21" xfId="48" applyNumberFormat="1" applyFont="1" applyFill="1" applyBorder="1" applyAlignment="1">
      <alignment/>
      <protection/>
    </xf>
    <xf numFmtId="0" fontId="48" fillId="0" borderId="0" xfId="48" applyNumberFormat="1" applyFont="1" applyFill="1" applyBorder="1" applyAlignment="1">
      <alignment horizontal="left" vertical="center" wrapText="1"/>
      <protection/>
    </xf>
    <xf numFmtId="0" fontId="6" fillId="0" borderId="0" xfId="48" applyFont="1" applyFill="1" applyAlignment="1">
      <alignment horizontal="left" vertical="top" wrapText="1"/>
      <protection/>
    </xf>
    <xf numFmtId="0" fontId="8" fillId="33" borderId="21" xfId="48" applyNumberFormat="1" applyFont="1" applyFill="1" applyBorder="1" applyAlignment="1">
      <alignment horizontal="right"/>
      <protection/>
    </xf>
    <xf numFmtId="0" fontId="6" fillId="33" borderId="0" xfId="48" applyFont="1" applyFill="1" applyAlignment="1">
      <alignment horizontal="justify" vertical="top" wrapText="1"/>
      <protection/>
    </xf>
    <xf numFmtId="0" fontId="8" fillId="34" borderId="16" xfId="48" applyNumberFormat="1" applyFont="1" applyFill="1" applyBorder="1" applyAlignment="1">
      <alignment horizontal="center"/>
      <protection/>
    </xf>
    <xf numFmtId="0" fontId="8" fillId="34" borderId="14" xfId="48" applyNumberFormat="1" applyFont="1" applyFill="1" applyBorder="1" applyAlignment="1">
      <alignment horizontal="center"/>
      <protection/>
    </xf>
    <xf numFmtId="0" fontId="8" fillId="34" borderId="22" xfId="48" applyNumberFormat="1" applyFont="1" applyFill="1" applyBorder="1" applyAlignment="1">
      <alignment horizontal="center" vertical="center"/>
      <protection/>
    </xf>
    <xf numFmtId="0" fontId="8" fillId="34" borderId="23" xfId="48" applyNumberFormat="1" applyFont="1" applyFill="1" applyBorder="1" applyAlignment="1">
      <alignment horizontal="center" vertical="center"/>
      <protection/>
    </xf>
    <xf numFmtId="0" fontId="8" fillId="34" borderId="24" xfId="48" applyNumberFormat="1" applyFont="1" applyFill="1" applyBorder="1" applyAlignment="1">
      <alignment horizontal="center" vertical="center"/>
      <protection/>
    </xf>
    <xf numFmtId="49" fontId="0" fillId="33" borderId="11" xfId="0" applyNumberFormat="1" applyFont="1" applyFill="1" applyBorder="1" applyAlignment="1">
      <alignment horizontal="center" vertical="top" wrapText="1"/>
    </xf>
    <xf numFmtId="49" fontId="0" fillId="33" borderId="21" xfId="0" applyNumberFormat="1" applyFont="1" applyFill="1" applyBorder="1" applyAlignment="1">
      <alignment horizontal="center" vertical="top" wrapText="1"/>
    </xf>
    <xf numFmtId="0" fontId="5" fillId="33" borderId="21" xfId="48" applyFont="1" applyFill="1" applyBorder="1" applyAlignment="1">
      <alignment horizontal="center" vertical="center"/>
      <protection/>
    </xf>
    <xf numFmtId="0" fontId="2" fillId="33" borderId="21" xfId="48" applyFont="1" applyFill="1" applyBorder="1" applyAlignment="1">
      <alignment horizontal="center" vertical="center"/>
      <protection/>
    </xf>
    <xf numFmtId="0" fontId="1" fillId="0" borderId="12" xfId="0" applyFont="1" applyBorder="1" applyAlignment="1">
      <alignment horizontal="center" vertical="center"/>
    </xf>
    <xf numFmtId="0" fontId="1" fillId="0" borderId="10" xfId="0" applyFont="1" applyBorder="1" applyAlignment="1">
      <alignment horizontal="center"/>
    </xf>
    <xf numFmtId="0" fontId="1" fillId="0" borderId="11" xfId="0" applyFont="1" applyBorder="1" applyAlignment="1">
      <alignment horizontal="center"/>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981075</xdr:colOff>
      <xdr:row>0</xdr:row>
      <xdr:rowOff>66675</xdr:rowOff>
    </xdr:from>
    <xdr:to>
      <xdr:col>5</xdr:col>
      <xdr:colOff>628650</xdr:colOff>
      <xdr:row>3</xdr:row>
      <xdr:rowOff>190500</xdr:rowOff>
    </xdr:to>
    <xdr:pic>
      <xdr:nvPicPr>
        <xdr:cNvPr id="1" name="Picture 5"/>
        <xdr:cNvPicPr preferRelativeResize="1">
          <a:picLocks noChangeAspect="1"/>
        </xdr:cNvPicPr>
      </xdr:nvPicPr>
      <xdr:blipFill>
        <a:blip r:embed="rId1"/>
        <a:stretch>
          <a:fillRect/>
        </a:stretch>
      </xdr:blipFill>
      <xdr:spPr>
        <a:xfrm>
          <a:off x="10315575" y="66675"/>
          <a:ext cx="6953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65"/>
  <sheetViews>
    <sheetView showGridLines="0" tabSelected="1" zoomScale="85" zoomScaleNormal="85" zoomScaleSheetLayoutView="40" zoomScalePageLayoutView="0" workbookViewId="0" topLeftCell="A1">
      <selection activeCell="A1" sqref="A1"/>
    </sheetView>
  </sheetViews>
  <sheetFormatPr defaultColWidth="9.140625" defaultRowHeight="12.75"/>
  <cols>
    <col min="1" max="1" width="92.8515625" style="34" customWidth="1"/>
    <col min="2" max="13" width="15.7109375" style="34" customWidth="1"/>
    <col min="14" max="14" width="17.421875" style="34" customWidth="1"/>
    <col min="15" max="15" width="23.140625" style="34" customWidth="1"/>
    <col min="16" max="16384" width="9.140625" style="34" customWidth="1"/>
  </cols>
  <sheetData>
    <row r="1" spans="3:4" ht="15.75">
      <c r="C1" s="35"/>
      <c r="D1" s="35"/>
    </row>
    <row r="2" spans="2:4" ht="15.75">
      <c r="B2" s="36"/>
      <c r="C2" s="35"/>
      <c r="D2" s="35"/>
    </row>
    <row r="3" spans="3:4" ht="15.75">
      <c r="C3" s="35"/>
      <c r="D3" s="35"/>
    </row>
    <row r="4" spans="1:4" ht="15.75">
      <c r="A4" s="37"/>
      <c r="B4" s="37"/>
      <c r="C4" s="38"/>
      <c r="D4" s="35"/>
    </row>
    <row r="5" spans="1:15" ht="16.5">
      <c r="A5" s="123" t="s">
        <v>3</v>
      </c>
      <c r="B5" s="123"/>
      <c r="C5" s="123"/>
      <c r="D5" s="123"/>
      <c r="E5" s="123"/>
      <c r="F5" s="123"/>
      <c r="G5" s="123"/>
      <c r="H5" s="123"/>
      <c r="I5" s="123"/>
      <c r="J5" s="123"/>
      <c r="K5" s="123"/>
      <c r="L5" s="123"/>
      <c r="M5" s="123"/>
      <c r="N5" s="123"/>
      <c r="O5" s="123"/>
    </row>
    <row r="6" spans="1:15" ht="16.5">
      <c r="A6" s="123" t="s">
        <v>0</v>
      </c>
      <c r="B6" s="123"/>
      <c r="C6" s="123"/>
      <c r="D6" s="123"/>
      <c r="E6" s="123"/>
      <c r="F6" s="123"/>
      <c r="G6" s="123"/>
      <c r="H6" s="123"/>
      <c r="I6" s="123"/>
      <c r="J6" s="123"/>
      <c r="K6" s="123"/>
      <c r="L6" s="123"/>
      <c r="M6" s="123"/>
      <c r="N6" s="123"/>
      <c r="O6" s="123"/>
    </row>
    <row r="7" spans="1:15" ht="16.5">
      <c r="A7" s="124" t="s">
        <v>11</v>
      </c>
      <c r="B7" s="124"/>
      <c r="C7" s="124"/>
      <c r="D7" s="124"/>
      <c r="E7" s="124"/>
      <c r="F7" s="124"/>
      <c r="G7" s="124"/>
      <c r="H7" s="124"/>
      <c r="I7" s="124"/>
      <c r="J7" s="124"/>
      <c r="K7" s="124"/>
      <c r="L7" s="124"/>
      <c r="M7" s="124"/>
      <c r="N7" s="124"/>
      <c r="O7" s="124"/>
    </row>
    <row r="8" spans="1:15" ht="16.5">
      <c r="A8" s="123" t="s">
        <v>1</v>
      </c>
      <c r="B8" s="123"/>
      <c r="C8" s="123"/>
      <c r="D8" s="123"/>
      <c r="E8" s="123"/>
      <c r="F8" s="123"/>
      <c r="G8" s="123"/>
      <c r="H8" s="123"/>
      <c r="I8" s="123"/>
      <c r="J8" s="123"/>
      <c r="K8" s="123"/>
      <c r="L8" s="123"/>
      <c r="M8" s="123"/>
      <c r="N8" s="123"/>
      <c r="O8" s="123"/>
    </row>
    <row r="9" spans="1:15" ht="16.5">
      <c r="A9" s="123" t="s">
        <v>71</v>
      </c>
      <c r="B9" s="123"/>
      <c r="C9" s="123"/>
      <c r="D9" s="123"/>
      <c r="E9" s="123"/>
      <c r="F9" s="123"/>
      <c r="G9" s="123"/>
      <c r="H9" s="123"/>
      <c r="I9" s="123"/>
      <c r="J9" s="123"/>
      <c r="K9" s="123"/>
      <c r="L9" s="123"/>
      <c r="M9" s="123"/>
      <c r="N9" s="123"/>
      <c r="O9" s="123"/>
    </row>
    <row r="10" spans="1:14" ht="15.75">
      <c r="A10" s="36"/>
      <c r="B10" s="36"/>
      <c r="C10" s="36"/>
      <c r="N10" s="84"/>
    </row>
    <row r="11" spans="1:15" ht="15.75">
      <c r="A11" s="39"/>
      <c r="B11" s="39"/>
      <c r="C11" s="40"/>
      <c r="N11" s="105"/>
      <c r="O11" s="113" t="s">
        <v>99</v>
      </c>
    </row>
    <row r="12" spans="1:15" ht="15.75">
      <c r="A12" s="41" t="s">
        <v>30</v>
      </c>
      <c r="B12" s="41"/>
      <c r="C12" s="41"/>
      <c r="D12" s="41"/>
      <c r="E12" s="41"/>
      <c r="F12" s="41"/>
      <c r="G12" s="41"/>
      <c r="H12" s="41"/>
      <c r="I12" s="41"/>
      <c r="J12" s="41"/>
      <c r="K12" s="41"/>
      <c r="L12" s="41"/>
      <c r="M12" s="41"/>
      <c r="N12" s="41"/>
      <c r="O12" s="42">
        <v>1</v>
      </c>
    </row>
    <row r="13" spans="1:17" ht="15.75">
      <c r="A13" s="138" t="s">
        <v>2</v>
      </c>
      <c r="B13" s="136" t="s">
        <v>31</v>
      </c>
      <c r="C13" s="137"/>
      <c r="D13" s="137"/>
      <c r="E13" s="137"/>
      <c r="F13" s="137"/>
      <c r="G13" s="137"/>
      <c r="H13" s="137"/>
      <c r="I13" s="137"/>
      <c r="J13" s="137"/>
      <c r="K13" s="137"/>
      <c r="L13" s="137"/>
      <c r="M13" s="137"/>
      <c r="N13" s="137"/>
      <c r="O13" s="137"/>
      <c r="P13" s="35"/>
      <c r="Q13" s="35"/>
    </row>
    <row r="14" spans="1:17" ht="15.75">
      <c r="A14" s="139"/>
      <c r="B14" s="115" t="s">
        <v>32</v>
      </c>
      <c r="C14" s="116"/>
      <c r="D14" s="116"/>
      <c r="E14" s="116"/>
      <c r="F14" s="116"/>
      <c r="G14" s="116"/>
      <c r="H14" s="116"/>
      <c r="I14" s="116"/>
      <c r="J14" s="116"/>
      <c r="K14" s="116"/>
      <c r="L14" s="116"/>
      <c r="M14" s="116"/>
      <c r="N14" s="116"/>
      <c r="O14" s="116"/>
      <c r="P14" s="35"/>
      <c r="Q14" s="35"/>
    </row>
    <row r="15" spans="1:17" ht="15.75">
      <c r="A15" s="139"/>
      <c r="B15" s="117" t="s">
        <v>8</v>
      </c>
      <c r="C15" s="118"/>
      <c r="D15" s="118"/>
      <c r="E15" s="118"/>
      <c r="F15" s="118"/>
      <c r="G15" s="118"/>
      <c r="H15" s="118"/>
      <c r="I15" s="118"/>
      <c r="J15" s="118"/>
      <c r="K15" s="118"/>
      <c r="L15" s="118"/>
      <c r="M15" s="118"/>
      <c r="N15" s="119"/>
      <c r="O15" s="68" t="s">
        <v>33</v>
      </c>
      <c r="P15" s="35"/>
      <c r="Q15" s="35"/>
    </row>
    <row r="16" spans="1:17" ht="15.75">
      <c r="A16" s="139"/>
      <c r="B16" s="120" t="s">
        <v>72</v>
      </c>
      <c r="C16" s="120" t="s">
        <v>73</v>
      </c>
      <c r="D16" s="120" t="s">
        <v>74</v>
      </c>
      <c r="E16" s="120" t="s">
        <v>75</v>
      </c>
      <c r="F16" s="120" t="s">
        <v>76</v>
      </c>
      <c r="G16" s="120" t="s">
        <v>77</v>
      </c>
      <c r="H16" s="120" t="s">
        <v>78</v>
      </c>
      <c r="I16" s="120" t="s">
        <v>79</v>
      </c>
      <c r="J16" s="120" t="s">
        <v>80</v>
      </c>
      <c r="K16" s="120" t="s">
        <v>81</v>
      </c>
      <c r="L16" s="120" t="s">
        <v>82</v>
      </c>
      <c r="M16" s="128" t="s">
        <v>83</v>
      </c>
      <c r="N16" s="69" t="s">
        <v>34</v>
      </c>
      <c r="O16" s="70" t="s">
        <v>35</v>
      </c>
      <c r="P16" s="35"/>
      <c r="Q16" s="35"/>
    </row>
    <row r="17" spans="1:17" ht="15.75">
      <c r="A17" s="139"/>
      <c r="B17" s="121"/>
      <c r="C17" s="121"/>
      <c r="D17" s="121"/>
      <c r="E17" s="121"/>
      <c r="F17" s="121"/>
      <c r="G17" s="121"/>
      <c r="H17" s="121"/>
      <c r="I17" s="121"/>
      <c r="J17" s="121"/>
      <c r="K17" s="121"/>
      <c r="L17" s="121"/>
      <c r="M17" s="129"/>
      <c r="N17" s="71" t="s">
        <v>36</v>
      </c>
      <c r="O17" s="70" t="s">
        <v>37</v>
      </c>
      <c r="P17" s="35"/>
      <c r="Q17" s="35"/>
    </row>
    <row r="18" spans="1:17" ht="15.75">
      <c r="A18" s="139"/>
      <c r="B18" s="121"/>
      <c r="C18" s="121"/>
      <c r="D18" s="121"/>
      <c r="E18" s="121"/>
      <c r="F18" s="121"/>
      <c r="G18" s="121"/>
      <c r="H18" s="121"/>
      <c r="I18" s="121"/>
      <c r="J18" s="121"/>
      <c r="K18" s="121"/>
      <c r="L18" s="121"/>
      <c r="M18" s="129"/>
      <c r="N18" s="71" t="s">
        <v>38</v>
      </c>
      <c r="O18" s="72" t="s">
        <v>39</v>
      </c>
      <c r="P18" s="35"/>
      <c r="Q18" s="35"/>
    </row>
    <row r="19" spans="1:17" ht="15.75">
      <c r="A19" s="140"/>
      <c r="B19" s="122"/>
      <c r="C19" s="122"/>
      <c r="D19" s="122"/>
      <c r="E19" s="122"/>
      <c r="F19" s="122"/>
      <c r="G19" s="122"/>
      <c r="H19" s="122"/>
      <c r="I19" s="122"/>
      <c r="J19" s="122"/>
      <c r="K19" s="122"/>
      <c r="L19" s="122"/>
      <c r="M19" s="130"/>
      <c r="N19" s="73" t="s">
        <v>9</v>
      </c>
      <c r="O19" s="74" t="s">
        <v>10</v>
      </c>
      <c r="P19" s="35"/>
      <c r="Q19" s="35"/>
    </row>
    <row r="20" spans="1:17" s="90" customFormat="1" ht="18" customHeight="1">
      <c r="A20" s="86" t="s">
        <v>12</v>
      </c>
      <c r="B20" s="87">
        <f aca="true" t="shared" si="0" ref="B20:M20">B21+B25+B29</f>
        <v>3212288452.4300003</v>
      </c>
      <c r="C20" s="87">
        <f t="shared" si="0"/>
        <v>2975057614.5000005</v>
      </c>
      <c r="D20" s="87">
        <f t="shared" si="0"/>
        <v>2958657785.53</v>
      </c>
      <c r="E20" s="87">
        <f t="shared" si="0"/>
        <v>2988878846.2999997</v>
      </c>
      <c r="F20" s="87">
        <f t="shared" si="0"/>
        <v>2994281844.88</v>
      </c>
      <c r="G20" s="87">
        <f t="shared" si="0"/>
        <v>3005131869.73</v>
      </c>
      <c r="H20" s="87">
        <f t="shared" si="0"/>
        <v>3639273645.8799996</v>
      </c>
      <c r="I20" s="87">
        <f t="shared" si="0"/>
        <v>6346108595.589999</v>
      </c>
      <c r="J20" s="87">
        <f t="shared" si="0"/>
        <v>3013610956.56</v>
      </c>
      <c r="K20" s="87">
        <f t="shared" si="0"/>
        <v>3105957330.46</v>
      </c>
      <c r="L20" s="87">
        <f t="shared" si="0"/>
        <v>2930660145.48</v>
      </c>
      <c r="M20" s="87">
        <f t="shared" si="0"/>
        <v>3078371795.53</v>
      </c>
      <c r="N20" s="88">
        <f aca="true" t="shared" si="1" ref="N20:N34">SUM(B20:M20)</f>
        <v>40248278882.87</v>
      </c>
      <c r="O20" s="88">
        <f>SUM(O21+O25+O29)</f>
        <v>489552.48</v>
      </c>
      <c r="P20" s="89"/>
      <c r="Q20" s="89"/>
    </row>
    <row r="21" spans="1:17" s="90" customFormat="1" ht="14.25" customHeight="1">
      <c r="A21" s="91" t="s">
        <v>40</v>
      </c>
      <c r="B21" s="83">
        <f>B22+B23+B24</f>
        <v>1423809589.8400002</v>
      </c>
      <c r="C21" s="84">
        <f aca="true" t="shared" si="2" ref="C21:O21">C22+C23+C24</f>
        <v>1318237506.6000001</v>
      </c>
      <c r="D21" s="85">
        <f t="shared" si="2"/>
        <v>1404896978.28</v>
      </c>
      <c r="E21" s="85">
        <f t="shared" si="2"/>
        <v>1448169473.78</v>
      </c>
      <c r="F21" s="85">
        <f t="shared" si="2"/>
        <v>1460311077</v>
      </c>
      <c r="G21" s="85">
        <f t="shared" si="2"/>
        <v>1343118402.1299999</v>
      </c>
      <c r="H21" s="85">
        <f t="shared" si="2"/>
        <v>2061279078.2699997</v>
      </c>
      <c r="I21" s="85">
        <f t="shared" si="2"/>
        <v>3418723783.93</v>
      </c>
      <c r="J21" s="85">
        <f t="shared" si="2"/>
        <v>1412563588.4499998</v>
      </c>
      <c r="K21" s="85">
        <f t="shared" si="2"/>
        <v>1443210108.2299998</v>
      </c>
      <c r="L21" s="85">
        <f t="shared" si="2"/>
        <v>1407787676.12</v>
      </c>
      <c r="M21" s="85">
        <f t="shared" si="2"/>
        <v>1396662026.1100001</v>
      </c>
      <c r="N21" s="85">
        <f t="shared" si="1"/>
        <v>19538769288.739998</v>
      </c>
      <c r="O21" s="85">
        <f t="shared" si="2"/>
        <v>364884.29</v>
      </c>
      <c r="P21" s="89"/>
      <c r="Q21" s="89"/>
    </row>
    <row r="22" spans="1:17" s="90" customFormat="1" ht="14.25" customHeight="1">
      <c r="A22" s="91" t="s">
        <v>49</v>
      </c>
      <c r="B22" s="83">
        <v>1187151659.43</v>
      </c>
      <c r="C22" s="84">
        <v>1110188344.43</v>
      </c>
      <c r="D22" s="85">
        <v>1158555634.09</v>
      </c>
      <c r="E22" s="85">
        <v>1228914612</v>
      </c>
      <c r="F22" s="85">
        <v>1195979412.11</v>
      </c>
      <c r="G22" s="85">
        <v>1115427944.29</v>
      </c>
      <c r="H22" s="85">
        <v>1818404902.84</v>
      </c>
      <c r="I22" s="85">
        <v>2964994163.67</v>
      </c>
      <c r="J22" s="85">
        <v>1174936527.26</v>
      </c>
      <c r="K22" s="85">
        <v>1194088077.33</v>
      </c>
      <c r="L22" s="85">
        <v>1169123314.18</v>
      </c>
      <c r="M22" s="85">
        <v>1168025080.99</v>
      </c>
      <c r="N22" s="85">
        <f t="shared" si="1"/>
        <v>16485789672.619999</v>
      </c>
      <c r="O22" s="85">
        <f>364884.29</f>
        <v>364884.29</v>
      </c>
      <c r="P22" s="84"/>
      <c r="Q22" s="89"/>
    </row>
    <row r="23" spans="1:17" s="90" customFormat="1" ht="14.25" customHeight="1">
      <c r="A23" s="91" t="s">
        <v>50</v>
      </c>
      <c r="B23" s="83">
        <v>236501550.46</v>
      </c>
      <c r="C23" s="84">
        <v>207981705.26</v>
      </c>
      <c r="D23" s="85">
        <v>246264024.98</v>
      </c>
      <c r="E23" s="85">
        <v>219179685.74</v>
      </c>
      <c r="F23" s="85">
        <v>264268508.16</v>
      </c>
      <c r="G23" s="85">
        <v>227639265.23</v>
      </c>
      <c r="H23" s="85">
        <v>242829315.63</v>
      </c>
      <c r="I23" s="85">
        <v>453654279.2</v>
      </c>
      <c r="J23" s="85">
        <v>237581858.38</v>
      </c>
      <c r="K23" s="85">
        <v>249085116.03</v>
      </c>
      <c r="L23" s="85">
        <v>238622533.6</v>
      </c>
      <c r="M23" s="85">
        <v>228570941.94</v>
      </c>
      <c r="N23" s="85">
        <f t="shared" si="1"/>
        <v>3052178784.61</v>
      </c>
      <c r="O23" s="92">
        <v>0</v>
      </c>
      <c r="P23" s="89"/>
      <c r="Q23" s="89"/>
    </row>
    <row r="24" spans="1:17" s="90" customFormat="1" ht="15.75">
      <c r="A24" s="91" t="s">
        <v>51</v>
      </c>
      <c r="B24" s="83">
        <v>156379.95</v>
      </c>
      <c r="C24" s="84">
        <v>67456.91</v>
      </c>
      <c r="D24" s="85">
        <v>77319.21</v>
      </c>
      <c r="E24" s="85">
        <v>75176.04</v>
      </c>
      <c r="F24" s="85">
        <v>63156.73</v>
      </c>
      <c r="G24" s="85">
        <v>51192.61</v>
      </c>
      <c r="H24" s="85">
        <v>44859.8</v>
      </c>
      <c r="I24" s="85">
        <v>75341.06</v>
      </c>
      <c r="J24" s="85">
        <v>45202.81</v>
      </c>
      <c r="K24" s="85">
        <v>36914.87</v>
      </c>
      <c r="L24" s="85">
        <v>41828.34</v>
      </c>
      <c r="M24" s="85">
        <v>66003.18</v>
      </c>
      <c r="N24" s="85">
        <f t="shared" si="1"/>
        <v>800831.51</v>
      </c>
      <c r="O24" s="93">
        <v>0</v>
      </c>
      <c r="P24" s="89"/>
      <c r="Q24" s="89"/>
    </row>
    <row r="25" spans="1:17" s="90" customFormat="1" ht="15.75">
      <c r="A25" s="91" t="s">
        <v>41</v>
      </c>
      <c r="B25" s="83">
        <f>B26+B27+B28</f>
        <v>1591418373.51</v>
      </c>
      <c r="C25" s="84">
        <f aca="true" t="shared" si="3" ref="C25:O25">C26+C27+C28</f>
        <v>1462458343.21</v>
      </c>
      <c r="D25" s="85">
        <f t="shared" si="3"/>
        <v>1473623159.3500001</v>
      </c>
      <c r="E25" s="85">
        <f t="shared" si="3"/>
        <v>1484593544.71</v>
      </c>
      <c r="F25" s="85">
        <f t="shared" si="3"/>
        <v>1492971521.5900002</v>
      </c>
      <c r="G25" s="85">
        <f t="shared" si="3"/>
        <v>1500197512.17</v>
      </c>
      <c r="H25" s="85">
        <f t="shared" si="3"/>
        <v>1492668247.45</v>
      </c>
      <c r="I25" s="85">
        <f t="shared" si="3"/>
        <v>2863936343.71</v>
      </c>
      <c r="J25" s="85">
        <f t="shared" si="3"/>
        <v>1515792686.34</v>
      </c>
      <c r="K25" s="85">
        <f t="shared" si="3"/>
        <v>1532782330.9</v>
      </c>
      <c r="L25" s="85">
        <f t="shared" si="3"/>
        <v>1512150778.47</v>
      </c>
      <c r="M25" s="85">
        <f t="shared" si="3"/>
        <v>1554494745.95</v>
      </c>
      <c r="N25" s="85">
        <f t="shared" si="1"/>
        <v>19477087587.36</v>
      </c>
      <c r="O25" s="93">
        <f t="shared" si="3"/>
        <v>0</v>
      </c>
      <c r="P25" s="89"/>
      <c r="Q25" s="89"/>
    </row>
    <row r="26" spans="1:17" s="90" customFormat="1" ht="15.75">
      <c r="A26" s="91" t="s">
        <v>52</v>
      </c>
      <c r="B26" s="83">
        <v>1243099156.25</v>
      </c>
      <c r="C26" s="84">
        <v>1123424125.88</v>
      </c>
      <c r="D26" s="85">
        <v>1135420188.63</v>
      </c>
      <c r="E26" s="85">
        <v>1137409784.27</v>
      </c>
      <c r="F26" s="85">
        <v>1151021643.95</v>
      </c>
      <c r="G26" s="85">
        <v>1155622106.51</v>
      </c>
      <c r="H26" s="85">
        <v>1144820754.02</v>
      </c>
      <c r="I26" s="85">
        <v>2193634853.14</v>
      </c>
      <c r="J26" s="85">
        <v>1181282137.1</v>
      </c>
      <c r="K26" s="85">
        <v>1184588406.2</v>
      </c>
      <c r="L26" s="85">
        <v>1158184080.42</v>
      </c>
      <c r="M26" s="85">
        <v>1285055800.14</v>
      </c>
      <c r="N26" s="85">
        <f t="shared" si="1"/>
        <v>15093563036.51</v>
      </c>
      <c r="O26" s="93">
        <v>0</v>
      </c>
      <c r="P26" s="89"/>
      <c r="Q26" s="89"/>
    </row>
    <row r="27" spans="1:17" s="90" customFormat="1" ht="15.75">
      <c r="A27" s="91" t="s">
        <v>53</v>
      </c>
      <c r="B27" s="83">
        <v>348319217.26</v>
      </c>
      <c r="C27" s="84">
        <v>339034217.33</v>
      </c>
      <c r="D27" s="85">
        <v>338202970.72</v>
      </c>
      <c r="E27" s="85">
        <v>347183760.44</v>
      </c>
      <c r="F27" s="85">
        <v>341949877.64</v>
      </c>
      <c r="G27" s="85">
        <v>344575405.66</v>
      </c>
      <c r="H27" s="85">
        <v>347847493.43</v>
      </c>
      <c r="I27" s="85">
        <v>670301490.57</v>
      </c>
      <c r="J27" s="85">
        <v>334510549.24</v>
      </c>
      <c r="K27" s="85">
        <v>348193924.7</v>
      </c>
      <c r="L27" s="85">
        <v>353966698.05</v>
      </c>
      <c r="M27" s="85">
        <v>269438945.81</v>
      </c>
      <c r="N27" s="85">
        <f t="shared" si="1"/>
        <v>4383524550.85</v>
      </c>
      <c r="O27" s="93">
        <v>0</v>
      </c>
      <c r="P27" s="89"/>
      <c r="Q27" s="89"/>
    </row>
    <row r="28" spans="1:17" s="90" customFormat="1" ht="15.75">
      <c r="A28" s="91" t="s">
        <v>54</v>
      </c>
      <c r="B28" s="94">
        <v>0</v>
      </c>
      <c r="C28" s="95">
        <v>0</v>
      </c>
      <c r="D28" s="93">
        <v>0</v>
      </c>
      <c r="E28" s="93">
        <v>0</v>
      </c>
      <c r="F28" s="93">
        <v>0</v>
      </c>
      <c r="G28" s="93">
        <v>0</v>
      </c>
      <c r="H28" s="93">
        <v>0</v>
      </c>
      <c r="I28" s="93">
        <v>0</v>
      </c>
      <c r="J28" s="93">
        <v>0</v>
      </c>
      <c r="K28" s="93">
        <v>0</v>
      </c>
      <c r="L28" s="93">
        <v>0</v>
      </c>
      <c r="M28" s="93">
        <v>0</v>
      </c>
      <c r="N28" s="93">
        <f t="shared" si="1"/>
        <v>0</v>
      </c>
      <c r="O28" s="93">
        <v>0</v>
      </c>
      <c r="P28" s="89"/>
      <c r="Q28" s="89"/>
    </row>
    <row r="29" spans="1:17" s="90" customFormat="1" ht="31.5">
      <c r="A29" s="96" t="s">
        <v>86</v>
      </c>
      <c r="B29" s="83">
        <v>197060489.08</v>
      </c>
      <c r="C29" s="84">
        <v>194361764.69</v>
      </c>
      <c r="D29" s="85">
        <v>80137647.9</v>
      </c>
      <c r="E29" s="85">
        <v>56115827.81</v>
      </c>
      <c r="F29" s="85">
        <v>40999246.29</v>
      </c>
      <c r="G29" s="85">
        <v>161815955.43</v>
      </c>
      <c r="H29" s="85">
        <v>85326320.16</v>
      </c>
      <c r="I29" s="85">
        <v>63448467.95</v>
      </c>
      <c r="J29" s="85">
        <v>85254681.77</v>
      </c>
      <c r="K29" s="85">
        <v>129964891.33</v>
      </c>
      <c r="L29" s="85">
        <v>10721690.89</v>
      </c>
      <c r="M29" s="85">
        <v>127215023.47</v>
      </c>
      <c r="N29" s="85">
        <f t="shared" si="1"/>
        <v>1232422006.7700002</v>
      </c>
      <c r="O29" s="85">
        <v>124668.19</v>
      </c>
      <c r="P29" s="89"/>
      <c r="Q29" s="89"/>
    </row>
    <row r="30" spans="1:17" s="90" customFormat="1" ht="16.5" customHeight="1">
      <c r="A30" s="86" t="s">
        <v>42</v>
      </c>
      <c r="B30" s="83">
        <f aca="true" t="shared" si="4" ref="B30:O30">SUM(B31:B34)</f>
        <v>1615638926</v>
      </c>
      <c r="C30" s="83">
        <f t="shared" si="4"/>
        <v>1399439807.93</v>
      </c>
      <c r="D30" s="83">
        <f t="shared" si="4"/>
        <v>1630806021.56</v>
      </c>
      <c r="E30" s="83">
        <f t="shared" si="4"/>
        <v>1428950531.6499999</v>
      </c>
      <c r="F30" s="83">
        <f t="shared" si="4"/>
        <v>1445994175.1699998</v>
      </c>
      <c r="G30" s="83">
        <f t="shared" si="4"/>
        <v>1426852298.25</v>
      </c>
      <c r="H30" s="83">
        <f t="shared" si="4"/>
        <v>2055784638.23</v>
      </c>
      <c r="I30" s="83">
        <f t="shared" si="4"/>
        <v>2353894517.51</v>
      </c>
      <c r="J30" s="83">
        <f t="shared" si="4"/>
        <v>1190247949.93</v>
      </c>
      <c r="K30" s="83">
        <f t="shared" si="4"/>
        <v>727496281.9</v>
      </c>
      <c r="L30" s="83">
        <f t="shared" si="4"/>
        <v>1225730906.99</v>
      </c>
      <c r="M30" s="83">
        <f t="shared" si="4"/>
        <v>1487581008.08</v>
      </c>
      <c r="N30" s="85">
        <f t="shared" si="1"/>
        <v>17988417063.199997</v>
      </c>
      <c r="O30" s="93">
        <f t="shared" si="4"/>
        <v>0</v>
      </c>
      <c r="P30" s="89"/>
      <c r="Q30" s="89"/>
    </row>
    <row r="31" spans="1:17" s="90" customFormat="1" ht="15.75">
      <c r="A31" s="91" t="s">
        <v>55</v>
      </c>
      <c r="B31" s="83">
        <v>553481.59</v>
      </c>
      <c r="C31" s="84">
        <v>776584.79</v>
      </c>
      <c r="D31" s="85">
        <v>345300.62</v>
      </c>
      <c r="E31" s="85">
        <v>424228.15</v>
      </c>
      <c r="F31" s="85">
        <v>412292.5</v>
      </c>
      <c r="G31" s="85">
        <v>1327845.32</v>
      </c>
      <c r="H31" s="85">
        <v>966665.78</v>
      </c>
      <c r="I31" s="85">
        <v>2273759.63</v>
      </c>
      <c r="J31" s="85">
        <v>162540.15</v>
      </c>
      <c r="K31" s="85">
        <v>345733.54</v>
      </c>
      <c r="L31" s="85">
        <v>333749.5</v>
      </c>
      <c r="M31" s="85">
        <v>241409.6</v>
      </c>
      <c r="N31" s="85">
        <f t="shared" si="1"/>
        <v>8163591.17</v>
      </c>
      <c r="O31" s="93">
        <v>0</v>
      </c>
      <c r="P31" s="89"/>
      <c r="Q31" s="89"/>
    </row>
    <row r="32" spans="1:17" s="90" customFormat="1" ht="15.75">
      <c r="A32" s="91" t="s">
        <v>56</v>
      </c>
      <c r="B32" s="83">
        <v>8054407.93</v>
      </c>
      <c r="C32" s="84">
        <v>3910078.46</v>
      </c>
      <c r="D32" s="85">
        <v>123223625.06</v>
      </c>
      <c r="E32" s="85">
        <v>23287414.75</v>
      </c>
      <c r="F32" s="85">
        <v>12354003.17</v>
      </c>
      <c r="G32" s="85">
        <v>8224894.96</v>
      </c>
      <c r="H32" s="85">
        <v>633988899.64</v>
      </c>
      <c r="I32" s="85">
        <v>718888452.43</v>
      </c>
      <c r="J32" s="85">
        <v>1517389.47</v>
      </c>
      <c r="K32" s="85">
        <v>11550590.61</v>
      </c>
      <c r="L32" s="85">
        <v>4090751.17</v>
      </c>
      <c r="M32" s="85">
        <v>11032441.4</v>
      </c>
      <c r="N32" s="85">
        <f t="shared" si="1"/>
        <v>1560122949.0500002</v>
      </c>
      <c r="O32" s="93">
        <v>0</v>
      </c>
      <c r="P32" s="89"/>
      <c r="Q32" s="89"/>
    </row>
    <row r="33" spans="1:22" s="90" customFormat="1" ht="15.75" customHeight="1">
      <c r="A33" s="91" t="s">
        <v>57</v>
      </c>
      <c r="B33" s="83">
        <v>88759645.64</v>
      </c>
      <c r="C33" s="84">
        <v>4539683.97</v>
      </c>
      <c r="D33" s="85">
        <v>3891921.94</v>
      </c>
      <c r="E33" s="85">
        <v>3920941.39</v>
      </c>
      <c r="F33" s="85">
        <v>21107004.94</v>
      </c>
      <c r="G33" s="85">
        <v>10269578.56</v>
      </c>
      <c r="H33" s="85">
        <v>10175001</v>
      </c>
      <c r="I33" s="85">
        <v>14123642.57</v>
      </c>
      <c r="J33" s="85">
        <v>12629061.88</v>
      </c>
      <c r="K33" s="85">
        <v>13175657.53</v>
      </c>
      <c r="L33" s="85">
        <v>6314977.48</v>
      </c>
      <c r="M33" s="85">
        <v>3455462.53</v>
      </c>
      <c r="N33" s="85">
        <v>192362579.43</v>
      </c>
      <c r="O33" s="93">
        <v>0</v>
      </c>
      <c r="P33" s="126" t="s">
        <v>93</v>
      </c>
      <c r="Q33" s="126"/>
      <c r="R33" s="126"/>
      <c r="S33" s="126"/>
      <c r="T33" s="126"/>
      <c r="U33" s="66"/>
      <c r="V33" s="66"/>
    </row>
    <row r="34" spans="1:22" s="90" customFormat="1" ht="15.75">
      <c r="A34" s="97" t="s">
        <v>58</v>
      </c>
      <c r="B34" s="98">
        <v>1518271390.84</v>
      </c>
      <c r="C34" s="99">
        <v>1390213460.71</v>
      </c>
      <c r="D34" s="100">
        <v>1503345173.94</v>
      </c>
      <c r="E34" s="100">
        <v>1401317947.36</v>
      </c>
      <c r="F34" s="100">
        <v>1412120874.56</v>
      </c>
      <c r="G34" s="100">
        <v>1407029979.41</v>
      </c>
      <c r="H34" s="100">
        <v>1410654071.81</v>
      </c>
      <c r="I34" s="100">
        <v>1618608662.88</v>
      </c>
      <c r="J34" s="100">
        <v>1175938958.43</v>
      </c>
      <c r="K34" s="100">
        <v>702424300.22</v>
      </c>
      <c r="L34" s="100">
        <v>1214991428.84</v>
      </c>
      <c r="M34" s="100">
        <v>1472851694.55</v>
      </c>
      <c r="N34" s="100">
        <f t="shared" si="1"/>
        <v>16227767943.549997</v>
      </c>
      <c r="O34" s="101">
        <v>0</v>
      </c>
      <c r="P34" s="126"/>
      <c r="Q34" s="126"/>
      <c r="R34" s="126"/>
      <c r="S34" s="126"/>
      <c r="T34" s="126"/>
      <c r="U34" s="66"/>
      <c r="V34" s="66"/>
    </row>
    <row r="35" spans="1:17" s="90" customFormat="1" ht="15.75">
      <c r="A35" s="102" t="s">
        <v>5</v>
      </c>
      <c r="B35" s="103">
        <f aca="true" t="shared" si="5" ref="B35:O35">B20-B30</f>
        <v>1596649526.4300003</v>
      </c>
      <c r="C35" s="103">
        <f t="shared" si="5"/>
        <v>1575617806.5700004</v>
      </c>
      <c r="D35" s="103">
        <f t="shared" si="5"/>
        <v>1327851763.9700003</v>
      </c>
      <c r="E35" s="103">
        <f t="shared" si="5"/>
        <v>1559928314.6499999</v>
      </c>
      <c r="F35" s="103">
        <f t="shared" si="5"/>
        <v>1548287669.7100003</v>
      </c>
      <c r="G35" s="103">
        <f t="shared" si="5"/>
        <v>1578279571.48</v>
      </c>
      <c r="H35" s="103">
        <f t="shared" si="5"/>
        <v>1583489007.6499996</v>
      </c>
      <c r="I35" s="103">
        <f t="shared" si="5"/>
        <v>3992214078.079999</v>
      </c>
      <c r="J35" s="103">
        <f t="shared" si="5"/>
        <v>1823363006.6299999</v>
      </c>
      <c r="K35" s="103">
        <f t="shared" si="5"/>
        <v>2378461048.56</v>
      </c>
      <c r="L35" s="103">
        <f t="shared" si="5"/>
        <v>1704929238.49</v>
      </c>
      <c r="M35" s="103">
        <f t="shared" si="5"/>
        <v>1590790787.4500003</v>
      </c>
      <c r="N35" s="103">
        <f t="shared" si="5"/>
        <v>22259861819.670006</v>
      </c>
      <c r="O35" s="104">
        <f t="shared" si="5"/>
        <v>489552.48</v>
      </c>
      <c r="P35" s="89"/>
      <c r="Q35" s="89"/>
    </row>
    <row r="36" spans="1:17" ht="15.75">
      <c r="A36" s="44"/>
      <c r="B36" s="44"/>
      <c r="C36" s="44"/>
      <c r="D36" s="44"/>
      <c r="E36" s="44"/>
      <c r="F36" s="45"/>
      <c r="G36" s="45"/>
      <c r="H36" s="45"/>
      <c r="I36" s="45"/>
      <c r="J36" s="45"/>
      <c r="K36" s="45"/>
      <c r="L36" s="45"/>
      <c r="M36" s="44"/>
      <c r="N36" s="44"/>
      <c r="O36" s="44"/>
      <c r="P36" s="35"/>
      <c r="Q36" s="35"/>
    </row>
    <row r="37" spans="1:17" ht="15.75">
      <c r="A37" s="118" t="s">
        <v>6</v>
      </c>
      <c r="B37" s="118"/>
      <c r="C37" s="118"/>
      <c r="D37" s="118"/>
      <c r="E37" s="118"/>
      <c r="F37" s="117" t="s">
        <v>7</v>
      </c>
      <c r="G37" s="118"/>
      <c r="H37" s="118"/>
      <c r="I37" s="118"/>
      <c r="J37" s="118"/>
      <c r="K37" s="118"/>
      <c r="L37" s="117" t="s">
        <v>43</v>
      </c>
      <c r="M37" s="118"/>
      <c r="N37" s="118"/>
      <c r="O37" s="118"/>
      <c r="P37" s="35"/>
      <c r="Q37" s="35"/>
    </row>
    <row r="38" spans="1:17" ht="15.75">
      <c r="A38" s="46" t="s">
        <v>13</v>
      </c>
      <c r="B38" s="47"/>
      <c r="C38" s="47"/>
      <c r="D38" s="47"/>
      <c r="E38" s="47"/>
      <c r="F38" s="48"/>
      <c r="G38" s="49"/>
      <c r="H38" s="49"/>
      <c r="I38" s="49"/>
      <c r="J38" s="49"/>
      <c r="K38" s="50">
        <v>58457822586</v>
      </c>
      <c r="L38" s="51"/>
      <c r="M38" s="134" t="s">
        <v>14</v>
      </c>
      <c r="N38" s="134"/>
      <c r="O38" s="134"/>
      <c r="P38" s="35"/>
      <c r="Q38" s="35"/>
    </row>
    <row r="39" spans="1:17" ht="15.75">
      <c r="A39" s="46" t="s">
        <v>22</v>
      </c>
      <c r="B39" s="47"/>
      <c r="C39" s="47"/>
      <c r="D39" s="47"/>
      <c r="E39" s="47"/>
      <c r="F39" s="52"/>
      <c r="G39" s="43"/>
      <c r="H39" s="53"/>
      <c r="I39" s="53"/>
      <c r="J39" s="53"/>
      <c r="K39" s="54">
        <v>0</v>
      </c>
      <c r="L39" s="51"/>
      <c r="M39" s="134" t="s">
        <v>14</v>
      </c>
      <c r="N39" s="134"/>
      <c r="O39" s="134"/>
      <c r="P39" s="35"/>
      <c r="Q39" s="35"/>
    </row>
    <row r="40" spans="1:17" ht="15.75">
      <c r="A40" s="55" t="s">
        <v>44</v>
      </c>
      <c r="B40" s="47"/>
      <c r="C40" s="47"/>
      <c r="D40" s="47"/>
      <c r="E40" s="47"/>
      <c r="F40" s="52"/>
      <c r="G40" s="43"/>
      <c r="H40" s="53"/>
      <c r="I40" s="53"/>
      <c r="J40" s="53"/>
      <c r="K40" s="50">
        <f>K38-K39</f>
        <v>58457822586</v>
      </c>
      <c r="L40" s="51"/>
      <c r="M40" s="134" t="s">
        <v>14</v>
      </c>
      <c r="N40" s="134"/>
      <c r="O40" s="134"/>
      <c r="P40" s="35"/>
      <c r="Q40" s="35"/>
    </row>
    <row r="41" spans="1:17" ht="15.75">
      <c r="A41" s="75" t="s">
        <v>45</v>
      </c>
      <c r="B41" s="76"/>
      <c r="C41" s="76"/>
      <c r="D41" s="76"/>
      <c r="E41" s="76"/>
      <c r="F41" s="77"/>
      <c r="G41" s="68"/>
      <c r="H41" s="78"/>
      <c r="I41" s="78"/>
      <c r="J41" s="78"/>
      <c r="K41" s="79">
        <f>N35+O35</f>
        <v>22260351372.150005</v>
      </c>
      <c r="L41" s="80"/>
      <c r="M41" s="81"/>
      <c r="N41" s="81"/>
      <c r="O41" s="82">
        <f>K41/K40*100</f>
        <v>38.07933718263586</v>
      </c>
      <c r="P41" s="35"/>
      <c r="Q41" s="35"/>
    </row>
    <row r="42" spans="1:17" ht="15.75">
      <c r="A42" s="131" t="s">
        <v>46</v>
      </c>
      <c r="B42" s="131"/>
      <c r="C42" s="131"/>
      <c r="D42" s="131"/>
      <c r="E42" s="131"/>
      <c r="F42" s="58"/>
      <c r="G42" s="45"/>
      <c r="H42" s="45"/>
      <c r="I42" s="45"/>
      <c r="J42" s="45"/>
      <c r="K42" s="50">
        <f>$K$40*O42/100</f>
        <v>28644333067.14</v>
      </c>
      <c r="L42" s="51"/>
      <c r="M42" s="59"/>
      <c r="N42" s="59"/>
      <c r="O42" s="56">
        <v>49</v>
      </c>
      <c r="P42" s="35"/>
      <c r="Q42" s="35"/>
    </row>
    <row r="43" spans="1:17" ht="15.75">
      <c r="A43" s="57" t="s">
        <v>47</v>
      </c>
      <c r="B43" s="57"/>
      <c r="C43" s="57"/>
      <c r="D43" s="57"/>
      <c r="E43" s="57"/>
      <c r="F43" s="58"/>
      <c r="G43" s="45"/>
      <c r="H43" s="45"/>
      <c r="I43" s="45"/>
      <c r="J43" s="45"/>
      <c r="K43" s="50">
        <f>$K$40*O43/100</f>
        <v>27212116413.782997</v>
      </c>
      <c r="L43" s="51"/>
      <c r="M43" s="59"/>
      <c r="N43" s="59"/>
      <c r="O43" s="59">
        <v>46.55</v>
      </c>
      <c r="P43" s="35"/>
      <c r="Q43" s="35"/>
    </row>
    <row r="44" spans="1:17" ht="15.75">
      <c r="A44" s="57" t="s">
        <v>48</v>
      </c>
      <c r="B44" s="57"/>
      <c r="C44" s="57"/>
      <c r="D44" s="57"/>
      <c r="E44" s="57"/>
      <c r="F44" s="60"/>
      <c r="G44" s="44"/>
      <c r="H44" s="44"/>
      <c r="I44" s="44"/>
      <c r="J44" s="44"/>
      <c r="K44" s="61">
        <f>$K$40*O44/100</f>
        <v>25779899760.426003</v>
      </c>
      <c r="L44" s="112"/>
      <c r="M44" s="59"/>
      <c r="N44" s="59"/>
      <c r="O44" s="56">
        <v>44.1</v>
      </c>
      <c r="P44" s="35"/>
      <c r="Q44" s="35"/>
    </row>
    <row r="45" spans="6:12" ht="7.5" customHeight="1">
      <c r="F45" s="62"/>
      <c r="G45" s="62"/>
      <c r="H45" s="62"/>
      <c r="I45" s="62"/>
      <c r="J45" s="62"/>
      <c r="K45" s="35"/>
      <c r="L45" s="35"/>
    </row>
    <row r="46" spans="1:15" s="28" customFormat="1" ht="15">
      <c r="A46" s="30" t="s">
        <v>85</v>
      </c>
      <c r="B46" s="29"/>
      <c r="C46" s="29"/>
      <c r="D46" s="29"/>
      <c r="E46" s="29"/>
      <c r="F46" s="29"/>
      <c r="G46" s="29"/>
      <c r="H46" s="29"/>
      <c r="I46" s="110"/>
      <c r="J46" s="29"/>
      <c r="K46" s="29"/>
      <c r="L46" s="29"/>
      <c r="M46" s="30"/>
      <c r="O46" s="107"/>
    </row>
    <row r="47" spans="1:13" s="28" customFormat="1" ht="15">
      <c r="A47" s="125" t="s">
        <v>70</v>
      </c>
      <c r="B47" s="125"/>
      <c r="C47" s="125"/>
      <c r="D47" s="125"/>
      <c r="E47" s="31"/>
      <c r="F47" s="31"/>
      <c r="G47" s="31"/>
      <c r="H47" s="31"/>
      <c r="I47" s="31"/>
      <c r="J47" s="31"/>
      <c r="K47" s="111"/>
      <c r="L47" s="31"/>
      <c r="M47" s="30"/>
    </row>
    <row r="48" spans="1:13" s="28" customFormat="1" ht="15">
      <c r="A48" s="125" t="s">
        <v>84</v>
      </c>
      <c r="B48" s="125"/>
      <c r="C48" s="125"/>
      <c r="D48" s="125"/>
      <c r="E48" s="32"/>
      <c r="F48" s="32"/>
      <c r="G48" s="32"/>
      <c r="H48" s="32"/>
      <c r="I48" s="32"/>
      <c r="J48" s="32"/>
      <c r="K48" s="32"/>
      <c r="L48" s="32"/>
      <c r="M48" s="106"/>
    </row>
    <row r="49" spans="1:15" s="28" customFormat="1" ht="15">
      <c r="A49" s="135" t="s">
        <v>94</v>
      </c>
      <c r="B49" s="135"/>
      <c r="C49" s="135"/>
      <c r="D49" s="135"/>
      <c r="E49" s="135"/>
      <c r="F49" s="135"/>
      <c r="G49" s="135"/>
      <c r="H49" s="135"/>
      <c r="I49" s="135"/>
      <c r="J49" s="135"/>
      <c r="K49" s="135"/>
      <c r="L49" s="135"/>
      <c r="M49" s="135"/>
      <c r="N49" s="135"/>
      <c r="O49" s="135"/>
    </row>
    <row r="50" spans="1:15" s="28" customFormat="1" ht="42.75" customHeight="1">
      <c r="A50" s="133" t="s">
        <v>95</v>
      </c>
      <c r="B50" s="133"/>
      <c r="C50" s="133"/>
      <c r="D50" s="133"/>
      <c r="E50" s="133"/>
      <c r="F50" s="133"/>
      <c r="G50" s="133"/>
      <c r="H50" s="133"/>
      <c r="I50" s="133"/>
      <c r="J50" s="133"/>
      <c r="K50" s="133"/>
      <c r="L50" s="133"/>
      <c r="M50" s="133"/>
      <c r="N50" s="133"/>
      <c r="O50" s="133"/>
    </row>
    <row r="51" spans="1:15" s="28" customFormat="1" ht="15">
      <c r="A51" s="114" t="s">
        <v>96</v>
      </c>
      <c r="B51" s="114"/>
      <c r="C51" s="114"/>
      <c r="D51" s="114"/>
      <c r="E51" s="114"/>
      <c r="F51" s="114"/>
      <c r="G51" s="114"/>
      <c r="H51" s="114"/>
      <c r="I51" s="114"/>
      <c r="J51" s="114"/>
      <c r="K51" s="114"/>
      <c r="L51" s="114"/>
      <c r="M51" s="114"/>
      <c r="N51" s="114"/>
      <c r="O51" s="114"/>
    </row>
    <row r="52" spans="1:15" s="28" customFormat="1" ht="15">
      <c r="A52" s="114" t="s">
        <v>98</v>
      </c>
      <c r="B52" s="114"/>
      <c r="C52" s="114"/>
      <c r="D52" s="114"/>
      <c r="E52" s="114"/>
      <c r="F52" s="114"/>
      <c r="G52" s="114"/>
      <c r="H52" s="114"/>
      <c r="I52" s="114"/>
      <c r="J52" s="114"/>
      <c r="K52" s="114"/>
      <c r="L52" s="114"/>
      <c r="M52" s="114"/>
      <c r="N52" s="114"/>
      <c r="O52" s="114"/>
    </row>
    <row r="53" spans="1:15" s="28" customFormat="1" ht="15">
      <c r="A53" s="114" t="s">
        <v>97</v>
      </c>
      <c r="B53" s="114"/>
      <c r="C53" s="114"/>
      <c r="D53" s="114"/>
      <c r="O53" s="33"/>
    </row>
    <row r="54" spans="1:15" s="63" customFormat="1" ht="15.75">
      <c r="A54" s="132"/>
      <c r="B54" s="132"/>
      <c r="C54" s="132"/>
      <c r="D54" s="132"/>
      <c r="E54" s="132"/>
      <c r="F54" s="132"/>
      <c r="G54" s="132"/>
      <c r="H54" s="132"/>
      <c r="I54" s="132"/>
      <c r="J54" s="132"/>
      <c r="K54" s="132"/>
      <c r="L54" s="132"/>
      <c r="M54" s="132"/>
      <c r="N54" s="132"/>
      <c r="O54" s="132"/>
    </row>
    <row r="55" spans="1:15" s="63" customFormat="1" ht="32.25" customHeight="1">
      <c r="A55" s="64"/>
      <c r="B55" s="64"/>
      <c r="C55" s="64"/>
      <c r="D55" s="64"/>
      <c r="E55" s="64"/>
      <c r="F55" s="64"/>
      <c r="G55" s="64"/>
      <c r="H55" s="64"/>
      <c r="I55" s="64"/>
      <c r="J55" s="64"/>
      <c r="K55" s="64"/>
      <c r="L55" s="64"/>
      <c r="M55" s="64"/>
      <c r="N55" s="64"/>
      <c r="O55" s="64"/>
    </row>
    <row r="56" spans="1:15" s="63" customFormat="1" ht="32.25" customHeight="1">
      <c r="A56" s="64"/>
      <c r="B56" s="109"/>
      <c r="C56" s="109"/>
      <c r="D56" s="109"/>
      <c r="E56" s="109"/>
      <c r="F56" s="109"/>
      <c r="G56" s="109"/>
      <c r="H56" s="109"/>
      <c r="I56" s="64"/>
      <c r="J56" s="64"/>
      <c r="K56" s="64"/>
      <c r="L56" s="64"/>
      <c r="M56" s="64"/>
      <c r="N56" s="64"/>
      <c r="O56" s="64"/>
    </row>
    <row r="57" spans="1:13" ht="15.75" customHeight="1">
      <c r="A57" s="66"/>
      <c r="B57" s="66"/>
      <c r="C57" s="66"/>
      <c r="D57" s="66"/>
      <c r="E57" s="66"/>
      <c r="G57" s="66"/>
      <c r="H57" s="66"/>
      <c r="I57" s="66"/>
      <c r="J57" s="66"/>
      <c r="K57" s="66"/>
      <c r="L57" s="66"/>
      <c r="M57" s="66"/>
    </row>
    <row r="58" spans="1:14" ht="15.75" customHeight="1">
      <c r="A58" s="127" t="s">
        <v>88</v>
      </c>
      <c r="B58" s="127"/>
      <c r="C58" s="127" t="s">
        <v>87</v>
      </c>
      <c r="D58" s="127"/>
      <c r="E58" s="127"/>
      <c r="F58" s="127"/>
      <c r="G58" s="127"/>
      <c r="H58" s="127"/>
      <c r="I58" s="127" t="s">
        <v>91</v>
      </c>
      <c r="J58" s="127"/>
      <c r="K58" s="127"/>
      <c r="L58" s="127"/>
      <c r="M58" s="127"/>
      <c r="N58" s="127"/>
    </row>
    <row r="59" spans="1:14" ht="15.75">
      <c r="A59" s="127"/>
      <c r="B59" s="127"/>
      <c r="C59" s="127"/>
      <c r="D59" s="127"/>
      <c r="E59" s="127"/>
      <c r="F59" s="127"/>
      <c r="G59" s="127"/>
      <c r="H59" s="127"/>
      <c r="I59" s="127"/>
      <c r="J59" s="127"/>
      <c r="K59" s="127"/>
      <c r="L59" s="127"/>
      <c r="M59" s="127"/>
      <c r="N59" s="127"/>
    </row>
    <row r="60" ht="15.75">
      <c r="X60" s="34" t="s">
        <v>59</v>
      </c>
    </row>
    <row r="61" spans="1:12" ht="15.75">
      <c r="A61" s="34" t="s">
        <v>4</v>
      </c>
      <c r="L61" s="65"/>
    </row>
    <row r="62" ht="15.75">
      <c r="L62" s="65"/>
    </row>
    <row r="63" spans="1:13" ht="14.25" customHeight="1">
      <c r="A63" s="127"/>
      <c r="B63" s="127"/>
      <c r="C63" s="127"/>
      <c r="D63" s="127"/>
      <c r="E63" s="127"/>
      <c r="F63" s="108" t="s">
        <v>89</v>
      </c>
      <c r="G63" s="108"/>
      <c r="H63" s="108"/>
      <c r="I63" s="108"/>
      <c r="J63" s="108"/>
      <c r="K63" s="108"/>
      <c r="L63" s="108"/>
      <c r="M63" s="108"/>
    </row>
    <row r="64" spans="1:13" ht="15.75">
      <c r="A64" s="127"/>
      <c r="B64" s="127"/>
      <c r="C64" s="127"/>
      <c r="D64" s="127"/>
      <c r="E64" s="127"/>
      <c r="F64" s="40" t="s">
        <v>90</v>
      </c>
      <c r="G64" s="40"/>
      <c r="H64" s="40"/>
      <c r="I64" s="40"/>
      <c r="J64" s="40"/>
      <c r="K64" s="40"/>
      <c r="L64" s="40"/>
      <c r="M64" s="40"/>
    </row>
    <row r="65" spans="1:13" ht="15.75">
      <c r="A65" s="66"/>
      <c r="B65" s="66"/>
      <c r="C65" s="66"/>
      <c r="J65" s="67"/>
      <c r="K65" s="67"/>
      <c r="L65" s="67"/>
      <c r="M65" s="67"/>
    </row>
  </sheetData>
  <sheetProtection/>
  <mergeCells count="42">
    <mergeCell ref="B13:O13"/>
    <mergeCell ref="F16:F19"/>
    <mergeCell ref="A37:E37"/>
    <mergeCell ref="A13:A19"/>
    <mergeCell ref="A47:D47"/>
    <mergeCell ref="A52:O52"/>
    <mergeCell ref="A64:E64"/>
    <mergeCell ref="A42:E42"/>
    <mergeCell ref="A54:O54"/>
    <mergeCell ref="A50:O50"/>
    <mergeCell ref="M38:O38"/>
    <mergeCell ref="G16:G19"/>
    <mergeCell ref="L37:O37"/>
    <mergeCell ref="A49:O49"/>
    <mergeCell ref="M39:O39"/>
    <mergeCell ref="M40:O40"/>
    <mergeCell ref="P33:T34"/>
    <mergeCell ref="A58:B59"/>
    <mergeCell ref="C58:H59"/>
    <mergeCell ref="I58:N59"/>
    <mergeCell ref="A63:E63"/>
    <mergeCell ref="J16:J19"/>
    <mergeCell ref="K16:K19"/>
    <mergeCell ref="L16:L19"/>
    <mergeCell ref="I16:I19"/>
    <mergeCell ref="M16:M19"/>
    <mergeCell ref="A5:O5"/>
    <mergeCell ref="A6:O6"/>
    <mergeCell ref="A7:O7"/>
    <mergeCell ref="A8:O8"/>
    <mergeCell ref="A9:O9"/>
    <mergeCell ref="A51:O51"/>
    <mergeCell ref="H16:H19"/>
    <mergeCell ref="A48:D48"/>
    <mergeCell ref="E16:E19"/>
    <mergeCell ref="F37:K37"/>
    <mergeCell ref="A53:D53"/>
    <mergeCell ref="B14:O14"/>
    <mergeCell ref="B15:N15"/>
    <mergeCell ref="B16:B19"/>
    <mergeCell ref="C16:C19"/>
    <mergeCell ref="D16:D1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43" r:id="rId4"/>
  <ignoredErrors>
    <ignoredError sqref="N21:N32" formula="1"/>
  </ignoredErrors>
  <drawing r:id="rId3"/>
  <legacyDrawing r:id="rId2"/>
</worksheet>
</file>

<file path=xl/worksheets/sheet2.xml><?xml version="1.0" encoding="utf-8"?>
<worksheet xmlns="http://schemas.openxmlformats.org/spreadsheetml/2006/main" xmlns:r="http://schemas.openxmlformats.org/officeDocument/2006/relationships">
  <dimension ref="A1:K12"/>
  <sheetViews>
    <sheetView showGridLines="0" zoomScale="90" zoomScaleNormal="90" zoomScalePageLayoutView="0" workbookViewId="0" topLeftCell="A1">
      <selection activeCell="B2" sqref="B2:G8"/>
    </sheetView>
  </sheetViews>
  <sheetFormatPr defaultColWidth="9.140625" defaultRowHeight="12.75"/>
  <cols>
    <col min="2" max="2" width="24.00390625" style="0" customWidth="1"/>
    <col min="3" max="3" width="24.57421875" style="0" customWidth="1"/>
    <col min="4" max="4" width="23.421875" style="0" customWidth="1"/>
    <col min="5" max="5" width="24.00390625" style="0" customWidth="1"/>
    <col min="6" max="6" width="24.57421875" style="0" customWidth="1"/>
    <col min="7" max="7" width="23.57421875" style="0" customWidth="1"/>
    <col min="8" max="8" width="15.7109375" style="0" customWidth="1"/>
    <col min="9" max="10" width="14.421875" style="0" customWidth="1"/>
  </cols>
  <sheetData>
    <row r="1" spans="1:10" ht="12.75">
      <c r="A1" s="1"/>
      <c r="B1" s="1"/>
      <c r="C1" s="1"/>
      <c r="D1" s="1"/>
      <c r="E1" s="1"/>
      <c r="F1" s="1"/>
      <c r="G1" s="1"/>
      <c r="H1" s="1"/>
      <c r="I1" s="1"/>
      <c r="J1" s="1"/>
    </row>
    <row r="2" spans="1:10" ht="12.75">
      <c r="A2" s="1"/>
      <c r="B2" s="143" t="s">
        <v>15</v>
      </c>
      <c r="C2" s="143"/>
      <c r="D2" s="143"/>
      <c r="E2" s="143"/>
      <c r="F2" s="143"/>
      <c r="G2" s="143"/>
      <c r="H2" s="1"/>
      <c r="I2" s="1"/>
      <c r="J2" s="1"/>
    </row>
    <row r="3" spans="1:10" ht="12.75">
      <c r="A3" s="1"/>
      <c r="B3" s="142" t="s">
        <v>16</v>
      </c>
      <c r="C3" s="142"/>
      <c r="D3" s="142"/>
      <c r="E3" s="141" t="s">
        <v>92</v>
      </c>
      <c r="F3" s="142"/>
      <c r="G3" s="142"/>
      <c r="H3" s="13"/>
      <c r="I3" s="1"/>
      <c r="J3" s="1"/>
    </row>
    <row r="4" spans="1:10" ht="15" customHeight="1">
      <c r="A4" s="1"/>
      <c r="B4" s="142" t="s">
        <v>17</v>
      </c>
      <c r="C4" s="142"/>
      <c r="D4" s="142"/>
      <c r="E4" s="141" t="s">
        <v>23</v>
      </c>
      <c r="F4" s="142"/>
      <c r="G4" s="142"/>
      <c r="H4" s="13"/>
      <c r="I4" s="1"/>
      <c r="J4" s="1"/>
    </row>
    <row r="5" spans="1:11" ht="12.75">
      <c r="A5" s="1"/>
      <c r="B5" s="14" t="s">
        <v>18</v>
      </c>
      <c r="C5" s="15" t="s">
        <v>21</v>
      </c>
      <c r="D5" s="15" t="s">
        <v>19</v>
      </c>
      <c r="E5" s="16" t="s">
        <v>24</v>
      </c>
      <c r="F5" s="17" t="s">
        <v>27</v>
      </c>
      <c r="G5" s="18" t="s">
        <v>21</v>
      </c>
      <c r="H5" s="13"/>
      <c r="I5" s="1"/>
      <c r="J5" s="1"/>
      <c r="K5" s="4"/>
    </row>
    <row r="6" spans="1:8" ht="12.75">
      <c r="A6" s="1"/>
      <c r="B6" s="14"/>
      <c r="C6" s="19"/>
      <c r="D6" s="19"/>
      <c r="E6" s="14" t="s">
        <v>25</v>
      </c>
      <c r="F6" s="19"/>
      <c r="G6" s="20"/>
      <c r="H6" s="4"/>
    </row>
    <row r="7" spans="1:8" ht="12.75">
      <c r="A7" s="1"/>
      <c r="B7" s="21" t="s">
        <v>9</v>
      </c>
      <c r="C7" s="22" t="s">
        <v>10</v>
      </c>
      <c r="D7" s="22" t="s">
        <v>20</v>
      </c>
      <c r="E7" s="21" t="s">
        <v>26</v>
      </c>
      <c r="F7" s="22" t="s">
        <v>28</v>
      </c>
      <c r="G7" s="23" t="s">
        <v>29</v>
      </c>
      <c r="H7" s="4"/>
    </row>
    <row r="8" spans="1:8" ht="12.75">
      <c r="A8" s="1"/>
      <c r="B8" s="24">
        <v>49</v>
      </c>
      <c r="C8" s="25">
        <v>61.73</v>
      </c>
      <c r="D8" s="26">
        <f>C8-B8</f>
        <v>12.729999999999997</v>
      </c>
      <c r="E8" s="24">
        <f>D8/3</f>
        <v>4.243333333333332</v>
      </c>
      <c r="F8" s="25">
        <f>C8-E8</f>
        <v>57.486666666666665</v>
      </c>
      <c r="G8" s="27">
        <f>'anexo I quadrimestral executivo'!$O$41</f>
        <v>38.07933718263586</v>
      </c>
      <c r="H8" s="4"/>
    </row>
    <row r="9" spans="1:7" ht="12.75">
      <c r="A9" s="1"/>
      <c r="B9" s="1"/>
      <c r="C9" s="1"/>
      <c r="D9" s="1"/>
      <c r="E9" s="1"/>
      <c r="F9" s="1"/>
      <c r="G9" s="1"/>
    </row>
    <row r="10" spans="1:7" ht="12.75">
      <c r="A10" s="1"/>
      <c r="B10" s="1"/>
      <c r="C10" s="1"/>
      <c r="D10" s="1"/>
      <c r="E10" s="1"/>
      <c r="F10" s="1"/>
      <c r="G10" s="1"/>
    </row>
    <row r="11" spans="1:7" ht="12.75">
      <c r="A11" s="1"/>
      <c r="B11" s="1"/>
      <c r="C11" s="1"/>
      <c r="D11" s="1"/>
      <c r="E11" s="1"/>
      <c r="F11" s="1"/>
      <c r="G11" s="1"/>
    </row>
    <row r="12" spans="1:7" ht="12.75">
      <c r="A12" s="1"/>
      <c r="B12" s="1"/>
      <c r="C12" s="1"/>
      <c r="D12" s="1"/>
      <c r="E12" s="1"/>
      <c r="F12" s="1"/>
      <c r="G12" s="1"/>
    </row>
  </sheetData>
  <sheetProtection/>
  <mergeCells count="5">
    <mergeCell ref="E3:G3"/>
    <mergeCell ref="E4:G4"/>
    <mergeCell ref="B3:D3"/>
    <mergeCell ref="B4:D4"/>
    <mergeCell ref="B2:G2"/>
  </mergeCells>
  <printOptions/>
  <pageMargins left="0.511811024" right="0.511811024" top="0.787401575" bottom="0.787401575" header="0.31496062" footer="0.31496062"/>
  <pageSetup orientation="portrait" paperSize="9"/>
  <ignoredErrors>
    <ignoredError sqref="B3 E3" numberStoredAsText="1"/>
  </ignoredErrors>
</worksheet>
</file>

<file path=xl/worksheets/sheet3.xml><?xml version="1.0" encoding="utf-8"?>
<worksheet xmlns="http://schemas.openxmlformats.org/spreadsheetml/2006/main" xmlns:r="http://schemas.openxmlformats.org/officeDocument/2006/relationships">
  <dimension ref="A2:L8"/>
  <sheetViews>
    <sheetView showGridLines="0" zoomScale="90" zoomScaleNormal="90" zoomScalePageLayoutView="0" workbookViewId="0" topLeftCell="A1">
      <selection activeCell="D18" sqref="D18"/>
    </sheetView>
  </sheetViews>
  <sheetFormatPr defaultColWidth="9.140625" defaultRowHeight="12.75"/>
  <cols>
    <col min="2" max="2" width="31.00390625" style="0" customWidth="1"/>
    <col min="3" max="3" width="10.7109375" style="0" customWidth="1"/>
    <col min="4" max="4" width="12.7109375" style="0" bestFit="1" customWidth="1"/>
    <col min="5" max="5" width="17.140625" style="0" customWidth="1"/>
  </cols>
  <sheetData>
    <row r="2" spans="2:11" ht="15.75">
      <c r="B2" s="144" t="s">
        <v>15</v>
      </c>
      <c r="C2" s="144"/>
      <c r="D2" s="144"/>
      <c r="E2" s="144"/>
      <c r="F2" s="144"/>
      <c r="G2" s="144"/>
      <c r="H2" s="144"/>
      <c r="I2" s="144"/>
      <c r="J2" s="144"/>
      <c r="K2" s="144"/>
    </row>
    <row r="3" spans="1:12" ht="15">
      <c r="A3" s="4"/>
      <c r="B3" s="145" t="s">
        <v>60</v>
      </c>
      <c r="C3" s="146">
        <v>2016</v>
      </c>
      <c r="D3" s="146"/>
      <c r="E3" s="146"/>
      <c r="F3" s="146">
        <v>2017</v>
      </c>
      <c r="G3" s="146"/>
      <c r="H3" s="146"/>
      <c r="I3" s="146">
        <v>2018</v>
      </c>
      <c r="J3" s="146"/>
      <c r="K3" s="147"/>
      <c r="L3" s="4"/>
    </row>
    <row r="4" spans="1:12" ht="15">
      <c r="A4" s="4"/>
      <c r="B4" s="145"/>
      <c r="C4" s="146" t="s">
        <v>17</v>
      </c>
      <c r="D4" s="146"/>
      <c r="E4" s="146"/>
      <c r="F4" s="146" t="s">
        <v>66</v>
      </c>
      <c r="G4" s="146"/>
      <c r="H4" s="146"/>
      <c r="I4" s="146" t="s">
        <v>66</v>
      </c>
      <c r="J4" s="146"/>
      <c r="K4" s="147"/>
      <c r="L4" s="4"/>
    </row>
    <row r="5" spans="1:12" s="10" customFormat="1" ht="28.5" customHeight="1">
      <c r="A5" s="7"/>
      <c r="B5" s="145"/>
      <c r="C5" s="8" t="s">
        <v>61</v>
      </c>
      <c r="D5" s="8" t="s">
        <v>62</v>
      </c>
      <c r="E5" s="11" t="s">
        <v>69</v>
      </c>
      <c r="F5" s="8" t="s">
        <v>63</v>
      </c>
      <c r="G5" s="8" t="s">
        <v>64</v>
      </c>
      <c r="H5" s="8" t="s">
        <v>65</v>
      </c>
      <c r="I5" s="8" t="s">
        <v>63</v>
      </c>
      <c r="J5" s="8" t="s">
        <v>64</v>
      </c>
      <c r="K5" s="9" t="s">
        <v>65</v>
      </c>
      <c r="L5" s="7"/>
    </row>
    <row r="6" spans="1:12" ht="15">
      <c r="A6" s="4"/>
      <c r="B6" s="6" t="s">
        <v>67</v>
      </c>
      <c r="C6" s="3">
        <v>61.73</v>
      </c>
      <c r="D6" s="3">
        <f>C6-49</f>
        <v>12.729999999999997</v>
      </c>
      <c r="E6" s="12"/>
      <c r="F6" s="3"/>
      <c r="G6" s="3"/>
      <c r="H6" s="3"/>
      <c r="I6" s="3"/>
      <c r="J6" s="3"/>
      <c r="K6" s="5"/>
      <c r="L6" s="4"/>
    </row>
    <row r="7" spans="1:12" ht="15">
      <c r="A7" s="4"/>
      <c r="B7" s="6" t="s">
        <v>68</v>
      </c>
      <c r="C7" s="3"/>
      <c r="D7" s="3"/>
      <c r="E7" s="3"/>
      <c r="F7" s="3"/>
      <c r="G7" s="3"/>
      <c r="H7" s="3"/>
      <c r="I7" s="3"/>
      <c r="J7" s="3"/>
      <c r="K7" s="5"/>
      <c r="L7" s="4"/>
    </row>
    <row r="8" spans="2:11" ht="15">
      <c r="B8" s="2"/>
      <c r="C8" s="2"/>
      <c r="D8" s="2"/>
      <c r="E8" s="2"/>
      <c r="F8" s="2"/>
      <c r="G8" s="2"/>
      <c r="H8" s="2"/>
      <c r="I8" s="2"/>
      <c r="J8" s="2"/>
      <c r="K8" s="2"/>
    </row>
  </sheetData>
  <sheetProtection/>
  <mergeCells count="8">
    <mergeCell ref="B2:K2"/>
    <mergeCell ref="B3:B5"/>
    <mergeCell ref="C3:E3"/>
    <mergeCell ref="C4:E4"/>
    <mergeCell ref="F4:H4"/>
    <mergeCell ref="F3:H3"/>
    <mergeCell ref="I4:K4"/>
    <mergeCell ref="I3:K3"/>
  </mergeCell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Jfernandes</dc:creator>
  <cp:keywords/>
  <dc:description/>
  <cp:lastModifiedBy>Renato Ferreira Costa</cp:lastModifiedBy>
  <cp:lastPrinted>2019-09-27T16:30:25Z</cp:lastPrinted>
  <dcterms:created xsi:type="dcterms:W3CDTF">2002-12-13T17:59:57Z</dcterms:created>
  <dcterms:modified xsi:type="dcterms:W3CDTF">2019-09-27T16:33:21Z</dcterms:modified>
  <cp:category/>
  <cp:version/>
  <cp:contentType/>
  <cp:contentStatus/>
</cp:coreProperties>
</file>