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<sst xmlns="http://schemas.openxmlformats.org/spreadsheetml/2006/main" count="81" uniqueCount="78">
  <si>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</si>
  <si>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</si>
  <si>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</si>
  <si>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</si>
  <si>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</si>
  <si>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</si>
  <si>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</si>
  <si>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</si>
  <si>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</si>
  <si>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</si>
  <si>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</si>
  <si>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</si>
  <si>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</si>
  <si>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</si>
  <si>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</si>
  <si>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</si>
  <si>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</si>
  <si>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</si>
  <si>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</si>
  <si>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</si>
  <si>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</si>
  <si>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</si>
  <si>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</si>
  <si>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</si>
  <si>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</si>
  <si>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</si>
  <si>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</si>
  <si>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</si>
  <si>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</si>
  <si>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</si>
  <si>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</si>
  <si>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</si>
  <si>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</si>
  <si>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</si>
  <si>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</si>
  <si>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</si>
  <si>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</si>
  <si>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</si>
  <si>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</si>
  <si>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</si>
  <si>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</si>
  <si>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</si>
  <si>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</si>
  <si>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</si>
  <si>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</si>
  <si>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</si>
  <si>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</si>
  <si>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</si>
  <si>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</si>
  <si>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</si>
  <si>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</si>
  <si>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</si>
  <si>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</si>
  <si>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>Jurandir Lemos Filho</t>
  </si>
  <si>
    <t>Maio/2021</t>
  </si>
  <si>
    <t>Jun/2021</t>
  </si>
  <si>
    <t>Jul/2021</t>
  </si>
  <si>
    <t>Ago/2021</t>
  </si>
  <si>
    <t>Set/2021</t>
  </si>
  <si>
    <t>Out/2021</t>
  </si>
  <si>
    <t>Nov/2021</t>
  </si>
  <si>
    <t>Dez/2021</t>
  </si>
  <si>
    <t>Governador</t>
  </si>
  <si>
    <t>Jan/2022</t>
  </si>
  <si>
    <t>Fev/2022</t>
  </si>
  <si>
    <t>Mar/2022</t>
  </si>
  <si>
    <t>Abr/2022</t>
  </si>
  <si>
    <t>Leonardo Lobo Pires</t>
  </si>
  <si>
    <t>Emissão: 19/05/2022</t>
  </si>
  <si>
    <t>MAIO DE 2021 A ABRIL DE 2022</t>
  </si>
  <si>
    <t xml:space="preserve"> DESPESA COM PESSOAL</t>
  </si>
  <si>
    <t xml:space="preserve">          2 - Imprensa Oficial, CEDAE e AGERIO não constam nos Orçamentos Fiscal e da Seguridade Social no exercício de 2022.</t>
  </si>
  <si>
    <t xml:space="preserve">          3 - Até 30/04/2022 foi cancelado o montante de R$ 8.012.842,01 (oito milhões, doze mil, oitocentos e quarenta e dois reais e um centavo) referentes a Restos a Pagar Não Processados inscritos pelo Poder Executivo em 31/12/2021.</t>
  </si>
  <si>
    <t xml:space="preserve">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</si>
  <si>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</si>
  <si>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6 - Os gastos com inativos e pensionistas vinculados ao Plano Previdenciário estão concentrados no Poder Executivo devido a atual impossibilidade de extração da informação por Poder ou Órgão.</t>
  </si>
  <si>
    <t xml:space="preserve">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9.517, de 20 de dezembro de 2021, estendeu o prazo de validade do estado de calamidade pública no âmbito da administração financeira estadual para até 30 de junho de 2022.</t>
  </si>
  <si>
    <t xml:space="preserve">          8 -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</si>
</sst>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7" applyFont="1" applyFill="1" applyAlignment="1">
      <alignment/>
      <protection/>
    </xf>
    <xf numFmtId="0" fontId="1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7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7" applyNumberFormat="1" applyFont="1" applyFill="1" applyBorder="1" applyAlignment="1">
      <alignment horizontal="center"/>
      <protection/>
    </xf>
    <xf numFmtId="0" fontId="2" fillId="0" borderId="11" xfId="47" applyNumberFormat="1" applyFont="1" applyFill="1" applyBorder="1" applyAlignment="1">
      <alignment/>
      <protection/>
    </xf>
    <xf numFmtId="0" fontId="2" fillId="0" borderId="10" xfId="47" applyNumberFormat="1" applyFont="1" applyFill="1" applyBorder="1" applyAlignment="1">
      <alignment/>
      <protection/>
    </xf>
    <xf numFmtId="0" fontId="3" fillId="33" borderId="11" xfId="47" applyNumberFormat="1" applyFont="1" applyFill="1" applyBorder="1" applyAlignment="1">
      <alignment horizontal="center"/>
      <protection/>
    </xf>
    <xf numFmtId="3" fontId="2" fillId="33" borderId="12" xfId="47" applyNumberFormat="1" applyFont="1" applyFill="1" applyBorder="1" applyAlignment="1">
      <alignment/>
      <protection/>
    </xf>
    <xf numFmtId="3" fontId="2" fillId="33" borderId="1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4" fontId="2" fillId="33" borderId="10" xfId="47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2" fontId="3" fillId="0" borderId="11" xfId="47" applyNumberFormat="1" applyFont="1" applyFill="1" applyBorder="1" applyAlignment="1">
      <alignment horizontal="right"/>
      <protection/>
    </xf>
    <xf numFmtId="0" fontId="3" fillId="0" borderId="11" xfId="47" applyNumberFormat="1" applyFont="1" applyFill="1" applyBorder="1" applyAlignment="1">
      <alignment/>
      <protection/>
    </xf>
    <xf numFmtId="0" fontId="2" fillId="0" borderId="12" xfId="47" applyNumberFormat="1" applyFont="1" applyFill="1" applyBorder="1" applyAlignment="1">
      <alignment/>
      <protection/>
    </xf>
    <xf numFmtId="0" fontId="3" fillId="0" borderId="11" xfId="47" applyNumberFormat="1" applyFont="1" applyFill="1" applyBorder="1" applyAlignment="1">
      <alignment horizontal="right"/>
      <protection/>
    </xf>
    <xf numFmtId="0" fontId="2" fillId="0" borderId="14" xfId="47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7" applyNumberFormat="1" applyFont="1" applyFill="1" applyBorder="1" applyAlignment="1">
      <alignment horizontal="center"/>
      <protection/>
    </xf>
    <xf numFmtId="49" fontId="3" fillId="34" borderId="15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/>
      <protection/>
    </xf>
    <xf numFmtId="49" fontId="3" fillId="34" borderId="16" xfId="47" applyNumberFormat="1" applyFont="1" applyFill="1" applyBorder="1" applyAlignment="1">
      <alignment horizontal="center"/>
      <protection/>
    </xf>
    <xf numFmtId="0" fontId="3" fillId="34" borderId="0" xfId="47" applyNumberFormat="1" applyFont="1" applyFill="1" applyBorder="1" applyAlignment="1">
      <alignment horizontal="center" vertical="top" wrapText="1"/>
      <protection/>
    </xf>
    <xf numFmtId="0" fontId="3" fillId="34" borderId="17" xfId="47" applyNumberFormat="1" applyFont="1" applyFill="1" applyBorder="1" applyAlignment="1">
      <alignment horizontal="center" vertical="top" wrapText="1"/>
      <protection/>
    </xf>
    <xf numFmtId="0" fontId="3" fillId="34" borderId="18" xfId="47" applyNumberFormat="1" applyFont="1" applyFill="1" applyBorder="1" applyAlignment="1">
      <alignment horizontal="center" vertical="top" wrapText="1"/>
      <protection/>
    </xf>
    <xf numFmtId="0" fontId="3" fillId="34" borderId="11" xfId="47" applyNumberFormat="1" applyFont="1" applyFill="1" applyBorder="1" applyAlignment="1">
      <alignment/>
      <protection/>
    </xf>
    <xf numFmtId="0" fontId="3" fillId="34" borderId="11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/>
      <protection/>
    </xf>
    <xf numFmtId="0" fontId="2" fillId="34" borderId="10" xfId="47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7" applyNumberFormat="1" applyFont="1" applyFill="1" applyBorder="1" applyAlignment="1">
      <alignment horizontal="right"/>
      <protection/>
    </xf>
    <xf numFmtId="2" fontId="3" fillId="34" borderId="11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7" applyNumberFormat="1" applyFont="1" applyFill="1" applyBorder="1" applyAlignment="1">
      <alignment horizontal="left" vertical="center"/>
      <protection/>
    </xf>
    <xf numFmtId="0" fontId="2" fillId="0" borderId="0" xfId="47" applyNumberFormat="1" applyFont="1" applyFill="1" applyBorder="1" applyAlignment="1">
      <alignment horizontal="left" vertical="center" wrapText="1"/>
      <protection/>
    </xf>
    <xf numFmtId="0" fontId="2" fillId="0" borderId="18" xfId="47" applyNumberFormat="1" applyFont="1" applyFill="1" applyBorder="1" applyAlignment="1">
      <alignment horizontal="left" vertic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3" fontId="43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/>
      <protection/>
    </xf>
    <xf numFmtId="3" fontId="1" fillId="0" borderId="0" xfId="47" applyNumberFormat="1" applyFont="1" applyFill="1" applyAlignment="1">
      <alignment wrapText="1"/>
      <protection/>
    </xf>
    <xf numFmtId="0" fontId="3" fillId="34" borderId="0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3" fillId="0" borderId="12" xfId="47" applyNumberFormat="1" applyFont="1" applyFill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/>
      <protection/>
    </xf>
    <xf numFmtId="49" fontId="3" fillId="0" borderId="11" xfId="47" applyNumberFormat="1" applyFont="1" applyFill="1" applyBorder="1" applyAlignment="1">
      <alignment/>
      <protection/>
    </xf>
    <xf numFmtId="3" fontId="2" fillId="0" borderId="0" xfId="0" applyNumberFormat="1" applyFont="1" applyAlignment="1">
      <alignment vertical="center"/>
    </xf>
    <xf numFmtId="4" fontId="3" fillId="0" borderId="15" xfId="47" applyNumberFormat="1" applyFont="1" applyFill="1" applyBorder="1" applyAlignment="1">
      <alignment vertical="center"/>
      <protection/>
    </xf>
    <xf numFmtId="4" fontId="2" fillId="0" borderId="16" xfId="47" applyNumberFormat="1" applyFont="1" applyFill="1" applyBorder="1" applyAlignment="1">
      <alignment vertical="center"/>
      <protection/>
    </xf>
    <xf numFmtId="4" fontId="2" fillId="0" borderId="0" xfId="47" applyNumberFormat="1" applyFont="1" applyFill="1" applyBorder="1" applyAlignment="1">
      <alignment vertical="center"/>
      <protection/>
    </xf>
    <xf numFmtId="4" fontId="2" fillId="0" borderId="19" xfId="47" applyNumberFormat="1" applyFont="1" applyFill="1" applyBorder="1" applyAlignment="1">
      <alignment vertical="center"/>
      <protection/>
    </xf>
    <xf numFmtId="171" fontId="2" fillId="0" borderId="19" xfId="47" applyNumberFormat="1" applyFont="1" applyFill="1" applyBorder="1" applyAlignment="1">
      <alignment vertical="center"/>
      <protection/>
    </xf>
    <xf numFmtId="4" fontId="3" fillId="0" borderId="16" xfId="47" applyNumberFormat="1" applyFont="1" applyFill="1" applyBorder="1" applyAlignment="1">
      <alignment vertical="center"/>
      <protection/>
    </xf>
    <xf numFmtId="4" fontId="3" fillId="0" borderId="19" xfId="47" applyNumberFormat="1" applyFont="1" applyFill="1" applyBorder="1" applyAlignment="1">
      <alignment vertical="center"/>
      <protection/>
    </xf>
    <xf numFmtId="4" fontId="2" fillId="0" borderId="20" xfId="47" applyNumberFormat="1" applyFont="1" applyFill="1" applyBorder="1" applyAlignment="1">
      <alignment vertical="center"/>
      <protection/>
    </xf>
    <xf numFmtId="4" fontId="3" fillId="34" borderId="17" xfId="47" applyNumberFormat="1" applyFont="1" applyFill="1" applyBorder="1" applyAlignment="1">
      <alignment vertical="center"/>
      <protection/>
    </xf>
    <xf numFmtId="4" fontId="3" fillId="34" borderId="20" xfId="47" applyNumberFormat="1" applyFont="1" applyFill="1" applyBorder="1" applyAlignment="1">
      <alignment vertical="center"/>
      <protection/>
    </xf>
    <xf numFmtId="4" fontId="3" fillId="33" borderId="13" xfId="47" applyNumberFormat="1" applyFont="1" applyFill="1" applyBorder="1" applyAlignment="1">
      <alignment/>
      <protection/>
    </xf>
    <xf numFmtId="4" fontId="3" fillId="34" borderId="13" xfId="47" applyNumberFormat="1" applyFont="1" applyFill="1" applyBorder="1" applyAlignment="1">
      <alignment/>
      <protection/>
    </xf>
    <xf numFmtId="4" fontId="3" fillId="33" borderId="21" xfId="47" applyNumberFormat="1" applyFont="1" applyFill="1" applyBorder="1" applyAlignment="1">
      <alignment/>
      <protection/>
    </xf>
    <xf numFmtId="4" fontId="3" fillId="33" borderId="16" xfId="47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171" fontId="3" fillId="0" borderId="12" xfId="61" applyFont="1" applyFill="1" applyBorder="1" applyAlignment="1">
      <alignment vertical="center"/>
    </xf>
    <xf numFmtId="171" fontId="2" fillId="0" borderId="19" xfId="61" applyFont="1" applyFill="1" applyBorder="1" applyAlignment="1">
      <alignment vertical="center"/>
    </xf>
    <xf numFmtId="171" fontId="2" fillId="33" borderId="19" xfId="61" applyFont="1" applyFill="1" applyBorder="1" applyAlignment="1">
      <alignment vertical="center"/>
    </xf>
    <xf numFmtId="171" fontId="3" fillId="33" borderId="19" xfId="61" applyFont="1" applyFill="1" applyBorder="1" applyAlignment="1">
      <alignment vertical="center"/>
    </xf>
    <xf numFmtId="171" fontId="2" fillId="33" borderId="20" xfId="61" applyFont="1" applyFill="1" applyBorder="1" applyAlignment="1">
      <alignment vertical="center"/>
    </xf>
    <xf numFmtId="4" fontId="2" fillId="33" borderId="16" xfId="47" applyNumberFormat="1" applyFont="1" applyFill="1" applyBorder="1" applyAlignment="1">
      <alignment vertical="center"/>
      <protection/>
    </xf>
    <xf numFmtId="171" fontId="2" fillId="33" borderId="16" xfId="47" applyNumberFormat="1" applyFont="1" applyFill="1" applyBorder="1" applyAlignment="1">
      <alignment vertical="center"/>
      <protection/>
    </xf>
    <xf numFmtId="185" fontId="2" fillId="33" borderId="17" xfId="62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171" fontId="1" fillId="0" borderId="0" xfId="6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>
      <alignment/>
      <protection/>
    </xf>
    <xf numFmtId="0" fontId="44" fillId="0" borderId="0" xfId="47" applyNumberFormat="1" applyFont="1" applyFill="1" applyBorder="1" applyAlignment="1">
      <alignment horizontal="left" vertical="center" wrapText="1"/>
      <protection/>
    </xf>
    <xf numFmtId="0" fontId="1" fillId="33" borderId="0" xfId="47" applyFont="1" applyFill="1" applyAlignment="1">
      <alignment horizontal="left" vertical="top" wrapText="1"/>
      <protection/>
    </xf>
    <xf numFmtId="0" fontId="1" fillId="0" borderId="0" xfId="47" applyFont="1" applyFill="1" applyAlignment="1">
      <alignment horizontal="justify" vertical="top" wrapText="1"/>
      <protection/>
    </xf>
    <xf numFmtId="0" fontId="1" fillId="33" borderId="0" xfId="47" applyFont="1" applyFill="1" applyAlignment="1">
      <alignment horizontal="left" wrapText="1"/>
      <protection/>
    </xf>
    <xf numFmtId="0" fontId="3" fillId="33" borderId="14" xfId="47" applyNumberFormat="1" applyFont="1" applyFill="1" applyBorder="1" applyAlignment="1">
      <alignment horizontal="center"/>
      <protection/>
    </xf>
    <xf numFmtId="0" fontId="3" fillId="33" borderId="11" xfId="47" applyNumberFormat="1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" fillId="34" borderId="11" xfId="47" applyNumberFormat="1" applyFont="1" applyFill="1" applyBorder="1" applyAlignment="1">
      <alignment horizontal="center"/>
      <protection/>
    </xf>
    <xf numFmtId="0" fontId="1" fillId="33" borderId="0" xfId="47" applyFont="1" applyFill="1" applyAlignment="1">
      <alignment horizontal="justify" vertical="top" wrapText="1"/>
      <protection/>
    </xf>
    <xf numFmtId="0" fontId="3" fillId="34" borderId="20" xfId="47" applyNumberFormat="1" applyFont="1" applyFill="1" applyBorder="1" applyAlignment="1">
      <alignment horizontal="center"/>
      <protection/>
    </xf>
    <xf numFmtId="0" fontId="3" fillId="34" borderId="18" xfId="47" applyNumberFormat="1" applyFont="1" applyFill="1" applyBorder="1" applyAlignment="1">
      <alignment horizontal="center"/>
      <protection/>
    </xf>
    <xf numFmtId="0" fontId="3" fillId="34" borderId="14" xfId="47" applyNumberFormat="1" applyFont="1" applyFill="1" applyBorder="1" applyAlignment="1">
      <alignment horizontal="center"/>
      <protection/>
    </xf>
    <xf numFmtId="0" fontId="3" fillId="34" borderId="21" xfId="47" applyNumberFormat="1" applyFont="1" applyFill="1" applyBorder="1" applyAlignment="1">
      <alignment horizont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34" borderId="22" xfId="47" applyNumberFormat="1" applyFont="1" applyFill="1" applyBorder="1" applyAlignment="1">
      <alignment horizontal="center" vertical="center"/>
      <protection/>
    </xf>
    <xf numFmtId="0" fontId="3" fillId="34" borderId="23" xfId="47" applyNumberFormat="1" applyFont="1" applyFill="1" applyBorder="1" applyAlignment="1">
      <alignment horizontal="center" vertical="center"/>
      <protection/>
    </xf>
    <xf numFmtId="0" fontId="1" fillId="0" borderId="0" xfId="47" applyFont="1" applyFill="1" applyAlignment="1">
      <alignment horizontal="left" wrapText="1"/>
      <protection/>
    </xf>
    <xf numFmtId="49" fontId="3" fillId="34" borderId="15" xfId="47" applyNumberFormat="1" applyFont="1" applyFill="1" applyBorder="1" applyAlignment="1">
      <alignment horizontal="center" vertical="center" wrapText="1"/>
      <protection/>
    </xf>
    <xf numFmtId="49" fontId="3" fillId="34" borderId="16" xfId="47" applyNumberFormat="1" applyFont="1" applyFill="1" applyBorder="1" applyAlignment="1">
      <alignment horizontal="center" vertical="center" wrapText="1"/>
      <protection/>
    </xf>
    <xf numFmtId="49" fontId="3" fillId="34" borderId="17" xfId="47" applyNumberFormat="1" applyFont="1" applyFill="1" applyBorder="1" applyAlignment="1">
      <alignment horizontal="center" vertical="center" wrapText="1"/>
      <protection/>
    </xf>
    <xf numFmtId="49" fontId="3" fillId="34" borderId="15" xfId="47" applyNumberFormat="1" applyFont="1" applyFill="1" applyBorder="1" applyAlignment="1">
      <alignment horizontal="center" vertical="center"/>
      <protection/>
    </xf>
    <xf numFmtId="49" fontId="3" fillId="34" borderId="16" xfId="47" applyNumberFormat="1" applyFont="1" applyFill="1" applyBorder="1" applyAlignment="1">
      <alignment horizontal="center" vertical="center"/>
      <protection/>
    </xf>
    <xf numFmtId="49" fontId="3" fillId="34" borderId="17" xfId="4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2" xfId="47" applyNumberFormat="1" applyFont="1" applyFill="1" applyBorder="1" applyAlignment="1">
      <alignment horizontal="center"/>
      <protection/>
    </xf>
    <xf numFmtId="0" fontId="3" fillId="34" borderId="10" xfId="47" applyNumberFormat="1" applyFont="1" applyFill="1" applyBorder="1" applyAlignment="1">
      <alignment horizontal="center"/>
      <protection/>
    </xf>
    <xf numFmtId="0" fontId="45" fillId="0" borderId="0" xfId="0" applyFont="1" applyFill="1" applyAlignment="1">
      <alignment vertical="center"/>
    </xf>
    <xf numFmtId="0" fontId="1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5</xdr:col>
      <xdr:colOff>1143000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showGridLines="0" tabSelected="1" zoomScale="70" zoomScaleNormal="70" zoomScaleSheetLayoutView="40" zoomScalePageLayoutView="0" workbookViewId="0" topLeftCell="A1">
      <selection activeCell="P31" sqref="P31:T32"/>
    </sheetView>
  </sheetViews>
  <sheetFormatPr defaultColWidth="9.140625" defaultRowHeight="12.75"/>
  <cols>
    <col min="1" max="1" width="92.8515625" style="4" customWidth="1"/>
    <col min="2" max="10" width="18.8515625" style="4" bestFit="1" customWidth="1"/>
    <col min="11" max="11" width="20.140625" style="4" bestFit="1" customWidth="1"/>
    <col min="12" max="13" width="18.8515625" style="4" bestFit="1" customWidth="1"/>
    <col min="14" max="14" width="20.140625" style="4" bestFit="1" customWidth="1"/>
    <col min="15" max="15" width="23.00390625" style="4" bestFit="1" customWidth="1"/>
    <col min="16" max="16" width="12.00390625" style="4" bestFit="1" customWidth="1"/>
    <col min="17" max="16384" width="9.140625" style="4" customWidth="1"/>
  </cols>
  <sheetData>
    <row r="1" spans="3:4" ht="15.75">
      <c r="C1" s="5"/>
      <c r="D1" s="5"/>
    </row>
    <row r="2" spans="2:4" ht="15.75">
      <c r="B2" s="6"/>
      <c r="C2" s="5"/>
      <c r="D2" s="5"/>
    </row>
    <row r="3" spans="3:4" ht="15.75">
      <c r="C3" s="5"/>
      <c r="D3" s="5"/>
    </row>
    <row r="4" spans="1:4" ht="15.75">
      <c r="A4" s="7"/>
      <c r="B4" s="7"/>
      <c r="C4" s="8"/>
      <c r="D4" s="5"/>
    </row>
    <row r="5" spans="1:15" ht="16.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6.5">
      <c r="A6" s="118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6.5">
      <c r="A7" s="119" t="s">
        <v>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6.5">
      <c r="A8" s="118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6.5">
      <c r="A9" s="118" t="s">
        <v>69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4" ht="15.75">
      <c r="A10" s="6"/>
      <c r="B10" s="6"/>
      <c r="C10" s="6"/>
      <c r="N10" s="46"/>
    </row>
    <row r="11" spans="1:15" ht="15.75">
      <c r="A11" s="9"/>
      <c r="B11" s="9"/>
      <c r="C11" s="10"/>
      <c r="N11" s="52"/>
      <c r="O11" s="88" t="s">
        <v>68</v>
      </c>
    </row>
    <row r="12" spans="1:15" ht="15.7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v>1</v>
      </c>
    </row>
    <row r="13" spans="1:17" ht="15.75">
      <c r="A13" s="108" t="s">
        <v>70</v>
      </c>
      <c r="B13" s="120" t="s">
        <v>15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5"/>
      <c r="Q13" s="5"/>
    </row>
    <row r="14" spans="1:17" ht="15.75">
      <c r="A14" s="109"/>
      <c r="B14" s="104" t="s">
        <v>16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5"/>
      <c r="Q14" s="5"/>
    </row>
    <row r="15" spans="1:17" ht="15.75">
      <c r="A15" s="109"/>
      <c r="B15" s="106" t="s">
        <v>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7"/>
      <c r="O15" s="32" t="s">
        <v>17</v>
      </c>
      <c r="P15" s="5"/>
      <c r="Q15" s="5"/>
    </row>
    <row r="16" spans="1:17" ht="15.75">
      <c r="A16" s="109"/>
      <c r="B16" s="112" t="s">
        <v>54</v>
      </c>
      <c r="C16" s="115" t="s">
        <v>55</v>
      </c>
      <c r="D16" s="112" t="s">
        <v>56</v>
      </c>
      <c r="E16" s="115" t="s">
        <v>57</v>
      </c>
      <c r="F16" s="112" t="s">
        <v>58</v>
      </c>
      <c r="G16" s="115" t="s">
        <v>59</v>
      </c>
      <c r="H16" s="112" t="s">
        <v>60</v>
      </c>
      <c r="I16" s="115" t="s">
        <v>61</v>
      </c>
      <c r="J16" s="112" t="s">
        <v>63</v>
      </c>
      <c r="K16" s="115" t="s">
        <v>64</v>
      </c>
      <c r="L16" s="112" t="s">
        <v>65</v>
      </c>
      <c r="M16" s="115" t="s">
        <v>66</v>
      </c>
      <c r="N16" s="33" t="s">
        <v>18</v>
      </c>
      <c r="O16" s="34" t="s">
        <v>19</v>
      </c>
      <c r="P16" s="5"/>
      <c r="Q16" s="5"/>
    </row>
    <row r="17" spans="1:17" ht="15.75">
      <c r="A17" s="109"/>
      <c r="B17" s="113"/>
      <c r="C17" s="116"/>
      <c r="D17" s="113"/>
      <c r="E17" s="116"/>
      <c r="F17" s="113"/>
      <c r="G17" s="116"/>
      <c r="H17" s="113"/>
      <c r="I17" s="116"/>
      <c r="J17" s="113"/>
      <c r="K17" s="116"/>
      <c r="L17" s="113"/>
      <c r="M17" s="116"/>
      <c r="N17" s="35" t="s">
        <v>20</v>
      </c>
      <c r="O17" s="34" t="s">
        <v>21</v>
      </c>
      <c r="P17" s="5"/>
      <c r="Q17" s="5"/>
    </row>
    <row r="18" spans="1:17" ht="15.75">
      <c r="A18" s="109"/>
      <c r="B18" s="113"/>
      <c r="C18" s="116"/>
      <c r="D18" s="113"/>
      <c r="E18" s="116"/>
      <c r="F18" s="113"/>
      <c r="G18" s="116"/>
      <c r="H18" s="113"/>
      <c r="I18" s="116"/>
      <c r="J18" s="113"/>
      <c r="K18" s="116"/>
      <c r="L18" s="113"/>
      <c r="M18" s="116"/>
      <c r="N18" s="35" t="s">
        <v>22</v>
      </c>
      <c r="O18" s="36" t="s">
        <v>23</v>
      </c>
      <c r="P18" s="5"/>
      <c r="Q18" s="5"/>
    </row>
    <row r="19" spans="1:17" ht="15.75">
      <c r="A19" s="110"/>
      <c r="B19" s="114"/>
      <c r="C19" s="117"/>
      <c r="D19" s="114"/>
      <c r="E19" s="117"/>
      <c r="F19" s="114"/>
      <c r="G19" s="117"/>
      <c r="H19" s="114"/>
      <c r="I19" s="117"/>
      <c r="J19" s="114"/>
      <c r="K19" s="117"/>
      <c r="L19" s="114"/>
      <c r="M19" s="117"/>
      <c r="N19" s="37" t="s">
        <v>8</v>
      </c>
      <c r="O19" s="38" t="s">
        <v>9</v>
      </c>
      <c r="P19" s="5"/>
      <c r="Q19" s="5"/>
    </row>
    <row r="20" spans="1:17" s="48" customFormat="1" ht="18" customHeight="1">
      <c r="A20" s="59" t="s">
        <v>11</v>
      </c>
      <c r="B20" s="65">
        <f>B21+B24+B27+B28</f>
        <v>2892018226.6500006</v>
      </c>
      <c r="C20" s="65">
        <f aca="true" t="shared" si="0" ref="C20:N20">C21+C24+C27+C28</f>
        <v>3925265041.5</v>
      </c>
      <c r="D20" s="65">
        <f t="shared" si="0"/>
        <v>2759456934.7999997</v>
      </c>
      <c r="E20" s="65">
        <f t="shared" si="0"/>
        <v>2983504663.28</v>
      </c>
      <c r="F20" s="65">
        <f t="shared" si="0"/>
        <v>3080263812.12</v>
      </c>
      <c r="G20" s="65">
        <f t="shared" si="0"/>
        <v>2870720655.97</v>
      </c>
      <c r="H20" s="65">
        <f t="shared" si="0"/>
        <v>3007051060.18</v>
      </c>
      <c r="I20" s="65">
        <f t="shared" si="0"/>
        <v>5582734672.559999</v>
      </c>
      <c r="J20" s="65">
        <f t="shared" si="0"/>
        <v>3272190605.2699995</v>
      </c>
      <c r="K20" s="65">
        <f t="shared" si="0"/>
        <v>3522623671.59</v>
      </c>
      <c r="L20" s="65">
        <f t="shared" si="0"/>
        <v>3468625306.85</v>
      </c>
      <c r="M20" s="65">
        <f t="shared" si="0"/>
        <v>3460589931.0699997</v>
      </c>
      <c r="N20" s="65">
        <f t="shared" si="0"/>
        <v>40825044581.84</v>
      </c>
      <c r="O20" s="80">
        <f>O21+O24+O27+O28</f>
        <v>14208380.6</v>
      </c>
      <c r="P20" s="47"/>
      <c r="Q20" s="60"/>
    </row>
    <row r="21" spans="1:17" s="48" customFormat="1" ht="14.25" customHeight="1">
      <c r="A21" s="49" t="s">
        <v>24</v>
      </c>
      <c r="B21" s="66">
        <f>B22+B23</f>
        <v>1364374665.0700002</v>
      </c>
      <c r="C21" s="66">
        <f aca="true" t="shared" si="1" ref="C21:N21">C22+C23</f>
        <v>1809133018.66</v>
      </c>
      <c r="D21" s="66">
        <f t="shared" si="1"/>
        <v>1285612590.6499999</v>
      </c>
      <c r="E21" s="66">
        <f t="shared" si="1"/>
        <v>1422845194.02</v>
      </c>
      <c r="F21" s="66">
        <f t="shared" si="1"/>
        <v>1490551152.99</v>
      </c>
      <c r="G21" s="66">
        <f t="shared" si="1"/>
        <v>1399479510.62</v>
      </c>
      <c r="H21" s="66">
        <f t="shared" si="1"/>
        <v>1407093818.78</v>
      </c>
      <c r="I21" s="66">
        <f t="shared" si="1"/>
        <v>3241650990.2299995</v>
      </c>
      <c r="J21" s="66">
        <f t="shared" si="1"/>
        <v>1694817240.4</v>
      </c>
      <c r="K21" s="66">
        <f t="shared" si="1"/>
        <v>1861081755.89</v>
      </c>
      <c r="L21" s="66">
        <f t="shared" si="1"/>
        <v>1760502921.1899998</v>
      </c>
      <c r="M21" s="66">
        <f t="shared" si="1"/>
        <v>1785167954.6</v>
      </c>
      <c r="N21" s="66">
        <f t="shared" si="1"/>
        <v>20522310813.1</v>
      </c>
      <c r="O21" s="81">
        <f>O22+O23</f>
        <v>6503596.72</v>
      </c>
      <c r="P21" s="47"/>
      <c r="Q21" s="60"/>
    </row>
    <row r="22" spans="1:17" s="48" customFormat="1" ht="14.25" customHeight="1">
      <c r="A22" s="49" t="s">
        <v>28</v>
      </c>
      <c r="B22" s="68">
        <v>1220482826.93</v>
      </c>
      <c r="C22" s="68">
        <v>1666714365.45</v>
      </c>
      <c r="D22" s="68">
        <v>1140935123.81</v>
      </c>
      <c r="E22" s="68">
        <v>1280871134.62</v>
      </c>
      <c r="F22" s="68">
        <v>1337218054.98</v>
      </c>
      <c r="G22" s="68">
        <v>1254377895.8</v>
      </c>
      <c r="H22" s="68">
        <v>1253591675.07</v>
      </c>
      <c r="I22" s="66">
        <v>2974113296.74</v>
      </c>
      <c r="J22" s="68">
        <v>1519741765</v>
      </c>
      <c r="K22" s="68">
        <v>1659865143.63</v>
      </c>
      <c r="L22" s="68">
        <v>1575562072.87</v>
      </c>
      <c r="M22" s="66">
        <v>1594479170.62</v>
      </c>
      <c r="N22" s="68">
        <f>SUM(B22:M22)</f>
        <v>18477952525.519997</v>
      </c>
      <c r="O22" s="82">
        <v>6220339.76</v>
      </c>
      <c r="P22" s="46"/>
      <c r="Q22" s="60"/>
    </row>
    <row r="23" spans="1:17" s="48" customFormat="1" ht="14.25" customHeight="1">
      <c r="A23" s="49" t="s">
        <v>29</v>
      </c>
      <c r="B23" s="68">
        <v>143891838.14</v>
      </c>
      <c r="C23" s="68">
        <v>142418653.21</v>
      </c>
      <c r="D23" s="68">
        <v>144677466.84</v>
      </c>
      <c r="E23" s="68">
        <v>141974059.4</v>
      </c>
      <c r="F23" s="68">
        <v>153333098.01</v>
      </c>
      <c r="G23" s="68">
        <v>145101614.82</v>
      </c>
      <c r="H23" s="68">
        <v>153502143.71</v>
      </c>
      <c r="I23" s="66">
        <v>267537693.49</v>
      </c>
      <c r="J23" s="68">
        <v>175075475.4</v>
      </c>
      <c r="K23" s="68">
        <v>201216612.26</v>
      </c>
      <c r="L23" s="68">
        <v>184940848.32</v>
      </c>
      <c r="M23" s="66">
        <v>190688783.98</v>
      </c>
      <c r="N23" s="68">
        <f>SUM(B23:M23)</f>
        <v>2044358287.5800002</v>
      </c>
      <c r="O23" s="82">
        <v>283256.96</v>
      </c>
      <c r="P23" s="47"/>
      <c r="Q23" s="60"/>
    </row>
    <row r="24" spans="1:17" s="48" customFormat="1" ht="15.75">
      <c r="A24" s="49" t="s">
        <v>25</v>
      </c>
      <c r="B24" s="66">
        <f aca="true" t="shared" si="2" ref="B24:M24">B25+B26</f>
        <v>1347423638.03</v>
      </c>
      <c r="C24" s="67">
        <f t="shared" si="2"/>
        <v>2018896152.8</v>
      </c>
      <c r="D24" s="68">
        <f t="shared" si="2"/>
        <v>1355065038.26</v>
      </c>
      <c r="E24" s="68">
        <f t="shared" si="2"/>
        <v>1378425859.32</v>
      </c>
      <c r="F24" s="68">
        <f t="shared" si="2"/>
        <v>1420688752.46</v>
      </c>
      <c r="G24" s="68">
        <f t="shared" si="2"/>
        <v>1404689760.78</v>
      </c>
      <c r="H24" s="68">
        <f t="shared" si="2"/>
        <v>1423993155.24</v>
      </c>
      <c r="I24" s="68">
        <f t="shared" si="2"/>
        <v>2114246757.18</v>
      </c>
      <c r="J24" s="68">
        <f t="shared" si="2"/>
        <v>1563206814.1299999</v>
      </c>
      <c r="K24" s="68">
        <f t="shared" si="2"/>
        <v>1537053469.15</v>
      </c>
      <c r="L24" s="68">
        <f t="shared" si="2"/>
        <v>1550400616.48</v>
      </c>
      <c r="M24" s="85">
        <f t="shared" si="2"/>
        <v>1570300926.26</v>
      </c>
      <c r="N24" s="68">
        <f aca="true" t="shared" si="3" ref="N24:N33">SUM(B24:M24)</f>
        <v>18684390940.089996</v>
      </c>
      <c r="O24" s="82">
        <f>O25+O26</f>
        <v>0</v>
      </c>
      <c r="P24" s="47"/>
      <c r="Q24" s="60"/>
    </row>
    <row r="25" spans="1:17" s="48" customFormat="1" ht="15.75">
      <c r="A25" s="49" t="s">
        <v>30</v>
      </c>
      <c r="B25" s="68">
        <v>1011430692.98</v>
      </c>
      <c r="C25" s="68">
        <v>1520151860.81</v>
      </c>
      <c r="D25" s="68">
        <v>1016652853.08</v>
      </c>
      <c r="E25" s="68">
        <v>1039180560.11</v>
      </c>
      <c r="F25" s="68">
        <v>1079655733.83</v>
      </c>
      <c r="G25" s="68">
        <v>1062574613.45</v>
      </c>
      <c r="H25" s="68">
        <v>1078322945.99</v>
      </c>
      <c r="I25" s="85">
        <v>1601086432.2</v>
      </c>
      <c r="J25" s="68">
        <v>1184709894.61</v>
      </c>
      <c r="K25" s="68">
        <v>1175123132.8</v>
      </c>
      <c r="L25" s="68">
        <v>1192977318.84</v>
      </c>
      <c r="M25" s="85">
        <v>1210630920.79</v>
      </c>
      <c r="N25" s="68">
        <f t="shared" si="3"/>
        <v>14172496959.489998</v>
      </c>
      <c r="O25" s="82">
        <v>0</v>
      </c>
      <c r="P25" s="47"/>
      <c r="Q25" s="60"/>
    </row>
    <row r="26" spans="1:17" s="48" customFormat="1" ht="15.75">
      <c r="A26" s="49" t="s">
        <v>31</v>
      </c>
      <c r="B26" s="68">
        <v>335992945.05</v>
      </c>
      <c r="C26" s="68">
        <v>498744291.99</v>
      </c>
      <c r="D26" s="68">
        <v>338412185.18</v>
      </c>
      <c r="E26" s="68">
        <v>339245299.21</v>
      </c>
      <c r="F26" s="68">
        <v>341033018.63</v>
      </c>
      <c r="G26" s="68">
        <v>342115147.33</v>
      </c>
      <c r="H26" s="68">
        <v>345670209.25</v>
      </c>
      <c r="I26" s="85">
        <v>513160324.98</v>
      </c>
      <c r="J26" s="68">
        <v>378496919.52</v>
      </c>
      <c r="K26" s="68">
        <v>361930336.35</v>
      </c>
      <c r="L26" s="68">
        <v>357423297.64</v>
      </c>
      <c r="M26" s="85">
        <v>359670005.47</v>
      </c>
      <c r="N26" s="68">
        <f t="shared" si="3"/>
        <v>4511893980.599999</v>
      </c>
      <c r="O26" s="82">
        <v>0</v>
      </c>
      <c r="P26" s="47"/>
      <c r="Q26" s="60"/>
    </row>
    <row r="27" spans="1:17" s="48" customFormat="1" ht="31.5">
      <c r="A27" s="50" t="s">
        <v>35</v>
      </c>
      <c r="B27" s="69">
        <v>180219923.55</v>
      </c>
      <c r="C27" s="69">
        <v>97235870.04</v>
      </c>
      <c r="D27" s="69">
        <v>118779305.89</v>
      </c>
      <c r="E27" s="69">
        <v>182233609.94</v>
      </c>
      <c r="F27" s="69">
        <v>169023906.67</v>
      </c>
      <c r="G27" s="69">
        <v>66551384.57</v>
      </c>
      <c r="H27" s="69">
        <v>175964086.16</v>
      </c>
      <c r="I27" s="86">
        <v>226836925.15</v>
      </c>
      <c r="J27" s="69">
        <v>14166550.74</v>
      </c>
      <c r="K27" s="69">
        <v>124488446.55</v>
      </c>
      <c r="L27" s="69">
        <v>157721769.18</v>
      </c>
      <c r="M27" s="86">
        <v>105121050.21</v>
      </c>
      <c r="N27" s="69">
        <f>SUM(B27:M27)</f>
        <v>1618342828.65</v>
      </c>
      <c r="O27" s="82">
        <v>7704783.88</v>
      </c>
      <c r="P27" s="47"/>
      <c r="Q27" s="60"/>
    </row>
    <row r="28" spans="1:17" s="48" customFormat="1" ht="15.75">
      <c r="A28" s="50" t="s">
        <v>52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86">
        <v>0</v>
      </c>
      <c r="N28" s="69">
        <f>SUM(B28:M28)</f>
        <v>0</v>
      </c>
      <c r="O28" s="82">
        <v>0</v>
      </c>
      <c r="P28" s="47"/>
      <c r="Q28" s="60"/>
    </row>
    <row r="29" spans="1:17" s="48" customFormat="1" ht="16.5" customHeight="1">
      <c r="A29" s="59" t="s">
        <v>26</v>
      </c>
      <c r="B29" s="70">
        <f aca="true" t="shared" si="4" ref="B29:O29">SUM(B30:B33)</f>
        <v>18832302.34</v>
      </c>
      <c r="C29" s="70">
        <f t="shared" si="4"/>
        <v>785642453.46</v>
      </c>
      <c r="D29" s="70">
        <f t="shared" si="4"/>
        <v>789034352.6700001</v>
      </c>
      <c r="E29" s="70">
        <f t="shared" si="4"/>
        <v>97947783.71</v>
      </c>
      <c r="F29" s="70">
        <f t="shared" si="4"/>
        <v>562209750.15</v>
      </c>
      <c r="G29" s="70">
        <f t="shared" si="4"/>
        <v>529048538.65999997</v>
      </c>
      <c r="H29" s="70">
        <f t="shared" si="4"/>
        <v>23070275.959999997</v>
      </c>
      <c r="I29" s="70">
        <f t="shared" si="4"/>
        <v>963321287.57</v>
      </c>
      <c r="J29" s="70">
        <f t="shared" si="4"/>
        <v>828317700.56</v>
      </c>
      <c r="K29" s="70">
        <f t="shared" si="4"/>
        <v>121836586.64</v>
      </c>
      <c r="L29" s="70">
        <f t="shared" si="4"/>
        <v>51957187.38</v>
      </c>
      <c r="M29" s="78">
        <f>SUM(M30:M33)</f>
        <v>863447596.11</v>
      </c>
      <c r="N29" s="71">
        <f t="shared" si="3"/>
        <v>5634665815.21</v>
      </c>
      <c r="O29" s="83">
        <f t="shared" si="4"/>
        <v>155544.32</v>
      </c>
      <c r="P29" s="47"/>
      <c r="Q29" s="60"/>
    </row>
    <row r="30" spans="1:17" s="48" customFormat="1" ht="15.75">
      <c r="A30" s="49" t="s">
        <v>48</v>
      </c>
      <c r="B30" s="68">
        <v>1587481.4</v>
      </c>
      <c r="C30" s="68">
        <v>1843965.15</v>
      </c>
      <c r="D30" s="68">
        <v>1769439.24</v>
      </c>
      <c r="E30" s="68">
        <v>2517928.32</v>
      </c>
      <c r="F30" s="68">
        <v>2217355.84</v>
      </c>
      <c r="G30" s="68">
        <v>3692796.34</v>
      </c>
      <c r="H30" s="68">
        <v>3504507.33</v>
      </c>
      <c r="I30" s="85">
        <v>8833939.45</v>
      </c>
      <c r="J30" s="68">
        <v>187641.45</v>
      </c>
      <c r="K30" s="68">
        <v>1446892.07</v>
      </c>
      <c r="L30" s="68">
        <v>362228.95</v>
      </c>
      <c r="M30" s="85">
        <v>535780.63</v>
      </c>
      <c r="N30" s="68">
        <f t="shared" si="3"/>
        <v>28499956.169999994</v>
      </c>
      <c r="O30" s="82">
        <v>1104.01</v>
      </c>
      <c r="P30" s="47"/>
      <c r="Q30" s="60"/>
    </row>
    <row r="31" spans="1:20" s="48" customFormat="1" ht="15.75">
      <c r="A31" s="49" t="s">
        <v>49</v>
      </c>
      <c r="B31" s="68">
        <v>15245096.81</v>
      </c>
      <c r="C31" s="68">
        <v>16337909.29</v>
      </c>
      <c r="D31" s="68">
        <v>11631248.51</v>
      </c>
      <c r="E31" s="68">
        <v>17302552.5</v>
      </c>
      <c r="F31" s="68">
        <v>14045942.99</v>
      </c>
      <c r="G31" s="68">
        <v>19457897.52</v>
      </c>
      <c r="H31" s="68">
        <v>14500411.75</v>
      </c>
      <c r="I31" s="85">
        <v>877287927.35</v>
      </c>
      <c r="J31" s="68">
        <v>6886897.72</v>
      </c>
      <c r="K31" s="68">
        <v>16919491.34</v>
      </c>
      <c r="L31" s="68">
        <v>22183617.76</v>
      </c>
      <c r="M31" s="85">
        <v>23290075.3</v>
      </c>
      <c r="N31" s="68">
        <f t="shared" si="3"/>
        <v>1055089068.84</v>
      </c>
      <c r="O31" s="82">
        <v>154440.31</v>
      </c>
      <c r="P31" s="101"/>
      <c r="Q31" s="101"/>
      <c r="R31" s="101"/>
      <c r="S31" s="101"/>
      <c r="T31" s="101"/>
    </row>
    <row r="32" spans="1:22" s="48" customFormat="1" ht="15.75" customHeight="1">
      <c r="A32" s="49" t="s">
        <v>50</v>
      </c>
      <c r="B32" s="68">
        <v>1393468.07</v>
      </c>
      <c r="C32" s="68">
        <v>68024063.7</v>
      </c>
      <c r="D32" s="68">
        <v>12301373.47</v>
      </c>
      <c r="E32" s="68">
        <v>77474301.62</v>
      </c>
      <c r="F32" s="68">
        <v>5362889.07</v>
      </c>
      <c r="G32" s="68">
        <v>5189060.53</v>
      </c>
      <c r="H32" s="68">
        <v>4510464.08</v>
      </c>
      <c r="I32" s="85">
        <v>77324154.36</v>
      </c>
      <c r="J32" s="68">
        <v>12533096.75</v>
      </c>
      <c r="K32" s="68">
        <v>102552015.3</v>
      </c>
      <c r="L32" s="68">
        <v>28514259.67</v>
      </c>
      <c r="M32" s="85">
        <v>14181386.54</v>
      </c>
      <c r="N32" s="68">
        <f t="shared" si="3"/>
        <v>409360533.1600001</v>
      </c>
      <c r="O32" s="82">
        <v>0</v>
      </c>
      <c r="P32" s="101"/>
      <c r="Q32" s="101"/>
      <c r="R32" s="101"/>
      <c r="S32" s="101"/>
      <c r="T32" s="101"/>
      <c r="U32" s="30"/>
      <c r="V32" s="30"/>
    </row>
    <row r="33" spans="1:22" s="48" customFormat="1" ht="15.75">
      <c r="A33" s="51" t="s">
        <v>51</v>
      </c>
      <c r="B33" s="72">
        <v>606256.06</v>
      </c>
      <c r="C33" s="72">
        <v>699436515.32</v>
      </c>
      <c r="D33" s="72">
        <v>763332291.45</v>
      </c>
      <c r="E33" s="72">
        <v>653001.27</v>
      </c>
      <c r="F33" s="72">
        <v>540583562.25</v>
      </c>
      <c r="G33" s="72">
        <v>500708784.27</v>
      </c>
      <c r="H33" s="72">
        <v>554892.8</v>
      </c>
      <c r="I33" s="87">
        <v>-124733.59</v>
      </c>
      <c r="J33" s="72">
        <v>808710064.64</v>
      </c>
      <c r="K33" s="72">
        <v>918187.93</v>
      </c>
      <c r="L33" s="72">
        <v>897081</v>
      </c>
      <c r="M33" s="87">
        <v>825440353.64</v>
      </c>
      <c r="N33" s="72">
        <f t="shared" si="3"/>
        <v>4141716257.0399995</v>
      </c>
      <c r="O33" s="84">
        <v>0</v>
      </c>
      <c r="Q33" s="60"/>
      <c r="U33" s="30"/>
      <c r="V33" s="30"/>
    </row>
    <row r="34" spans="1:17" s="48" customFormat="1" ht="15.75">
      <c r="A34" s="58" t="s">
        <v>4</v>
      </c>
      <c r="B34" s="73">
        <f aca="true" t="shared" si="5" ref="B34:O34">B20-B29</f>
        <v>2873185924.3100004</v>
      </c>
      <c r="C34" s="73">
        <f t="shared" si="5"/>
        <v>3139622588.04</v>
      </c>
      <c r="D34" s="73">
        <f t="shared" si="5"/>
        <v>1970422582.1299996</v>
      </c>
      <c r="E34" s="73">
        <f t="shared" si="5"/>
        <v>2885556879.57</v>
      </c>
      <c r="F34" s="73">
        <f t="shared" si="5"/>
        <v>2518054061.97</v>
      </c>
      <c r="G34" s="73">
        <f t="shared" si="5"/>
        <v>2341672117.31</v>
      </c>
      <c r="H34" s="73">
        <f t="shared" si="5"/>
        <v>2983980784.22</v>
      </c>
      <c r="I34" s="73">
        <f t="shared" si="5"/>
        <v>4619413384.99</v>
      </c>
      <c r="J34" s="73">
        <f t="shared" si="5"/>
        <v>2443872904.7099996</v>
      </c>
      <c r="K34" s="73">
        <f t="shared" si="5"/>
        <v>3400787084.9500003</v>
      </c>
      <c r="L34" s="73">
        <f t="shared" si="5"/>
        <v>3416668119.47</v>
      </c>
      <c r="M34" s="73">
        <f t="shared" si="5"/>
        <v>2597142334.9599996</v>
      </c>
      <c r="N34" s="73">
        <f t="shared" si="5"/>
        <v>35190378766.63</v>
      </c>
      <c r="O34" s="74">
        <f t="shared" si="5"/>
        <v>14052836.28</v>
      </c>
      <c r="P34" s="64"/>
      <c r="Q34" s="60"/>
    </row>
    <row r="35" spans="1:15" ht="15.75">
      <c r="A35" s="14"/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15"/>
      <c r="M35" s="14"/>
      <c r="N35" s="14"/>
      <c r="O35" s="14"/>
    </row>
    <row r="36" spans="1:15" ht="15.75">
      <c r="A36" s="102" t="s">
        <v>5</v>
      </c>
      <c r="B36" s="102"/>
      <c r="C36" s="102"/>
      <c r="D36" s="102"/>
      <c r="E36" s="102"/>
      <c r="F36" s="106" t="s">
        <v>6</v>
      </c>
      <c r="G36" s="102"/>
      <c r="H36" s="102"/>
      <c r="I36" s="102"/>
      <c r="J36" s="102"/>
      <c r="K36" s="102"/>
      <c r="L36" s="106" t="s">
        <v>27</v>
      </c>
      <c r="M36" s="102"/>
      <c r="N36" s="102"/>
      <c r="O36" s="102"/>
    </row>
    <row r="37" spans="1:15" ht="15.75">
      <c r="A37" s="23" t="s">
        <v>12</v>
      </c>
      <c r="B37" s="16"/>
      <c r="C37" s="16"/>
      <c r="D37" s="16"/>
      <c r="E37" s="16"/>
      <c r="F37" s="17"/>
      <c r="G37" s="18"/>
      <c r="H37" s="18"/>
      <c r="I37" s="18"/>
      <c r="J37" s="18"/>
      <c r="K37" s="75">
        <v>91067422328.56</v>
      </c>
      <c r="L37" s="97" t="s">
        <v>13</v>
      </c>
      <c r="M37" s="98"/>
      <c r="N37" s="98"/>
      <c r="O37" s="98"/>
    </row>
    <row r="38" spans="1:17" ht="15.75">
      <c r="A38" s="23" t="s">
        <v>38</v>
      </c>
      <c r="B38" s="62"/>
      <c r="C38" s="62"/>
      <c r="D38" s="62"/>
      <c r="E38" s="62"/>
      <c r="F38" s="61"/>
      <c r="G38" s="13"/>
      <c r="H38" s="20"/>
      <c r="I38" s="20"/>
      <c r="J38" s="20"/>
      <c r="K38" s="21">
        <v>0</v>
      </c>
      <c r="L38" s="97" t="s">
        <v>13</v>
      </c>
      <c r="M38" s="98"/>
      <c r="N38" s="98"/>
      <c r="O38" s="98"/>
      <c r="P38" s="5"/>
      <c r="Q38" s="5"/>
    </row>
    <row r="39" spans="1:17" ht="15.75">
      <c r="A39" s="63" t="s">
        <v>39</v>
      </c>
      <c r="B39" s="62"/>
      <c r="C39" s="62"/>
      <c r="D39" s="62"/>
      <c r="E39" s="62"/>
      <c r="F39" s="61"/>
      <c r="G39" s="13"/>
      <c r="H39" s="20"/>
      <c r="I39" s="20"/>
      <c r="J39" s="20"/>
      <c r="K39" s="21">
        <v>0</v>
      </c>
      <c r="L39" s="97" t="s">
        <v>13</v>
      </c>
      <c r="M39" s="98"/>
      <c r="N39" s="98"/>
      <c r="O39" s="98"/>
      <c r="P39" s="5"/>
      <c r="Q39" s="5"/>
    </row>
    <row r="40" spans="1:17" ht="15.75">
      <c r="A40" s="63" t="s">
        <v>40</v>
      </c>
      <c r="B40" s="62"/>
      <c r="C40" s="62"/>
      <c r="D40" s="62"/>
      <c r="E40" s="62"/>
      <c r="F40" s="61"/>
      <c r="G40" s="13"/>
      <c r="H40" s="20"/>
      <c r="I40" s="20"/>
      <c r="J40" s="20"/>
      <c r="K40" s="75">
        <f>K37-K38-K39</f>
        <v>91067422328.56</v>
      </c>
      <c r="L40" s="97" t="s">
        <v>13</v>
      </c>
      <c r="M40" s="98"/>
      <c r="N40" s="98"/>
      <c r="O40" s="98"/>
      <c r="P40" s="5"/>
      <c r="Q40" s="5"/>
    </row>
    <row r="41" spans="1:17" ht="15.75">
      <c r="A41" s="39" t="s">
        <v>41</v>
      </c>
      <c r="B41" s="40"/>
      <c r="C41" s="40"/>
      <c r="D41" s="40"/>
      <c r="E41" s="40"/>
      <c r="F41" s="41"/>
      <c r="G41" s="32"/>
      <c r="H41" s="42"/>
      <c r="I41" s="42"/>
      <c r="J41" s="42"/>
      <c r="K41" s="76">
        <f>N34+O34</f>
        <v>35204431602.909996</v>
      </c>
      <c r="L41" s="43"/>
      <c r="M41" s="44"/>
      <c r="N41" s="44"/>
      <c r="O41" s="45">
        <f>K41/K40*100</f>
        <v>38.657547015986424</v>
      </c>
      <c r="P41" s="5"/>
      <c r="Q41" s="79"/>
    </row>
    <row r="42" spans="1:17" ht="15.75">
      <c r="A42" s="92" t="s">
        <v>42</v>
      </c>
      <c r="B42" s="92"/>
      <c r="C42" s="92"/>
      <c r="D42" s="92"/>
      <c r="E42" s="92"/>
      <c r="F42" s="24"/>
      <c r="G42" s="15"/>
      <c r="H42" s="15"/>
      <c r="I42" s="15"/>
      <c r="J42" s="15"/>
      <c r="K42" s="75">
        <f>$K$40*O42/100</f>
        <v>44623036940.99439</v>
      </c>
      <c r="L42" s="19"/>
      <c r="M42" s="25"/>
      <c r="N42" s="25"/>
      <c r="O42" s="22">
        <v>49</v>
      </c>
      <c r="P42" s="5"/>
      <c r="Q42" s="79"/>
    </row>
    <row r="43" spans="1:17" ht="15.75">
      <c r="A43" s="23" t="s">
        <v>43</v>
      </c>
      <c r="B43" s="23"/>
      <c r="C43" s="23"/>
      <c r="D43" s="23"/>
      <c r="E43" s="23"/>
      <c r="F43" s="24"/>
      <c r="G43" s="15"/>
      <c r="H43" s="15"/>
      <c r="I43" s="15"/>
      <c r="J43" s="15"/>
      <c r="K43" s="75">
        <f>$K$40*O43/100</f>
        <v>42391885093.94468</v>
      </c>
      <c r="L43" s="19"/>
      <c r="M43" s="25"/>
      <c r="N43" s="25"/>
      <c r="O43" s="25">
        <f>O42*0.95</f>
        <v>46.55</v>
      </c>
      <c r="P43" s="5"/>
      <c r="Q43" s="79"/>
    </row>
    <row r="44" spans="1:17" ht="15.75">
      <c r="A44" s="23" t="s">
        <v>44</v>
      </c>
      <c r="B44" s="23"/>
      <c r="C44" s="23"/>
      <c r="D44" s="23"/>
      <c r="E44" s="23"/>
      <c r="F44" s="26"/>
      <c r="G44" s="14"/>
      <c r="H44" s="14"/>
      <c r="I44" s="14"/>
      <c r="J44" s="14"/>
      <c r="K44" s="77">
        <f>$K$40*O44/100</f>
        <v>40160733246.89496</v>
      </c>
      <c r="L44" s="19"/>
      <c r="M44" s="25"/>
      <c r="N44" s="25"/>
      <c r="O44" s="22">
        <f>O42*0.9</f>
        <v>44.1</v>
      </c>
      <c r="P44" s="5"/>
      <c r="Q44" s="79"/>
    </row>
    <row r="45" spans="1:12" ht="19.5" customHeight="1">
      <c r="A45" s="4" t="s">
        <v>34</v>
      </c>
      <c r="F45" s="5"/>
      <c r="G45" s="5"/>
      <c r="H45" s="5"/>
      <c r="I45" s="5"/>
      <c r="J45" s="5"/>
      <c r="K45" s="5"/>
      <c r="L45" s="27"/>
    </row>
    <row r="46" spans="1:15" s="1" customFormat="1" ht="15">
      <c r="A46" s="2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89"/>
      <c r="L46" s="56"/>
      <c r="M46" s="56"/>
      <c r="N46" s="56"/>
      <c r="O46" s="53"/>
    </row>
    <row r="47" spans="1:13" s="1" customFormat="1" ht="15">
      <c r="A47" s="111" t="s">
        <v>71</v>
      </c>
      <c r="B47" s="111"/>
      <c r="C47" s="111"/>
      <c r="D47" s="111"/>
      <c r="E47" s="3"/>
      <c r="F47" s="3"/>
      <c r="G47" s="3"/>
      <c r="H47" s="3"/>
      <c r="I47" s="3"/>
      <c r="J47" s="3"/>
      <c r="K47" s="57"/>
      <c r="L47" s="3"/>
      <c r="M47" s="2"/>
    </row>
    <row r="48" spans="1:15" s="1" customFormat="1" ht="15" customHeight="1">
      <c r="A48" s="96" t="s">
        <v>72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s="1" customFormat="1" ht="30.75" customHeight="1">
      <c r="A49" s="103" t="s">
        <v>73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32" s="1" customFormat="1" ht="15" customHeight="1">
      <c r="A50" s="94" t="s">
        <v>74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123"/>
    </row>
    <row r="51" spans="1:15" s="1" customFormat="1" ht="15">
      <c r="A51" s="95" t="s">
        <v>75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1" customFormat="1" ht="46.5" customHeight="1">
      <c r="A52" s="94" t="s">
        <v>76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s="28" customFormat="1" ht="15.75">
      <c r="A53" s="93" t="s">
        <v>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s="28" customFormat="1" ht="32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28" customFormat="1" ht="32.25" customHeight="1">
      <c r="A55" s="29"/>
      <c r="B55" s="55"/>
      <c r="C55" s="55"/>
      <c r="D55" s="55"/>
      <c r="E55" s="55"/>
      <c r="F55" s="55"/>
      <c r="G55" s="55"/>
      <c r="H55" s="55"/>
      <c r="I55" s="29"/>
      <c r="J55" s="29"/>
      <c r="K55" s="29"/>
      <c r="L55" s="29"/>
      <c r="M55" s="29"/>
      <c r="N55" s="29"/>
      <c r="O55" s="29"/>
    </row>
    <row r="56" spans="1:13" ht="15.75" customHeight="1">
      <c r="A56" s="30"/>
      <c r="B56" s="30"/>
      <c r="C56" s="30"/>
      <c r="D56" s="30"/>
      <c r="E56" s="30"/>
      <c r="G56" s="30"/>
      <c r="H56" s="30"/>
      <c r="I56" s="30"/>
      <c r="J56" s="30"/>
      <c r="K56" s="30"/>
      <c r="L56" s="30"/>
      <c r="M56" s="30"/>
    </row>
    <row r="57" spans="1:14" ht="15.75" customHeight="1">
      <c r="A57" s="99" t="s">
        <v>67</v>
      </c>
      <c r="B57" s="99"/>
      <c r="C57" s="100" t="s">
        <v>53</v>
      </c>
      <c r="D57" s="100"/>
      <c r="E57" s="100"/>
      <c r="F57" s="100"/>
      <c r="G57" s="100"/>
      <c r="H57" s="100"/>
      <c r="I57" s="90" t="s">
        <v>47</v>
      </c>
      <c r="J57" s="90"/>
      <c r="K57" s="90"/>
      <c r="L57" s="90"/>
      <c r="M57" s="90"/>
      <c r="N57" s="90"/>
    </row>
    <row r="58" spans="1:14" ht="15.75">
      <c r="A58" s="99" t="s">
        <v>45</v>
      </c>
      <c r="B58" s="99"/>
      <c r="C58" s="90" t="s">
        <v>46</v>
      </c>
      <c r="D58" s="90"/>
      <c r="E58" s="90"/>
      <c r="F58" s="90"/>
      <c r="G58" s="90"/>
      <c r="H58" s="90"/>
      <c r="I58" s="90" t="s">
        <v>62</v>
      </c>
      <c r="J58" s="90"/>
      <c r="K58" s="90"/>
      <c r="L58" s="90"/>
      <c r="M58" s="90"/>
      <c r="N58" s="90"/>
    </row>
    <row r="59" spans="3:24" ht="15.75">
      <c r="C59"/>
      <c r="D59"/>
      <c r="E59"/>
      <c r="F59"/>
      <c r="G59"/>
      <c r="H59"/>
      <c r="X59" s="4" t="s">
        <v>32</v>
      </c>
    </row>
    <row r="60" spans="1:14" ht="15.75">
      <c r="A60" s="4" t="s">
        <v>3</v>
      </c>
      <c r="C60"/>
      <c r="D60"/>
      <c r="E60"/>
      <c r="F60"/>
      <c r="G60"/>
      <c r="H60"/>
      <c r="I60"/>
      <c r="J60"/>
      <c r="K60"/>
      <c r="L60"/>
      <c r="M60"/>
      <c r="N60"/>
    </row>
    <row r="61" spans="9:14" ht="15.75">
      <c r="I61"/>
      <c r="J61"/>
      <c r="K61"/>
      <c r="L61"/>
      <c r="M61"/>
      <c r="N61"/>
    </row>
    <row r="62" spans="1:13" ht="14.25" customHeight="1">
      <c r="A62" s="91"/>
      <c r="B62" s="91"/>
      <c r="C62" s="91"/>
      <c r="D62" s="91"/>
      <c r="E62" s="91"/>
      <c r="F62" s="54" t="s">
        <v>36</v>
      </c>
      <c r="G62" s="54"/>
      <c r="H62" s="54"/>
      <c r="I62" s="54"/>
      <c r="J62" s="54"/>
      <c r="K62" s="54"/>
      <c r="L62" s="54"/>
      <c r="M62" s="54"/>
    </row>
    <row r="63" spans="1:13" ht="15.75">
      <c r="A63" s="91"/>
      <c r="B63" s="91"/>
      <c r="C63" s="91"/>
      <c r="D63" s="91"/>
      <c r="E63" s="91"/>
      <c r="F63" s="10" t="s">
        <v>37</v>
      </c>
      <c r="G63" s="10"/>
      <c r="H63" s="10"/>
      <c r="I63" s="10"/>
      <c r="J63" s="10"/>
      <c r="K63" s="10"/>
      <c r="L63" s="10"/>
      <c r="M63" s="10"/>
    </row>
    <row r="64" spans="1:13" ht="15.75">
      <c r="A64" s="30"/>
      <c r="B64" s="30"/>
      <c r="C64" s="30"/>
      <c r="J64" s="31"/>
      <c r="K64" s="31"/>
      <c r="L64" s="31"/>
      <c r="M64" s="31"/>
    </row>
  </sheetData>
  <sheetProtection/>
  <mergeCells count="45">
    <mergeCell ref="B16:B19"/>
    <mergeCell ref="C16:C19"/>
    <mergeCell ref="L37:O37"/>
    <mergeCell ref="L38:O38"/>
    <mergeCell ref="I16:I19"/>
    <mergeCell ref="E16:E19"/>
    <mergeCell ref="F16:F19"/>
    <mergeCell ref="K16:K19"/>
    <mergeCell ref="L16:L19"/>
    <mergeCell ref="F36:K36"/>
    <mergeCell ref="A5:O5"/>
    <mergeCell ref="A6:O6"/>
    <mergeCell ref="A7:O7"/>
    <mergeCell ref="A8:O8"/>
    <mergeCell ref="A9:O9"/>
    <mergeCell ref="B13:O13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L40:O40"/>
    <mergeCell ref="A57:B57"/>
    <mergeCell ref="A58:B58"/>
    <mergeCell ref="C57:H57"/>
    <mergeCell ref="P31:T32"/>
    <mergeCell ref="A62:E62"/>
    <mergeCell ref="L39:O39"/>
    <mergeCell ref="A36:E36"/>
    <mergeCell ref="A49:O49"/>
    <mergeCell ref="A52:O52"/>
    <mergeCell ref="C58:H58"/>
    <mergeCell ref="I57:N57"/>
    <mergeCell ref="I58:N58"/>
    <mergeCell ref="A63:E63"/>
    <mergeCell ref="A42:E42"/>
    <mergeCell ref="A53:O53"/>
    <mergeCell ref="A50:O50"/>
    <mergeCell ref="A51:O51"/>
    <mergeCell ref="A48:O4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2:N23 N29:N31 N24:N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2022-05-19T21:47:46Z</cp:lastPrinted>
  <dcterms:created xsi:type="dcterms:W3CDTF">2002-12-13T17:59:57Z</dcterms:created>
  <dcterms:modified xsi:type="dcterms:W3CDTF">2022-05-25T15:11:11Z</dcterms:modified>
  <cp:category/>
  <cp:version/>
  <cp:contentType/>
  <cp:contentStatus/>
</cp:coreProperties>
</file>