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55" windowWidth="11340" windowHeight="5955" activeTab="0"/>
  </bookViews>
  <sheets>
    <sheet name="Anexo 14 RREO" sheetId="1" r:id="rId1"/>
    <sheet name="Plan1" sheetId="2" r:id="rId2"/>
  </sheets>
  <definedNames>
    <definedName name="_xlnm.Print_Area" localSheetId="0">'Anexo 14 RREO'!$A$1:$E$147</definedName>
  </definedNames>
  <calcPr fullCalcOnLoad="1"/>
</workbook>
</file>

<file path=xl/sharedStrings.xml><?xml version="1.0" encoding="utf-8"?>
<sst xmlns="http://schemas.openxmlformats.org/spreadsheetml/2006/main" count="141" uniqueCount="121">
  <si>
    <t>ORÇAMENTOS FISCAL E DA SEGURIDADE SOCIAL</t>
  </si>
  <si>
    <t>GOVERNO DO ESTADO DO RIO DE JANEIRO</t>
  </si>
  <si>
    <t>Até o bimestre</t>
  </si>
  <si>
    <t>Despesas Empenhadas</t>
  </si>
  <si>
    <t>Despesas Liquidadas</t>
  </si>
  <si>
    <t>DESPESAS POR FUNÇÃO/SUBFUNÇÃO</t>
  </si>
  <si>
    <t>RECEITA CORRENTE LÍQUIDA - RCL</t>
  </si>
  <si>
    <t>Receita Corrente Líquida</t>
  </si>
  <si>
    <t>Meta Fixada no</t>
  </si>
  <si>
    <t>Anexo de Metas</t>
  </si>
  <si>
    <t>Fiscais da LDO</t>
  </si>
  <si>
    <t>(a)</t>
  </si>
  <si>
    <t>Resultado Apurado</t>
  </si>
  <si>
    <t>(b)</t>
  </si>
  <si>
    <t>% em Relação à Meta</t>
  </si>
  <si>
    <t>(b/a)</t>
  </si>
  <si>
    <t>Inscrição</t>
  </si>
  <si>
    <t>Cancelamento</t>
  </si>
  <si>
    <t>Pagamento</t>
  </si>
  <si>
    <t>TOTAL</t>
  </si>
  <si>
    <t>% Mínimo a Aplicar no Exercício</t>
  </si>
  <si>
    <t>DESPESAS COM AÇÕES E SERVIÇOS PÚBLICOS DE SAÚDE</t>
  </si>
  <si>
    <t>Limite Constitucional Anual</t>
  </si>
  <si>
    <t>Saldo a Pagar</t>
  </si>
  <si>
    <t>BALANÇO ORÇAMENTÁRIO</t>
  </si>
  <si>
    <t>RECEITAS</t>
  </si>
  <si>
    <t>DESPESAS</t>
  </si>
  <si>
    <t>Valor Apurado Até o Bimestre</t>
  </si>
  <si>
    <t>R$1,00</t>
  </si>
  <si>
    <t xml:space="preserve">  Previsão Inicial</t>
  </si>
  <si>
    <t xml:space="preserve">  Previsão Atualizada</t>
  </si>
  <si>
    <t xml:space="preserve">  Receitas Realizadas</t>
  </si>
  <si>
    <t xml:space="preserve">  Déficit Orçamentário - Liquidada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</si>
  <si>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</si>
  <si>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</si>
  <si>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</si>
  <si>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</si>
  <si>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 - Empenhada</t>
  </si>
  <si>
    <t xml:space="preserve">  Superávit Orçamentário - Liquidada</t>
  </si>
  <si>
    <t xml:space="preserve">  Receitas Previdenciárias Realizadas (I)</t>
  </si>
  <si>
    <t xml:space="preserve">  Resultado Previdenciário (III) = (I - II)</t>
  </si>
  <si>
    <t>RESTOS A PAGAR PROCESSADOS</t>
  </si>
  <si>
    <t xml:space="preserve">  Poder Executivo</t>
  </si>
  <si>
    <t xml:space="preserve">  Poder Legislativo</t>
  </si>
  <si>
    <t xml:space="preserve">  Poder Judiciário</t>
  </si>
  <si>
    <t xml:space="preserve">  Ministério Público</t>
  </si>
  <si>
    <t>RESTOS A PAGAR NÃO-PROCESSADOS</t>
  </si>
  <si>
    <t xml:space="preserve"> DEMONSTRATIVO SIMPLIFICADO DO RELATÓRIO RESUMIDO DA EXECUÇÃO ORÇAMENTÁRIA</t>
  </si>
  <si>
    <t>DESPESAS DE CARÁTER CONTINUADO DERIVADAS DE  PPP</t>
  </si>
  <si>
    <t>Valor Apurado no Exercício Corrente</t>
  </si>
  <si>
    <t xml:space="preserve">Total das Despesas / RCL (%) </t>
  </si>
  <si>
    <t>Obs.: 1 - Excluídas a Imprensa Oficial, a CEDAE e a AGERIO por não se enquadrarem no conceito de Empresa Dependente.</t>
  </si>
  <si>
    <t xml:space="preserve">  Receitas Previdenciárias Realizadas (IV)</t>
  </si>
  <si>
    <t xml:space="preserve">  Resultado Previdenciário (VI) = (IV - V)</t>
  </si>
  <si>
    <t xml:space="preserve">  Déficit Orçamentário - Paga</t>
  </si>
  <si>
    <t xml:space="preserve">  Despesas Pagas</t>
  </si>
  <si>
    <t>Despesas com Ações e Serviços Públicos de Saúde executadas com recursos de impostos</t>
  </si>
  <si>
    <t xml:space="preserve">  Defensoria Pública</t>
  </si>
  <si>
    <t>FONTE: Siafe-Rio - Secretaria de Estado de Fazenda.</t>
  </si>
  <si>
    <t>Até o Bimestre</t>
  </si>
  <si>
    <t>% Aplicado até o Bimestre</t>
  </si>
  <si>
    <t>Valor Apurado até o Bimestre</t>
  </si>
  <si>
    <t xml:space="preserve">Resultado Primário - Acima da Linha </t>
  </si>
  <si>
    <t xml:space="preserve">Resultado Nominal - Acima da Linha </t>
  </si>
  <si>
    <t>RESTOS A PAGAR A PAGAR POR PODER E MINISTÉRIO PÚBLICO</t>
  </si>
  <si>
    <t>DESPESAS COM MANUTENÇÃO E DESENVOLVIMENTO DO ENSINO</t>
  </si>
  <si>
    <t xml:space="preserve">        3 - As metas dos resultados primário e nominal publicadas na LDO, para o exercício de 2019, não foram elaboradas utilizando a metodologia "Acima da Linha". Seguindo orientação da STN, a demonstração dos resultados primário e nominal, conforme a metodologia disposta na 7ª edição do MDF, está disponível no Anexo 6 – Demonstrativo dos Resultados Primário e Nominal.</t>
  </si>
  <si>
    <t xml:space="preserve">  Saldos de Exercícios Anteriores (Utilizados para Créditos Adicionais)</t>
  </si>
  <si>
    <t>Receita Corrente Líquida Ajustada para Cálculo dos Limites de Endividamento</t>
  </si>
  <si>
    <t>Receita Corrente Líquida Ajustada para Cálculo dos Limites da Despesa com Pessoal</t>
  </si>
  <si>
    <t xml:space="preserve">        3 - Os Saldos dos Restos a Pagar por Poder e Órgão consideram os valores intraorçamentários demonstrados no Anexo 7.</t>
  </si>
  <si>
    <t xml:space="preserve">  Déficit Orçamentário</t>
  </si>
  <si>
    <t xml:space="preserve">  Superávit Orçamentário</t>
  </si>
  <si>
    <t>Mínimo Anual de 25% das Receitas de Impostos na Manutenção e Desenvolvimento do Ensino - MDE</t>
  </si>
  <si>
    <t>Fundo em Capitalização (PLANO PREVIDENCIÁRIO)</t>
  </si>
  <si>
    <t>Fundo em Repartição (PLANO FINANCEIRO)</t>
  </si>
  <si>
    <t>RESULTADOS PRIMÁRIO E NOMINAL</t>
  </si>
  <si>
    <t>Limites Constitucionais Anuais</t>
  </si>
  <si>
    <t>RREO - Anexo 14 (LRF, Art. 48)</t>
  </si>
  <si>
    <t>Mínimo Anual de 70% do FUNDEB na Remuneração dos Profissionais da Educação Básica</t>
  </si>
  <si>
    <t xml:space="preserve">                                Renato Ferreira Costa                                                        Ronald Marcio G. Rodrigues                                                  Yasmim da Costa Monteiro</t>
  </si>
  <si>
    <t xml:space="preserve">                          Coordenador – ID: 4.284.985-3                                            Superintendente - ID: 1.943.584-3                          Subsecretária de Contabilidade Geral - ID: 4.461.243-5</t>
  </si>
  <si>
    <t xml:space="preserve">                         Contador - CRC-RJ-097281/O-6                                            Contador - CRC-RJ-079208/O-8                                          Contadora - CRC-RJ-114428/O-0</t>
  </si>
  <si>
    <t>RECEITAS DE OPERAÇÕES DE CRÉDITO E DESPESAS DE CAPITAL</t>
  </si>
  <si>
    <t>Valor Apurado no Exercício</t>
  </si>
  <si>
    <t>Saldo não realizado</t>
  </si>
  <si>
    <t>Receita de Operação de Crédito</t>
  </si>
  <si>
    <t>Despesa de Capital Líquida</t>
  </si>
  <si>
    <t>RECEITA DA ALIENAÇÃO DE ATIVOS E APLICAÇÃO DOS RECURSOS</t>
  </si>
  <si>
    <t>Saldo a Realizar</t>
  </si>
  <si>
    <t>Receitas da Alienação de Ativos</t>
  </si>
  <si>
    <t>Aplicação dos Recursos da Alienação de Ativos</t>
  </si>
  <si>
    <t xml:space="preserve">  Despesas Previdenciárias Liquidadas</t>
  </si>
  <si>
    <t xml:space="preserve">  Despesas Previdenciárias Empenhadas (II)</t>
  </si>
  <si>
    <t xml:space="preserve">  Despesas Previdenciárias Empenhadas (V)</t>
  </si>
  <si>
    <t>JANEIRO A DEZEMBRO 2022/BIMESTRE NOVEMBRO - DEZEMBRO</t>
  </si>
  <si>
    <t xml:space="preserve">         2 - Imprensa Oficial, CEDAE e AGERIO não constam nos Orçamentos Fiscal e da Seguridade Social no exercício de 2022.</t>
  </si>
  <si>
    <t>RECEITAS E DESPESAS DO REGIME PRÓPRIO DE PREVIDÊNCIA DOS SERVIDORES E DO SISTEMA DE PROTEÇÃO SOCIAL DOS MILITARES</t>
  </si>
  <si>
    <t>Sistema de Proteção Social dos Militares - Inativos e Pensionistas</t>
  </si>
  <si>
    <t xml:space="preserve">  Receitas Realizadas (VII)</t>
  </si>
  <si>
    <t xml:space="preserve">  Resultado Associado às Pensões e aos Inativos Militares (IX) = (VII - VIII)</t>
  </si>
  <si>
    <t xml:space="preserve">  Despesas Previdenciárias Pagas</t>
  </si>
  <si>
    <t xml:space="preserve">  Despesas Empenhadas (VIII)</t>
  </si>
  <si>
    <t>Exercício</t>
  </si>
  <si>
    <t>10º Exercício</t>
  </si>
  <si>
    <t>20º Exercício</t>
  </si>
  <si>
    <t>35º Exercício</t>
  </si>
  <si>
    <t xml:space="preserve">    Receitas Previdenciárias</t>
  </si>
  <si>
    <t xml:space="preserve">    Despesas Previdenciárias</t>
  </si>
  <si>
    <t xml:space="preserve">    Resultado Previdenciário</t>
  </si>
  <si>
    <t>Pensões e Inativos Militares</t>
  </si>
  <si>
    <t xml:space="preserve">    Receitas de Contribuições</t>
  </si>
  <si>
    <t xml:space="preserve">    Despesas com Pensões e Inativos</t>
  </si>
  <si>
    <t xml:space="preserve">    Resultado Associado às Pensões e aos Inativos Militares</t>
  </si>
  <si>
    <t>Fundo em Capitalização (Plano Previdenciário)</t>
  </si>
  <si>
    <t>Fundo em Repartição (Plano Financeiro)</t>
  </si>
  <si>
    <t>PROJEÇÃO ATUARIAL DOS REGIMES DE PREVIDÊNCIA E DO SISTEMA DE PROTEÇÃO SOCIAL DOS MILITARES</t>
  </si>
  <si>
    <t>Continua (1/2)</t>
  </si>
  <si>
    <t>Continuação</t>
  </si>
  <si>
    <t>(2/2)</t>
  </si>
  <si>
    <t>Emissão: 29/03/2023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</si>
</sst>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_);_(@_)"/>
    <numFmt numFmtId="181" formatCode="_(* #,##0.00_);_(* \(#,##0.00\);_(* &quot;-&quot;_);_(@_)"/>
    <numFmt numFmtId="182" formatCode="0.000%"/>
    <numFmt numFmtId="183" formatCode="0.0000%"/>
    <numFmt numFmtId="184" formatCode="0.0%"/>
    <numFmt numFmtId="185" formatCode="0.0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79" fontId="2" fillId="0" borderId="0" xfId="65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9" fontId="1" fillId="0" borderId="10" xfId="0" applyNumberFormat="1" applyFont="1" applyFill="1" applyBorder="1" applyAlignment="1">
      <alignment horizontal="right"/>
    </xf>
    <xf numFmtId="179" fontId="1" fillId="0" borderId="0" xfId="66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179" fontId="1" fillId="0" borderId="10" xfId="66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69" fontId="1" fillId="0" borderId="11" xfId="0" applyNumberFormat="1" applyFont="1" applyFill="1" applyBorder="1" applyAlignment="1">
      <alignment/>
    </xf>
    <xf numFmtId="179" fontId="1" fillId="0" borderId="12" xfId="0" applyNumberFormat="1" applyFont="1" applyFill="1" applyBorder="1" applyAlignment="1">
      <alignment horizontal="right"/>
    </xf>
    <xf numFmtId="171" fontId="1" fillId="0" borderId="0" xfId="65" applyFont="1" applyFill="1" applyBorder="1" applyAlignment="1">
      <alignment/>
    </xf>
    <xf numFmtId="179" fontId="1" fillId="0" borderId="13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79" fontId="1" fillId="0" borderId="0" xfId="65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179" fontId="1" fillId="0" borderId="0" xfId="66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69" fontId="1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181" fontId="1" fillId="0" borderId="12" xfId="0" applyNumberFormat="1" applyFont="1" applyFill="1" applyBorder="1" applyAlignment="1">
      <alignment/>
    </xf>
    <xf numFmtId="181" fontId="1" fillId="0" borderId="15" xfId="0" applyNumberFormat="1" applyFont="1" applyFill="1" applyBorder="1" applyAlignment="1">
      <alignment/>
    </xf>
    <xf numFmtId="181" fontId="1" fillId="0" borderId="13" xfId="0" applyNumberFormat="1" applyFont="1" applyFill="1" applyBorder="1" applyAlignment="1">
      <alignment/>
    </xf>
    <xf numFmtId="181" fontId="1" fillId="0" borderId="14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/>
    </xf>
    <xf numFmtId="179" fontId="1" fillId="0" borderId="0" xfId="65" applyNumberFormat="1" applyFont="1" applyFill="1" applyBorder="1" applyAlignment="1">
      <alignment horizontal="right" vertical="center"/>
    </xf>
    <xf numFmtId="9" fontId="1" fillId="0" borderId="0" xfId="65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9" fontId="1" fillId="0" borderId="16" xfId="5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0" fontId="1" fillId="0" borderId="0" xfId="51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9" fontId="2" fillId="33" borderId="17" xfId="0" applyNumberFormat="1" applyFont="1" applyFill="1" applyBorder="1" applyAlignment="1">
      <alignment horizontal="center"/>
    </xf>
    <xf numFmtId="169" fontId="2" fillId="33" borderId="18" xfId="0" applyNumberFormat="1" applyFont="1" applyFill="1" applyBorder="1" applyAlignment="1">
      <alignment/>
    </xf>
    <xf numFmtId="169" fontId="2" fillId="33" borderId="19" xfId="0" applyNumberFormat="1" applyFont="1" applyFill="1" applyBorder="1" applyAlignment="1">
      <alignment horizontal="center"/>
    </xf>
    <xf numFmtId="169" fontId="2" fillId="33" borderId="18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169" fontId="2" fillId="33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69" fontId="2" fillId="33" borderId="22" xfId="0" applyNumberFormat="1" applyFont="1" applyFill="1" applyBorder="1" applyAlignment="1">
      <alignment horizontal="center"/>
    </xf>
    <xf numFmtId="179" fontId="45" fillId="0" borderId="0" xfId="65" applyNumberFormat="1" applyFont="1" applyFill="1" applyBorder="1" applyAlignment="1">
      <alignment/>
    </xf>
    <xf numFmtId="10" fontId="1" fillId="0" borderId="0" xfId="0" applyNumberFormat="1" applyFont="1" applyFill="1" applyAlignment="1">
      <alignment/>
    </xf>
    <xf numFmtId="179" fontId="1" fillId="0" borderId="0" xfId="65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9" fontId="1" fillId="0" borderId="13" xfId="0" applyNumberFormat="1" applyFont="1" applyFill="1" applyBorder="1" applyAlignment="1">
      <alignment/>
    </xf>
    <xf numFmtId="9" fontId="1" fillId="0" borderId="18" xfId="65" applyNumberFormat="1" applyFont="1" applyFill="1" applyBorder="1" applyAlignment="1">
      <alignment horizontal="center"/>
    </xf>
    <xf numFmtId="181" fontId="2" fillId="0" borderId="13" xfId="0" applyNumberFormat="1" applyFont="1" applyFill="1" applyBorder="1" applyAlignment="1">
      <alignment/>
    </xf>
    <xf numFmtId="181" fontId="2" fillId="0" borderId="12" xfId="0" applyNumberFormat="1" applyFont="1" applyFill="1" applyBorder="1" applyAlignment="1">
      <alignment/>
    </xf>
    <xf numFmtId="171" fontId="1" fillId="0" borderId="0" xfId="66" applyNumberFormat="1" applyFont="1" applyFill="1" applyBorder="1" applyAlignment="1">
      <alignment horizontal="right"/>
    </xf>
    <xf numFmtId="171" fontId="1" fillId="34" borderId="0" xfId="66" applyNumberFormat="1" applyFont="1" applyFill="1" applyBorder="1" applyAlignment="1">
      <alignment horizontal="right"/>
    </xf>
    <xf numFmtId="171" fontId="1" fillId="0" borderId="0" xfId="0" applyNumberFormat="1" applyFont="1" applyFill="1" applyBorder="1" applyAlignment="1">
      <alignment horizontal="right"/>
    </xf>
    <xf numFmtId="171" fontId="1" fillId="0" borderId="15" xfId="65" applyNumberFormat="1" applyFont="1" applyFill="1" applyBorder="1" applyAlignment="1">
      <alignment horizontal="right"/>
    </xf>
    <xf numFmtId="171" fontId="1" fillId="0" borderId="14" xfId="65" applyNumberFormat="1" applyFont="1" applyFill="1" applyBorder="1" applyAlignment="1">
      <alignment horizontal="right"/>
    </xf>
    <xf numFmtId="171" fontId="1" fillId="0" borderId="15" xfId="65" applyNumberFormat="1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/>
    </xf>
    <xf numFmtId="171" fontId="1" fillId="0" borderId="14" xfId="0" applyNumberFormat="1" applyFont="1" applyFill="1" applyBorder="1" applyAlignment="1">
      <alignment/>
    </xf>
    <xf numFmtId="171" fontId="1" fillId="0" borderId="0" xfId="66" applyNumberFormat="1" applyFont="1" applyFill="1" applyBorder="1" applyAlignment="1">
      <alignment/>
    </xf>
    <xf numFmtId="171" fontId="1" fillId="0" borderId="14" xfId="65" applyNumberFormat="1" applyFont="1" applyFill="1" applyBorder="1" applyAlignment="1">
      <alignment/>
    </xf>
    <xf numFmtId="181" fontId="2" fillId="0" borderId="17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181" fontId="1" fillId="0" borderId="17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181" fontId="1" fillId="0" borderId="21" xfId="0" applyNumberFormat="1" applyFont="1" applyFill="1" applyBorder="1" applyAlignment="1">
      <alignment horizontal="center"/>
    </xf>
    <xf numFmtId="181" fontId="2" fillId="0" borderId="16" xfId="0" applyNumberFormat="1" applyFont="1" applyFill="1" applyBorder="1" applyAlignment="1">
      <alignment/>
    </xf>
    <xf numFmtId="171" fontId="1" fillId="0" borderId="18" xfId="66" applyNumberFormat="1" applyFont="1" applyFill="1" applyBorder="1" applyAlignment="1">
      <alignment/>
    </xf>
    <xf numFmtId="171" fontId="46" fillId="0" borderId="16" xfId="0" applyNumberFormat="1" applyFont="1" applyFill="1" applyBorder="1" applyAlignment="1">
      <alignment/>
    </xf>
    <xf numFmtId="171" fontId="1" fillId="0" borderId="21" xfId="66" applyNumberFormat="1" applyFont="1" applyFill="1" applyBorder="1" applyAlignment="1">
      <alignment/>
    </xf>
    <xf numFmtId="9" fontId="1" fillId="0" borderId="21" xfId="65" applyNumberFormat="1" applyFont="1" applyFill="1" applyBorder="1" applyAlignment="1">
      <alignment horizontal="center"/>
    </xf>
    <xf numFmtId="43" fontId="1" fillId="0" borderId="0" xfId="0" applyNumberFormat="1" applyFont="1" applyFill="1" applyBorder="1" applyAlignment="1">
      <alignment/>
    </xf>
    <xf numFmtId="181" fontId="1" fillId="0" borderId="18" xfId="0" applyNumberFormat="1" applyFont="1" applyFill="1" applyBorder="1" applyAlignment="1">
      <alignment/>
    </xf>
    <xf numFmtId="181" fontId="1" fillId="0" borderId="21" xfId="0" applyNumberFormat="1" applyFont="1" applyFill="1" applyBorder="1" applyAlignment="1">
      <alignment/>
    </xf>
    <xf numFmtId="171" fontId="2" fillId="0" borderId="0" xfId="65" applyFont="1" applyFill="1" applyBorder="1" applyAlignment="1">
      <alignment vertical="center"/>
    </xf>
    <xf numFmtId="0" fontId="2" fillId="33" borderId="19" xfId="49" applyFont="1" applyFill="1" applyBorder="1" applyAlignment="1">
      <alignment horizontal="center" vertical="center"/>
      <protection/>
    </xf>
    <xf numFmtId="0" fontId="2" fillId="0" borderId="12" xfId="49" applyFont="1" applyBorder="1">
      <alignment/>
      <protection/>
    </xf>
    <xf numFmtId="171" fontId="1" fillId="0" borderId="19" xfId="65" applyFont="1" applyFill="1" applyBorder="1" applyAlignment="1">
      <alignment/>
    </xf>
    <xf numFmtId="171" fontId="1" fillId="0" borderId="15" xfId="65" applyFont="1" applyBorder="1" applyAlignment="1">
      <alignment/>
    </xf>
    <xf numFmtId="171" fontId="1" fillId="0" borderId="15" xfId="65" applyFont="1" applyFill="1" applyBorder="1" applyAlignment="1">
      <alignment/>
    </xf>
    <xf numFmtId="0" fontId="1" fillId="0" borderId="13" xfId="49" applyFont="1" applyBorder="1">
      <alignment/>
      <protection/>
    </xf>
    <xf numFmtId="171" fontId="1" fillId="0" borderId="20" xfId="65" applyFont="1" applyFill="1" applyBorder="1" applyAlignment="1">
      <alignment/>
    </xf>
    <xf numFmtId="171" fontId="1" fillId="0" borderId="14" xfId="65" applyFont="1" applyBorder="1" applyAlignment="1">
      <alignment/>
    </xf>
    <xf numFmtId="171" fontId="1" fillId="0" borderId="14" xfId="65" applyFont="1" applyFill="1" applyBorder="1" applyAlignment="1">
      <alignment/>
    </xf>
    <xf numFmtId="0" fontId="1" fillId="0" borderId="0" xfId="49" applyFont="1" applyBorder="1">
      <alignment/>
      <protection/>
    </xf>
    <xf numFmtId="171" fontId="1" fillId="0" borderId="0" xfId="65" applyFont="1" applyFill="1" applyBorder="1" applyAlignment="1">
      <alignment/>
    </xf>
    <xf numFmtId="171" fontId="1" fillId="0" borderId="0" xfId="65" applyFont="1" applyBorder="1" applyAlignment="1">
      <alignment/>
    </xf>
    <xf numFmtId="0" fontId="2" fillId="33" borderId="23" xfId="49" applyFont="1" applyFill="1" applyBorder="1" applyAlignment="1">
      <alignment horizontal="center" vertical="center"/>
      <protection/>
    </xf>
    <xf numFmtId="169" fontId="1" fillId="0" borderId="12" xfId="0" applyNumberFormat="1" applyFont="1" applyFill="1" applyBorder="1" applyAlignment="1">
      <alignment/>
    </xf>
    <xf numFmtId="169" fontId="1" fillId="0" borderId="15" xfId="0" applyNumberFormat="1" applyFont="1" applyFill="1" applyBorder="1" applyAlignment="1">
      <alignment/>
    </xf>
    <xf numFmtId="0" fontId="2" fillId="33" borderId="18" xfId="49" applyFont="1" applyFill="1" applyBorder="1" applyAlignment="1">
      <alignment horizontal="center" vertical="center"/>
      <protection/>
    </xf>
    <xf numFmtId="37" fontId="2" fillId="33" borderId="18" xfId="49" applyNumberFormat="1" applyFont="1" applyFill="1" applyBorder="1" applyAlignment="1">
      <alignment horizontal="center" vertical="center"/>
      <protection/>
    </xf>
    <xf numFmtId="0" fontId="2" fillId="33" borderId="12" xfId="49" applyFont="1" applyFill="1" applyBorder="1" applyAlignment="1">
      <alignment horizontal="center" vertical="center"/>
      <protection/>
    </xf>
    <xf numFmtId="171" fontId="1" fillId="0" borderId="18" xfId="66" applyFont="1" applyFill="1" applyBorder="1" applyAlignment="1">
      <alignment/>
    </xf>
    <xf numFmtId="171" fontId="1" fillId="0" borderId="12" xfId="66" applyFont="1" applyFill="1" applyBorder="1" applyAlignment="1">
      <alignment/>
    </xf>
    <xf numFmtId="171" fontId="1" fillId="0" borderId="17" xfId="66" applyFont="1" applyFill="1" applyBorder="1" applyAlignment="1">
      <alignment/>
    </xf>
    <xf numFmtId="171" fontId="1" fillId="0" borderId="10" xfId="66" applyFont="1" applyFill="1" applyBorder="1" applyAlignment="1">
      <alignment/>
    </xf>
    <xf numFmtId="0" fontId="1" fillId="0" borderId="0" xfId="49" applyFont="1" applyFill="1" applyBorder="1">
      <alignment/>
      <protection/>
    </xf>
    <xf numFmtId="0" fontId="1" fillId="0" borderId="17" xfId="49" applyFont="1" applyBorder="1">
      <alignment/>
      <protection/>
    </xf>
    <xf numFmtId="171" fontId="1" fillId="0" borderId="17" xfId="65" applyFont="1" applyFill="1" applyBorder="1" applyAlignment="1">
      <alignment/>
    </xf>
    <xf numFmtId="171" fontId="1" fillId="0" borderId="0" xfId="66" applyFont="1" applyFill="1" applyBorder="1" applyAlignment="1">
      <alignment/>
    </xf>
    <xf numFmtId="171" fontId="1" fillId="0" borderId="17" xfId="65" applyFont="1" applyBorder="1" applyAlignment="1">
      <alignment/>
    </xf>
    <xf numFmtId="171" fontId="1" fillId="0" borderId="21" xfId="65" applyFont="1" applyFill="1" applyBorder="1" applyAlignment="1">
      <alignment/>
    </xf>
    <xf numFmtId="171" fontId="1" fillId="0" borderId="21" xfId="65" applyFont="1" applyBorder="1" applyAlignment="1">
      <alignment/>
    </xf>
    <xf numFmtId="0" fontId="1" fillId="0" borderId="2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9" xfId="49" applyFont="1" applyFill="1" applyBorder="1" applyAlignment="1">
      <alignment horizontal="left" vertical="center"/>
      <protection/>
    </xf>
    <xf numFmtId="0" fontId="1" fillId="0" borderId="20" xfId="49" applyFont="1" applyFill="1" applyBorder="1">
      <alignment/>
      <protection/>
    </xf>
    <xf numFmtId="0" fontId="2" fillId="0" borderId="15" xfId="49" applyFont="1" applyFill="1" applyBorder="1">
      <alignment/>
      <protection/>
    </xf>
    <xf numFmtId="0" fontId="2" fillId="0" borderId="0" xfId="49" applyFont="1" applyFill="1" applyBorder="1">
      <alignment/>
      <protection/>
    </xf>
    <xf numFmtId="0" fontId="1" fillId="0" borderId="14" xfId="49" applyFont="1" applyFill="1" applyBorder="1">
      <alignment/>
      <protection/>
    </xf>
    <xf numFmtId="0" fontId="1" fillId="0" borderId="22" xfId="49" applyFont="1" applyFill="1" applyBorder="1">
      <alignment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right"/>
    </xf>
    <xf numFmtId="0" fontId="2" fillId="33" borderId="23" xfId="49" applyFont="1" applyFill="1" applyBorder="1" applyAlignment="1">
      <alignment horizontal="center" vertical="center" wrapText="1"/>
      <protection/>
    </xf>
    <xf numFmtId="171" fontId="1" fillId="0" borderId="0" xfId="65" applyFont="1" applyFill="1" applyBorder="1" applyAlignment="1">
      <alignment horizontal="right"/>
    </xf>
    <xf numFmtId="43" fontId="0" fillId="0" borderId="0" xfId="0" applyNumberForma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22" xfId="0" applyFont="1" applyFill="1" applyBorder="1" applyAlignment="1">
      <alignment horizontal="left"/>
    </xf>
    <xf numFmtId="0" fontId="2" fillId="33" borderId="16" xfId="49" applyFont="1" applyFill="1" applyBorder="1" applyAlignment="1">
      <alignment horizontal="center" vertical="center"/>
      <protection/>
    </xf>
    <xf numFmtId="0" fontId="2" fillId="33" borderId="11" xfId="49" applyFont="1" applyFill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2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169" fontId="2" fillId="33" borderId="12" xfId="0" applyNumberFormat="1" applyFont="1" applyFill="1" applyBorder="1" applyAlignment="1">
      <alignment horizontal="center" vertical="center"/>
    </xf>
    <xf numFmtId="169" fontId="2" fillId="33" borderId="15" xfId="0" applyNumberFormat="1" applyFont="1" applyFill="1" applyBorder="1" applyAlignment="1">
      <alignment horizontal="center" vertical="center"/>
    </xf>
    <xf numFmtId="169" fontId="2" fillId="33" borderId="10" xfId="0" applyNumberFormat="1" applyFont="1" applyFill="1" applyBorder="1" applyAlignment="1">
      <alignment horizontal="center" vertical="center"/>
    </xf>
    <xf numFmtId="169" fontId="2" fillId="33" borderId="0" xfId="0" applyNumberFormat="1" applyFont="1" applyFill="1" applyBorder="1" applyAlignment="1">
      <alignment horizontal="center" vertical="center"/>
    </xf>
    <xf numFmtId="169" fontId="2" fillId="33" borderId="16" xfId="0" applyNumberFormat="1" applyFont="1" applyFill="1" applyBorder="1" applyAlignment="1">
      <alignment horizontal="center"/>
    </xf>
    <xf numFmtId="169" fontId="2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171" fontId="1" fillId="34" borderId="16" xfId="65" applyFont="1" applyFill="1" applyBorder="1" applyAlignment="1">
      <alignment horizontal="center"/>
    </xf>
    <xf numFmtId="171" fontId="1" fillId="34" borderId="11" xfId="65" applyFont="1" applyFill="1" applyBorder="1" applyAlignment="1">
      <alignment horizontal="center"/>
    </xf>
    <xf numFmtId="169" fontId="2" fillId="33" borderId="13" xfId="0" applyNumberFormat="1" applyFont="1" applyFill="1" applyBorder="1" applyAlignment="1">
      <alignment horizontal="center" vertical="center"/>
    </xf>
    <xf numFmtId="169" fontId="2" fillId="33" borderId="14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left"/>
    </xf>
    <xf numFmtId="169" fontId="2" fillId="33" borderId="10" xfId="0" applyNumberFormat="1" applyFont="1" applyFill="1" applyBorder="1" applyAlignment="1">
      <alignment horizontal="center"/>
    </xf>
    <xf numFmtId="169" fontId="2" fillId="33" borderId="0" xfId="0" applyNumberFormat="1" applyFont="1" applyFill="1" applyBorder="1" applyAlignment="1">
      <alignment horizontal="center"/>
    </xf>
    <xf numFmtId="169" fontId="2" fillId="33" borderId="18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3" xfId="49" applyFont="1" applyFill="1" applyBorder="1" applyAlignment="1">
      <alignment horizontal="center" vertical="center"/>
      <protection/>
    </xf>
    <xf numFmtId="169" fontId="2" fillId="33" borderId="17" xfId="0" applyNumberFormat="1" applyFont="1" applyFill="1" applyBorder="1" applyAlignment="1">
      <alignment horizontal="center" vertical="center" wrapText="1"/>
    </xf>
    <xf numFmtId="169" fontId="2" fillId="33" borderId="21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171" fontId="1" fillId="34" borderId="0" xfId="65" applyFont="1" applyFill="1" applyBorder="1" applyAlignment="1">
      <alignment horizontal="center"/>
    </xf>
    <xf numFmtId="171" fontId="1" fillId="0" borderId="0" xfId="65" applyFont="1" applyFill="1" applyBorder="1" applyAlignment="1">
      <alignment horizont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Porcentagem 2" xfId="52"/>
    <cellStyle name="Ruim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1428750</xdr:colOff>
      <xdr:row>0</xdr:row>
      <xdr:rowOff>142875</xdr:rowOff>
    </xdr:from>
    <xdr:to>
      <xdr:col>1</xdr:col>
      <xdr:colOff>1428750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428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5210175</xdr:colOff>
      <xdr:row>0</xdr:row>
      <xdr:rowOff>171450</xdr:rowOff>
    </xdr:from>
    <xdr:to>
      <xdr:col>1</xdr:col>
      <xdr:colOff>38100</xdr:colOff>
      <xdr:row>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1714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1428750</xdr:colOff>
      <xdr:row>114</xdr:row>
      <xdr:rowOff>133350</xdr:rowOff>
    </xdr:from>
    <xdr:to>
      <xdr:col>1</xdr:col>
      <xdr:colOff>1428750</xdr:colOff>
      <xdr:row>118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2291715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5210175</xdr:colOff>
      <xdr:row>114</xdr:row>
      <xdr:rowOff>142875</xdr:rowOff>
    </xdr:from>
    <xdr:to>
      <xdr:col>1</xdr:col>
      <xdr:colOff>38100</xdr:colOff>
      <xdr:row>117</xdr:row>
      <xdr:rowOff>161925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29266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showGridLines="0" tabSelected="1" zoomScale="80" zoomScaleNormal="80" zoomScalePageLayoutView="0" workbookViewId="0" topLeftCell="A1">
      <selection activeCell="H139" sqref="H139"/>
    </sheetView>
  </sheetViews>
  <sheetFormatPr defaultColWidth="9.140625" defaultRowHeight="12.75"/>
  <cols>
    <col min="1" max="1" width="86.421875" style="2" customWidth="1"/>
    <col min="2" max="3" width="21.421875" style="2" customWidth="1"/>
    <col min="4" max="5" width="20.140625" style="2" customWidth="1"/>
    <col min="6" max="6" width="21.00390625" style="2" customWidth="1"/>
    <col min="7" max="7" width="20.28125" style="2" bestFit="1" customWidth="1"/>
    <col min="8" max="8" width="17.7109375" style="2" bestFit="1" customWidth="1"/>
    <col min="9" max="10" width="13.8515625" style="2" bestFit="1" customWidth="1"/>
    <col min="11" max="16384" width="9.140625" style="2" customWidth="1"/>
  </cols>
  <sheetData>
    <row r="1" ht="15.75">
      <c r="A1" s="1"/>
    </row>
    <row r="2" ht="15.75"/>
    <row r="3" ht="15.75"/>
    <row r="4" ht="15.75"/>
    <row r="5" spans="1:6" ht="15.75">
      <c r="A5" s="148" t="s">
        <v>1</v>
      </c>
      <c r="B5" s="148"/>
      <c r="C5" s="148"/>
      <c r="D5" s="148"/>
      <c r="E5" s="148"/>
      <c r="F5" s="3"/>
    </row>
    <row r="6" spans="1:8" ht="15.75">
      <c r="A6" s="149" t="s">
        <v>47</v>
      </c>
      <c r="B6" s="149"/>
      <c r="C6" s="149"/>
      <c r="D6" s="149"/>
      <c r="E6" s="149"/>
      <c r="F6" s="4"/>
      <c r="G6" s="5"/>
      <c r="H6" s="5"/>
    </row>
    <row r="7" spans="1:8" ht="15.75">
      <c r="A7" s="148" t="s">
        <v>0</v>
      </c>
      <c r="B7" s="148"/>
      <c r="C7" s="148"/>
      <c r="D7" s="148"/>
      <c r="E7" s="148"/>
      <c r="F7" s="3"/>
      <c r="G7" s="5"/>
      <c r="H7" s="5"/>
    </row>
    <row r="8" spans="1:9" ht="15.75">
      <c r="A8" s="148" t="s">
        <v>95</v>
      </c>
      <c r="B8" s="148"/>
      <c r="C8" s="148"/>
      <c r="D8" s="148"/>
      <c r="E8" s="148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8" ht="15.75">
      <c r="A10" s="6"/>
      <c r="B10" s="6"/>
      <c r="C10" s="6"/>
      <c r="E10" s="144" t="s">
        <v>120</v>
      </c>
      <c r="G10" s="5"/>
      <c r="H10" s="5"/>
    </row>
    <row r="11" spans="1:8" ht="15.75">
      <c r="A11" s="2" t="s">
        <v>78</v>
      </c>
      <c r="B11" s="6"/>
      <c r="C11" s="6"/>
      <c r="D11" s="7"/>
      <c r="E11" s="7" t="s">
        <v>28</v>
      </c>
      <c r="F11" s="5"/>
      <c r="G11" s="5"/>
      <c r="H11" s="5"/>
    </row>
    <row r="12" spans="1:8" ht="15.75">
      <c r="A12" s="165" t="s">
        <v>24</v>
      </c>
      <c r="B12" s="165"/>
      <c r="C12" s="167"/>
      <c r="D12" s="164" t="s">
        <v>2</v>
      </c>
      <c r="E12" s="165"/>
      <c r="F12" s="5"/>
      <c r="G12" s="5"/>
      <c r="H12" s="5"/>
    </row>
    <row r="13" spans="1:8" ht="15.75">
      <c r="A13" s="168" t="s">
        <v>25</v>
      </c>
      <c r="B13" s="168"/>
      <c r="C13" s="169"/>
      <c r="D13" s="110"/>
      <c r="E13" s="111"/>
      <c r="F13" s="8"/>
      <c r="G13" s="5"/>
      <c r="H13" s="5"/>
    </row>
    <row r="14" spans="1:8" ht="15.75">
      <c r="A14" s="155" t="s">
        <v>29</v>
      </c>
      <c r="B14" s="155"/>
      <c r="C14" s="151"/>
      <c r="D14" s="10"/>
      <c r="E14" s="73">
        <v>92916188583</v>
      </c>
      <c r="F14" s="11"/>
      <c r="G14" s="93"/>
      <c r="H14" s="5"/>
    </row>
    <row r="15" spans="1:8" ht="15.75">
      <c r="A15" s="155" t="s">
        <v>30</v>
      </c>
      <c r="B15" s="155"/>
      <c r="C15" s="151"/>
      <c r="D15" s="10"/>
      <c r="E15" s="73">
        <v>97852461875.27002</v>
      </c>
      <c r="F15" s="11"/>
      <c r="G15" s="93"/>
      <c r="H15" s="5"/>
    </row>
    <row r="16" spans="1:8" ht="15.75">
      <c r="A16" s="155" t="s">
        <v>31</v>
      </c>
      <c r="B16" s="155"/>
      <c r="C16" s="151"/>
      <c r="D16" s="10"/>
      <c r="E16" s="73">
        <v>100713182736.91</v>
      </c>
      <c r="F16" s="11"/>
      <c r="G16" s="93"/>
      <c r="H16" s="5"/>
    </row>
    <row r="17" spans="1:8" ht="15.75">
      <c r="A17" s="155" t="s">
        <v>71</v>
      </c>
      <c r="B17" s="155"/>
      <c r="C17" s="151"/>
      <c r="D17" s="10"/>
      <c r="E17" s="73">
        <f>IF(E16&lt;E24,E24-E16,0)</f>
        <v>0</v>
      </c>
      <c r="F17" s="11"/>
      <c r="G17" s="93"/>
      <c r="H17" s="5"/>
    </row>
    <row r="18" spans="1:8" ht="15.75" hidden="1">
      <c r="A18" s="155" t="s">
        <v>32</v>
      </c>
      <c r="B18" s="155"/>
      <c r="C18" s="151"/>
      <c r="D18" s="10"/>
      <c r="E18" s="73">
        <v>0</v>
      </c>
      <c r="F18" s="11"/>
      <c r="G18" s="93"/>
      <c r="H18" s="5"/>
    </row>
    <row r="19" spans="1:8" ht="15.75" hidden="1">
      <c r="A19" s="155" t="s">
        <v>54</v>
      </c>
      <c r="B19" s="155"/>
      <c r="C19" s="151"/>
      <c r="D19" s="10"/>
      <c r="E19" s="73">
        <v>0</v>
      </c>
      <c r="F19" s="11"/>
      <c r="G19" s="93"/>
      <c r="H19" s="5"/>
    </row>
    <row r="20" spans="1:8" ht="15.75">
      <c r="A20" s="155" t="s">
        <v>67</v>
      </c>
      <c r="B20" s="155"/>
      <c r="C20" s="151"/>
      <c r="D20" s="10"/>
      <c r="E20" s="74">
        <f>11654044038.48</f>
        <v>11654044038.48</v>
      </c>
      <c r="F20" s="11"/>
      <c r="G20" s="93"/>
      <c r="H20" s="5"/>
    </row>
    <row r="21" spans="1:8" ht="15.75">
      <c r="A21" s="155" t="s">
        <v>26</v>
      </c>
      <c r="B21" s="155"/>
      <c r="C21" s="151"/>
      <c r="D21" s="10"/>
      <c r="E21" s="75"/>
      <c r="F21" s="12"/>
      <c r="G21" s="93"/>
      <c r="H21" s="5"/>
    </row>
    <row r="22" spans="1:8" ht="15.75">
      <c r="A22" s="155" t="s">
        <v>33</v>
      </c>
      <c r="B22" s="155"/>
      <c r="C22" s="151"/>
      <c r="D22" s="13"/>
      <c r="E22" s="73">
        <v>92916188583</v>
      </c>
      <c r="F22" s="11"/>
      <c r="G22" s="93"/>
      <c r="H22" s="5"/>
    </row>
    <row r="23" spans="1:8" ht="15.75">
      <c r="A23" s="155" t="s">
        <v>34</v>
      </c>
      <c r="B23" s="155"/>
      <c r="C23" s="151"/>
      <c r="D23" s="13"/>
      <c r="E23" s="73">
        <v>112685440021.38002</v>
      </c>
      <c r="F23" s="11"/>
      <c r="G23" s="93"/>
      <c r="H23" s="5"/>
    </row>
    <row r="24" spans="1:8" ht="15.75">
      <c r="A24" s="155" t="s">
        <v>35</v>
      </c>
      <c r="B24" s="155"/>
      <c r="C24" s="151"/>
      <c r="D24" s="13"/>
      <c r="E24" s="73">
        <v>94185316020.29001</v>
      </c>
      <c r="F24" s="11"/>
      <c r="G24" s="93"/>
      <c r="H24" s="5"/>
    </row>
    <row r="25" spans="1:8" ht="15.75">
      <c r="A25" s="155" t="s">
        <v>36</v>
      </c>
      <c r="B25" s="155"/>
      <c r="C25" s="151"/>
      <c r="D25" s="13"/>
      <c r="E25" s="73">
        <v>92889851771.34999</v>
      </c>
      <c r="F25" s="11"/>
      <c r="G25" s="93"/>
      <c r="H25" s="5"/>
    </row>
    <row r="26" spans="1:8" ht="15.75">
      <c r="A26" s="155" t="s">
        <v>55</v>
      </c>
      <c r="B26" s="155"/>
      <c r="C26" s="151"/>
      <c r="D26" s="13"/>
      <c r="E26" s="73">
        <v>91350357619.09001</v>
      </c>
      <c r="F26" s="11"/>
      <c r="G26" s="93"/>
      <c r="H26" s="5"/>
    </row>
    <row r="27" spans="1:8" ht="15.75" hidden="1">
      <c r="A27" s="155" t="s">
        <v>37</v>
      </c>
      <c r="B27" s="155"/>
      <c r="C27" s="151"/>
      <c r="D27" s="13"/>
      <c r="E27" s="73">
        <v>0</v>
      </c>
      <c r="F27" s="11"/>
      <c r="G27" s="93"/>
      <c r="H27" s="5"/>
    </row>
    <row r="28" spans="1:8" ht="15.75" hidden="1">
      <c r="A28" s="155" t="s">
        <v>38</v>
      </c>
      <c r="B28" s="155"/>
      <c r="C28" s="151"/>
      <c r="D28" s="13"/>
      <c r="E28" s="73">
        <f>E16-E25</f>
        <v>7823330965.560013</v>
      </c>
      <c r="F28" s="11"/>
      <c r="G28" s="93"/>
      <c r="H28" s="5"/>
    </row>
    <row r="29" spans="1:8" ht="15.75">
      <c r="A29" s="162" t="s">
        <v>72</v>
      </c>
      <c r="B29" s="162"/>
      <c r="C29" s="163"/>
      <c r="D29" s="13"/>
      <c r="E29" s="73">
        <f>IF(E24&lt;E16,E16-E24,0)</f>
        <v>6527866716.619995</v>
      </c>
      <c r="F29" s="11"/>
      <c r="G29" s="93"/>
      <c r="H29" s="5"/>
    </row>
    <row r="30" spans="1:8" ht="15.75">
      <c r="A30" s="165" t="s">
        <v>5</v>
      </c>
      <c r="B30" s="165"/>
      <c r="C30" s="167"/>
      <c r="D30" s="164" t="s">
        <v>2</v>
      </c>
      <c r="E30" s="165"/>
      <c r="F30" s="5"/>
      <c r="G30" s="5"/>
      <c r="H30" s="5"/>
    </row>
    <row r="31" spans="1:8" ht="15.75">
      <c r="A31" s="168" t="s">
        <v>3</v>
      </c>
      <c r="B31" s="168"/>
      <c r="C31" s="169"/>
      <c r="D31" s="16"/>
      <c r="E31" s="76">
        <f>E24</f>
        <v>94185316020.29001</v>
      </c>
      <c r="F31" s="11"/>
      <c r="G31" s="93"/>
      <c r="H31" s="5"/>
    </row>
    <row r="32" spans="1:8" ht="15.75">
      <c r="A32" s="162" t="s">
        <v>4</v>
      </c>
      <c r="B32" s="162"/>
      <c r="C32" s="163"/>
      <c r="D32" s="18"/>
      <c r="E32" s="77">
        <f>E25</f>
        <v>92889851771.34999</v>
      </c>
      <c r="F32" s="11"/>
      <c r="G32" s="93"/>
      <c r="H32" s="5"/>
    </row>
    <row r="33" spans="1:8" ht="15.75">
      <c r="A33" s="159" t="s">
        <v>6</v>
      </c>
      <c r="B33" s="159"/>
      <c r="C33" s="166"/>
      <c r="D33" s="158" t="s">
        <v>2</v>
      </c>
      <c r="E33" s="159"/>
      <c r="F33" s="5"/>
      <c r="G33" s="93"/>
      <c r="H33" s="5"/>
    </row>
    <row r="34" spans="1:8" ht="15.75">
      <c r="A34" s="129" t="s">
        <v>7</v>
      </c>
      <c r="B34" s="64"/>
      <c r="C34" s="65"/>
      <c r="D34" s="67"/>
      <c r="E34" s="78">
        <v>89631905200.18</v>
      </c>
      <c r="F34" s="5"/>
      <c r="G34" s="93"/>
      <c r="H34" s="5"/>
    </row>
    <row r="35" spans="1:8" ht="15.75">
      <c r="A35" s="28" t="s">
        <v>68</v>
      </c>
      <c r="B35" s="62"/>
      <c r="C35" s="63"/>
      <c r="D35" s="68"/>
      <c r="E35" s="79">
        <f>E34</f>
        <v>89631905200.18</v>
      </c>
      <c r="F35" s="5"/>
      <c r="G35" s="93"/>
      <c r="H35" s="5"/>
    </row>
    <row r="36" spans="1:8" ht="15.75">
      <c r="A36" s="130" t="s">
        <v>69</v>
      </c>
      <c r="B36" s="20"/>
      <c r="C36" s="66"/>
      <c r="D36" s="69"/>
      <c r="E36" s="80">
        <f>E34</f>
        <v>89631905200.18</v>
      </c>
      <c r="F36" s="19"/>
      <c r="G36" s="93"/>
      <c r="H36" s="5"/>
    </row>
    <row r="37" spans="1:8" ht="12" customHeight="1">
      <c r="A37" s="20"/>
      <c r="B37" s="20"/>
      <c r="C37" s="20"/>
      <c r="D37" s="21"/>
      <c r="E37" s="12"/>
      <c r="F37" s="5"/>
      <c r="G37" s="5"/>
      <c r="H37" s="5"/>
    </row>
    <row r="38" spans="1:8" ht="40.5" customHeight="1">
      <c r="A38" s="156" t="s">
        <v>97</v>
      </c>
      <c r="B38" s="156"/>
      <c r="C38" s="157"/>
      <c r="D38" s="164" t="s">
        <v>2</v>
      </c>
      <c r="E38" s="165"/>
      <c r="F38" s="154"/>
      <c r="G38" s="154"/>
      <c r="H38" s="5"/>
    </row>
    <row r="39" spans="1:8" ht="15.75">
      <c r="A39" s="201" t="s">
        <v>74</v>
      </c>
      <c r="B39" s="201"/>
      <c r="C39" s="161"/>
      <c r="D39" s="22"/>
      <c r="E39" s="23"/>
      <c r="F39" s="5"/>
      <c r="G39" s="5"/>
      <c r="H39" s="5"/>
    </row>
    <row r="40" spans="1:8" ht="15.75">
      <c r="A40" s="155" t="s">
        <v>39</v>
      </c>
      <c r="B40" s="155"/>
      <c r="C40" s="151"/>
      <c r="D40" s="24"/>
      <c r="E40" s="81">
        <v>644183387.4</v>
      </c>
      <c r="G40" s="93"/>
      <c r="H40" s="5"/>
    </row>
    <row r="41" spans="1:8" ht="15.75">
      <c r="A41" s="155" t="s">
        <v>93</v>
      </c>
      <c r="B41" s="155"/>
      <c r="C41" s="151"/>
      <c r="D41" s="24"/>
      <c r="E41" s="81">
        <v>10380707.780000001</v>
      </c>
      <c r="G41" s="93"/>
      <c r="H41" s="5"/>
    </row>
    <row r="42" spans="1:8" ht="15.75">
      <c r="A42" s="155" t="s">
        <v>92</v>
      </c>
      <c r="B42" s="155"/>
      <c r="C42" s="151"/>
      <c r="D42" s="24"/>
      <c r="E42" s="81">
        <v>9648438.23</v>
      </c>
      <c r="F42" s="5"/>
      <c r="G42" s="93"/>
      <c r="H42" s="5"/>
    </row>
    <row r="43" spans="1:8" ht="15.75">
      <c r="A43" s="9" t="s">
        <v>101</v>
      </c>
      <c r="B43" s="9"/>
      <c r="C43" s="126"/>
      <c r="D43" s="24"/>
      <c r="E43" s="81">
        <v>9529932.35</v>
      </c>
      <c r="F43" s="5"/>
      <c r="G43" s="93"/>
      <c r="H43" s="5"/>
    </row>
    <row r="44" spans="1:8" ht="15.75">
      <c r="A44" s="155" t="s">
        <v>40</v>
      </c>
      <c r="B44" s="155"/>
      <c r="C44" s="151"/>
      <c r="D44" s="24"/>
      <c r="E44" s="81">
        <f>E40-E41</f>
        <v>633802679.62</v>
      </c>
      <c r="F44" s="5"/>
      <c r="G44" s="93"/>
      <c r="H44" s="5"/>
    </row>
    <row r="45" spans="1:8" ht="15.75">
      <c r="A45" s="201" t="s">
        <v>75</v>
      </c>
      <c r="B45" s="201"/>
      <c r="C45" s="161"/>
      <c r="D45" s="24"/>
      <c r="E45" s="25"/>
      <c r="F45" s="26"/>
      <c r="G45" s="93"/>
      <c r="H45" s="5"/>
    </row>
    <row r="46" spans="1:8" ht="15.75">
      <c r="A46" s="155" t="s">
        <v>52</v>
      </c>
      <c r="B46" s="155"/>
      <c r="C46" s="151"/>
      <c r="D46" s="24"/>
      <c r="E46" s="81">
        <v>5840714794.620001</v>
      </c>
      <c r="F46" s="5"/>
      <c r="G46" s="93"/>
      <c r="H46" s="5"/>
    </row>
    <row r="47" spans="1:8" ht="15.75">
      <c r="A47" s="155" t="s">
        <v>94</v>
      </c>
      <c r="B47" s="155"/>
      <c r="C47" s="151"/>
      <c r="D47" s="24"/>
      <c r="E47" s="81">
        <v>15438632229.59</v>
      </c>
      <c r="F47" s="5"/>
      <c r="G47" s="93"/>
      <c r="H47" s="5"/>
    </row>
    <row r="48" spans="1:8" ht="15.75">
      <c r="A48" s="155" t="s">
        <v>92</v>
      </c>
      <c r="B48" s="155"/>
      <c r="C48" s="151"/>
      <c r="D48" s="24"/>
      <c r="E48" s="81">
        <v>15398925015.730001</v>
      </c>
      <c r="F48" s="5"/>
      <c r="G48" s="93"/>
      <c r="H48" s="5"/>
    </row>
    <row r="49" spans="1:8" ht="15.75">
      <c r="A49" s="9" t="s">
        <v>101</v>
      </c>
      <c r="B49" s="9"/>
      <c r="C49" s="126"/>
      <c r="D49" s="24"/>
      <c r="E49" s="81">
        <v>15367759727.44</v>
      </c>
      <c r="F49" s="5"/>
      <c r="G49" s="93"/>
      <c r="H49" s="5"/>
    </row>
    <row r="50" spans="1:8" ht="15.75">
      <c r="A50" s="155" t="s">
        <v>53</v>
      </c>
      <c r="B50" s="155"/>
      <c r="C50" s="151"/>
      <c r="D50" s="24"/>
      <c r="E50" s="81">
        <f>E46-E47</f>
        <v>-9597917434.97</v>
      </c>
      <c r="F50" s="5"/>
      <c r="G50" s="93"/>
      <c r="H50" s="5"/>
    </row>
    <row r="51" spans="1:8" ht="15.75">
      <c r="A51" s="160" t="s">
        <v>98</v>
      </c>
      <c r="B51" s="160"/>
      <c r="C51" s="161"/>
      <c r="D51" s="24"/>
      <c r="E51" s="81"/>
      <c r="F51" s="5"/>
      <c r="G51" s="93"/>
      <c r="H51" s="5"/>
    </row>
    <row r="52" spans="1:8" ht="15.75">
      <c r="A52" s="150" t="s">
        <v>99</v>
      </c>
      <c r="B52" s="150"/>
      <c r="C52" s="151"/>
      <c r="D52" s="24"/>
      <c r="E52" s="81">
        <v>1368762897.7099998</v>
      </c>
      <c r="F52" s="5"/>
      <c r="G52" s="93"/>
      <c r="H52" s="5"/>
    </row>
    <row r="53" spans="1:8" ht="15.75">
      <c r="A53" s="150" t="s">
        <v>102</v>
      </c>
      <c r="B53" s="150"/>
      <c r="C53" s="151"/>
      <c r="D53" s="24"/>
      <c r="E53" s="81">
        <v>7590330838.190001</v>
      </c>
      <c r="F53" s="5"/>
      <c r="G53" s="93"/>
      <c r="H53" s="5"/>
    </row>
    <row r="54" spans="1:8" ht="15.75">
      <c r="A54" s="150" t="s">
        <v>36</v>
      </c>
      <c r="B54" s="150"/>
      <c r="C54" s="151"/>
      <c r="D54" s="24"/>
      <c r="E54" s="81">
        <v>7581952700.73</v>
      </c>
      <c r="F54" s="5"/>
      <c r="G54" s="93"/>
      <c r="H54" s="5"/>
    </row>
    <row r="55" spans="1:8" ht="15.75">
      <c r="A55" s="150" t="s">
        <v>55</v>
      </c>
      <c r="B55" s="150"/>
      <c r="C55" s="151"/>
      <c r="D55" s="24"/>
      <c r="E55" s="81">
        <v>7577458657.349999</v>
      </c>
      <c r="F55" s="5"/>
      <c r="G55" s="93"/>
      <c r="H55" s="5"/>
    </row>
    <row r="56" spans="1:8" ht="15.75">
      <c r="A56" s="127" t="s">
        <v>100</v>
      </c>
      <c r="B56" s="127"/>
      <c r="C56" s="128"/>
      <c r="D56" s="27"/>
      <c r="E56" s="82">
        <f>E52-E53</f>
        <v>-6221567940.4800005</v>
      </c>
      <c r="F56" s="5"/>
      <c r="G56" s="93"/>
      <c r="H56" s="5"/>
    </row>
    <row r="57" spans="1:8" ht="12" customHeight="1">
      <c r="A57" s="14"/>
      <c r="B57" s="15"/>
      <c r="C57" s="15"/>
      <c r="D57" s="12"/>
      <c r="E57" s="12"/>
      <c r="F57" s="5"/>
      <c r="G57" s="5"/>
      <c r="H57" s="5"/>
    </row>
    <row r="58" spans="1:8" ht="15.75">
      <c r="A58" s="166" t="s">
        <v>76</v>
      </c>
      <c r="B58" s="48" t="s">
        <v>8</v>
      </c>
      <c r="C58" s="49" t="s">
        <v>12</v>
      </c>
      <c r="D58" s="171" t="s">
        <v>14</v>
      </c>
      <c r="E58" s="172"/>
      <c r="F58"/>
      <c r="G58"/>
      <c r="H58" s="5"/>
    </row>
    <row r="59" spans="1:8" ht="15.75">
      <c r="A59" s="199"/>
      <c r="B59" s="48" t="s">
        <v>9</v>
      </c>
      <c r="C59" s="48" t="s">
        <v>59</v>
      </c>
      <c r="D59" s="173"/>
      <c r="E59" s="174"/>
      <c r="F59"/>
      <c r="G59"/>
      <c r="H59" s="5"/>
    </row>
    <row r="60" spans="1:8" ht="15.75">
      <c r="A60" s="199"/>
      <c r="B60" s="48" t="s">
        <v>10</v>
      </c>
      <c r="C60" s="48"/>
      <c r="D60" s="188" t="s">
        <v>15</v>
      </c>
      <c r="E60" s="189"/>
      <c r="F60"/>
      <c r="G60"/>
      <c r="H60" s="5"/>
    </row>
    <row r="61" spans="1:8" ht="15.75">
      <c r="A61" s="199"/>
      <c r="B61" s="48" t="s">
        <v>11</v>
      </c>
      <c r="C61" s="48" t="s">
        <v>13</v>
      </c>
      <c r="D61" s="188"/>
      <c r="E61" s="189"/>
      <c r="F61"/>
      <c r="G61"/>
      <c r="H61" s="5"/>
    </row>
    <row r="62" spans="1:8" ht="15.75">
      <c r="A62" s="200"/>
      <c r="B62" s="48"/>
      <c r="C62" s="58"/>
      <c r="D62" s="57"/>
      <c r="E62" s="56"/>
      <c r="F62"/>
      <c r="G62"/>
      <c r="H62" s="5"/>
    </row>
    <row r="63" spans="1:8" ht="15.75">
      <c r="A63" s="131" t="s">
        <v>62</v>
      </c>
      <c r="B63" s="94">
        <v>-12819248000</v>
      </c>
      <c r="C63" s="94">
        <v>4609989591.570007</v>
      </c>
      <c r="D63" s="29"/>
      <c r="E63" s="30">
        <f>C63/B63*100</f>
        <v>-35.96146662869778</v>
      </c>
      <c r="F63" s="5"/>
      <c r="G63" s="93"/>
      <c r="H63" s="5"/>
    </row>
    <row r="64" spans="1:8" ht="15.75">
      <c r="A64" s="132" t="s">
        <v>63</v>
      </c>
      <c r="B64" s="95">
        <v>-22069201000</v>
      </c>
      <c r="C64" s="95">
        <v>-11173323040.159994</v>
      </c>
      <c r="D64" s="31"/>
      <c r="E64" s="32">
        <f>C64/B64*100</f>
        <v>50.62857980295704</v>
      </c>
      <c r="F64" s="5"/>
      <c r="G64" s="93"/>
      <c r="H64" s="5"/>
    </row>
    <row r="65" spans="1:8" ht="12" customHeight="1">
      <c r="A65" s="28"/>
      <c r="B65" s="33"/>
      <c r="C65" s="33"/>
      <c r="D65" s="34"/>
      <c r="E65" s="34"/>
      <c r="F65" s="5"/>
      <c r="G65" s="5"/>
      <c r="H65" s="5"/>
    </row>
    <row r="66" spans="1:8" ht="15.75">
      <c r="A66" s="166" t="s">
        <v>64</v>
      </c>
      <c r="B66" s="194" t="s">
        <v>16</v>
      </c>
      <c r="C66" s="50" t="s">
        <v>17</v>
      </c>
      <c r="D66" s="51" t="s">
        <v>18</v>
      </c>
      <c r="E66" s="171" t="s">
        <v>23</v>
      </c>
      <c r="F66" s="154"/>
      <c r="G66" s="154"/>
      <c r="H66" s="5"/>
    </row>
    <row r="67" spans="1:8" ht="15.75">
      <c r="A67" s="193"/>
      <c r="B67" s="195"/>
      <c r="C67" s="52" t="s">
        <v>59</v>
      </c>
      <c r="D67" s="53" t="s">
        <v>59</v>
      </c>
      <c r="E67" s="181"/>
      <c r="F67" s="154"/>
      <c r="G67" s="154"/>
      <c r="H67" s="5"/>
    </row>
    <row r="68" spans="1:8" ht="15.75">
      <c r="A68" s="133" t="s">
        <v>41</v>
      </c>
      <c r="B68" s="83">
        <f>SUM(B69:B73)</f>
        <v>10542142968.31</v>
      </c>
      <c r="C68" s="83">
        <f>SUM(C69:C73)</f>
        <v>3617405580.96</v>
      </c>
      <c r="D68" s="83">
        <f>SUM(D69:D73)</f>
        <v>2292003213.63</v>
      </c>
      <c r="E68" s="84">
        <f>SUM(E69:E73)</f>
        <v>4632734173.719999</v>
      </c>
      <c r="F68" s="35"/>
      <c r="G68" s="35"/>
      <c r="H68" s="5"/>
    </row>
    <row r="69" spans="1:8" ht="15.75">
      <c r="A69" s="5" t="s">
        <v>42</v>
      </c>
      <c r="B69" s="85">
        <v>9952787963.859999</v>
      </c>
      <c r="C69" s="85">
        <v>3540462885.32</v>
      </c>
      <c r="D69" s="85">
        <v>1786043648.4899998</v>
      </c>
      <c r="E69" s="86">
        <f>B69-C69-D69</f>
        <v>4626281430.049999</v>
      </c>
      <c r="F69" s="35"/>
      <c r="G69" s="35"/>
      <c r="H69" s="5"/>
    </row>
    <row r="70" spans="1:8" ht="15.75">
      <c r="A70" s="5" t="s">
        <v>43</v>
      </c>
      <c r="B70" s="85">
        <v>358230733.62000006</v>
      </c>
      <c r="C70" s="85">
        <v>72811478.86</v>
      </c>
      <c r="D70" s="85">
        <v>279369715.69</v>
      </c>
      <c r="E70" s="86">
        <f aca="true" t="shared" si="0" ref="E70:E79">B70-C70-D70</f>
        <v>6049539.070000052</v>
      </c>
      <c r="F70" s="35"/>
      <c r="G70" s="35"/>
      <c r="H70" s="5"/>
    </row>
    <row r="71" spans="1:8" ht="15.75">
      <c r="A71" s="5" t="s">
        <v>44</v>
      </c>
      <c r="B71" s="85">
        <v>64122457.75</v>
      </c>
      <c r="C71" s="85">
        <v>2744542.91</v>
      </c>
      <c r="D71" s="85">
        <v>61161722.67</v>
      </c>
      <c r="E71" s="86">
        <f t="shared" si="0"/>
        <v>216192.1700000018</v>
      </c>
      <c r="F71" s="35"/>
      <c r="G71" s="35"/>
      <c r="H71" s="5"/>
    </row>
    <row r="72" spans="1:8" ht="15.75">
      <c r="A72" s="5" t="s">
        <v>45</v>
      </c>
      <c r="B72" s="85">
        <v>156835721.33</v>
      </c>
      <c r="C72" s="85">
        <v>1386673.87</v>
      </c>
      <c r="D72" s="85">
        <v>155262035.03</v>
      </c>
      <c r="E72" s="86">
        <f t="shared" si="0"/>
        <v>187012.43000000715</v>
      </c>
      <c r="F72" s="35"/>
      <c r="G72" s="35"/>
      <c r="H72" s="5"/>
    </row>
    <row r="73" spans="1:8" ht="15.75">
      <c r="A73" s="5" t="s">
        <v>57</v>
      </c>
      <c r="B73" s="85">
        <v>10166091.75</v>
      </c>
      <c r="C73" s="85">
        <v>0</v>
      </c>
      <c r="D73" s="85">
        <v>10166091.75</v>
      </c>
      <c r="E73" s="86">
        <f t="shared" si="0"/>
        <v>0</v>
      </c>
      <c r="F73" s="35"/>
      <c r="G73" s="35"/>
      <c r="H73" s="5"/>
    </row>
    <row r="74" spans="1:8" ht="15.75">
      <c r="A74" s="133" t="s">
        <v>46</v>
      </c>
      <c r="B74" s="83">
        <f>SUM(B75:B79)</f>
        <v>816413460.55</v>
      </c>
      <c r="C74" s="83">
        <f>SUM(C75:C79)</f>
        <v>349375584.43</v>
      </c>
      <c r="D74" s="83">
        <f>SUM(D75:D79)</f>
        <v>438330077.11999995</v>
      </c>
      <c r="E74" s="84">
        <f>SUM(E75:E79)</f>
        <v>28707799.000000082</v>
      </c>
      <c r="F74" s="35"/>
      <c r="G74" s="35"/>
      <c r="H74" s="5"/>
    </row>
    <row r="75" spans="1:8" ht="15.75">
      <c r="A75" s="5" t="s">
        <v>42</v>
      </c>
      <c r="B75" s="85">
        <v>407061491.66</v>
      </c>
      <c r="C75" s="85">
        <v>240410778.45999998</v>
      </c>
      <c r="D75" s="85">
        <v>158939629.52999997</v>
      </c>
      <c r="E75" s="86">
        <f t="shared" si="0"/>
        <v>7711083.670000076</v>
      </c>
      <c r="F75" s="35"/>
      <c r="G75" s="35"/>
      <c r="H75" s="5"/>
    </row>
    <row r="76" spans="1:8" ht="15.75">
      <c r="A76" s="5" t="s">
        <v>43</v>
      </c>
      <c r="B76" s="85">
        <v>143184466.04999998</v>
      </c>
      <c r="C76" s="85">
        <v>53193525.1</v>
      </c>
      <c r="D76" s="85">
        <v>70351802.63</v>
      </c>
      <c r="E76" s="86">
        <f t="shared" si="0"/>
        <v>19639138.319999993</v>
      </c>
      <c r="F76" s="35"/>
      <c r="G76" s="35"/>
      <c r="H76" s="5"/>
    </row>
    <row r="77" spans="1:8" ht="15.75">
      <c r="A77" s="5" t="s">
        <v>44</v>
      </c>
      <c r="B77" s="85">
        <v>151856807.51</v>
      </c>
      <c r="C77" s="85">
        <v>27151157.31</v>
      </c>
      <c r="D77" s="85">
        <v>124633899.20999998</v>
      </c>
      <c r="E77" s="86">
        <f t="shared" si="0"/>
        <v>71750.99000000954</v>
      </c>
      <c r="F77" s="35"/>
      <c r="G77" s="35"/>
      <c r="H77" s="5"/>
    </row>
    <row r="78" spans="1:8" ht="15.75">
      <c r="A78" s="5" t="s">
        <v>45</v>
      </c>
      <c r="B78" s="85">
        <v>107381334.27000001</v>
      </c>
      <c r="C78" s="85">
        <v>27142193.7</v>
      </c>
      <c r="D78" s="85">
        <v>79442553.87</v>
      </c>
      <c r="E78" s="86">
        <f t="shared" si="0"/>
        <v>796586.700000003</v>
      </c>
      <c r="F78" s="35"/>
      <c r="G78" s="35"/>
      <c r="H78" s="5"/>
    </row>
    <row r="79" spans="1:10" ht="15.75">
      <c r="A79" s="5" t="s">
        <v>57</v>
      </c>
      <c r="B79" s="87">
        <v>6929361.06</v>
      </c>
      <c r="C79" s="87">
        <v>1477929.8599999999</v>
      </c>
      <c r="D79" s="87">
        <v>4962191.880000001</v>
      </c>
      <c r="E79" s="86">
        <f t="shared" si="0"/>
        <v>489239.31999999844</v>
      </c>
      <c r="F79" s="35"/>
      <c r="G79" s="35"/>
      <c r="H79" s="17"/>
      <c r="I79" s="17"/>
      <c r="J79" s="17"/>
    </row>
    <row r="80" spans="1:10" ht="15.75">
      <c r="A80" s="134" t="s">
        <v>19</v>
      </c>
      <c r="B80" s="88">
        <f>B68+B74</f>
        <v>11358556428.859999</v>
      </c>
      <c r="C80" s="88">
        <f>C68+C74</f>
        <v>3966781165.39</v>
      </c>
      <c r="D80" s="88">
        <f>D68+D74</f>
        <v>2730333290.75</v>
      </c>
      <c r="E80" s="88">
        <f>E68+E74</f>
        <v>4661441972.719999</v>
      </c>
      <c r="F80" s="35"/>
      <c r="G80" s="35"/>
      <c r="H80" s="17"/>
      <c r="I80" s="17"/>
      <c r="J80" s="17"/>
    </row>
    <row r="81" spans="1:10" ht="12" customHeight="1">
      <c r="A81" s="28"/>
      <c r="B81" s="15"/>
      <c r="C81" s="33"/>
      <c r="D81" s="34"/>
      <c r="E81" s="34"/>
      <c r="F81" s="35"/>
      <c r="G81" s="17"/>
      <c r="H81" s="17"/>
      <c r="I81" s="17"/>
      <c r="J81" s="17"/>
    </row>
    <row r="82" spans="1:10" ht="15.75">
      <c r="A82" s="183" t="s">
        <v>65</v>
      </c>
      <c r="B82" s="190" t="s">
        <v>27</v>
      </c>
      <c r="C82" s="175" t="s">
        <v>77</v>
      </c>
      <c r="D82" s="176"/>
      <c r="E82" s="176"/>
      <c r="F82" s="203"/>
      <c r="G82" s="203"/>
      <c r="H82" s="17"/>
      <c r="I82" s="17"/>
      <c r="J82" s="17"/>
    </row>
    <row r="83" spans="1:10" ht="15.75">
      <c r="A83" s="184"/>
      <c r="B83" s="191"/>
      <c r="C83" s="190" t="s">
        <v>20</v>
      </c>
      <c r="D83" s="171" t="s">
        <v>60</v>
      </c>
      <c r="E83" s="172"/>
      <c r="F83" s="17"/>
      <c r="G83" s="17"/>
      <c r="H83" s="17"/>
      <c r="I83" s="17"/>
      <c r="J83" s="17"/>
    </row>
    <row r="84" spans="1:10" ht="15.75">
      <c r="A84" s="184"/>
      <c r="B84" s="191"/>
      <c r="C84" s="197"/>
      <c r="D84" s="173"/>
      <c r="E84" s="174"/>
      <c r="G84" s="17"/>
      <c r="H84" s="17"/>
      <c r="I84" s="17"/>
      <c r="J84" s="17"/>
    </row>
    <row r="85" spans="1:9" ht="15.75">
      <c r="A85" s="185"/>
      <c r="B85" s="192"/>
      <c r="C85" s="198"/>
      <c r="D85" s="181"/>
      <c r="E85" s="182"/>
      <c r="G85" s="5"/>
      <c r="H85" s="5"/>
      <c r="I85" s="5"/>
    </row>
    <row r="86" spans="1:9" ht="31.5">
      <c r="A86" s="135" t="s">
        <v>73</v>
      </c>
      <c r="B86" s="89">
        <f>13612835638.95</f>
        <v>13612835638.95</v>
      </c>
      <c r="C86" s="70">
        <v>0.25</v>
      </c>
      <c r="D86" s="72"/>
      <c r="E86" s="30">
        <f>B86/52965426459.41*100</f>
        <v>25.701361338763473</v>
      </c>
      <c r="F86" s="96"/>
      <c r="G86" s="96"/>
      <c r="H86" s="17"/>
      <c r="I86" s="5"/>
    </row>
    <row r="87" spans="1:9" ht="15.75" customHeight="1">
      <c r="A87" s="136" t="s">
        <v>79</v>
      </c>
      <c r="B87" s="91">
        <f>2991526756.33</f>
        <v>2991526756.33</v>
      </c>
      <c r="C87" s="92">
        <v>0.7</v>
      </c>
      <c r="D87" s="71"/>
      <c r="E87" s="32">
        <f>B87/3963086283.96*100</f>
        <v>75.48477479377014</v>
      </c>
      <c r="F87" s="96"/>
      <c r="G87" s="96"/>
      <c r="H87" s="17"/>
      <c r="I87" s="5"/>
    </row>
    <row r="88" ht="12" customHeight="1"/>
    <row r="89" spans="1:5" ht="31.5" customHeight="1">
      <c r="A89" s="97" t="s">
        <v>83</v>
      </c>
      <c r="B89" s="152" t="s">
        <v>84</v>
      </c>
      <c r="C89" s="196"/>
      <c r="D89" s="152" t="s">
        <v>85</v>
      </c>
      <c r="E89" s="153"/>
    </row>
    <row r="90" spans="1:7" ht="15.75">
      <c r="A90" s="137" t="s">
        <v>86</v>
      </c>
      <c r="B90" s="98"/>
      <c r="C90" s="99">
        <v>0</v>
      </c>
      <c r="D90" s="100"/>
      <c r="E90" s="101">
        <v>0</v>
      </c>
      <c r="G90" s="147"/>
    </row>
    <row r="91" spans="1:8" ht="15.75">
      <c r="A91" s="138" t="s">
        <v>87</v>
      </c>
      <c r="B91" s="102"/>
      <c r="C91" s="103">
        <v>6753671359.67</v>
      </c>
      <c r="D91" s="104"/>
      <c r="E91" s="105">
        <v>6016607947.84</v>
      </c>
      <c r="F91" s="23"/>
      <c r="G91" s="147"/>
      <c r="H91" s="5"/>
    </row>
    <row r="92" spans="1:8" ht="12" customHeight="1">
      <c r="A92" s="119"/>
      <c r="B92" s="119"/>
      <c r="C92" s="107"/>
      <c r="D92" s="17"/>
      <c r="E92" s="107"/>
      <c r="F92" s="23"/>
      <c r="G92" s="17"/>
      <c r="H92" s="5"/>
    </row>
    <row r="93" spans="1:8" ht="31.5">
      <c r="A93" s="145" t="s">
        <v>116</v>
      </c>
      <c r="B93" s="112" t="s">
        <v>103</v>
      </c>
      <c r="C93" s="113" t="s">
        <v>104</v>
      </c>
      <c r="D93" s="112" t="s">
        <v>105</v>
      </c>
      <c r="E93" s="114" t="s">
        <v>106</v>
      </c>
      <c r="F93" s="23"/>
      <c r="G93" s="17"/>
      <c r="H93" s="5"/>
    </row>
    <row r="94" spans="1:8" ht="15.75">
      <c r="A94" s="139" t="s">
        <v>114</v>
      </c>
      <c r="B94" s="115"/>
      <c r="C94" s="115"/>
      <c r="D94" s="115"/>
      <c r="E94" s="116"/>
      <c r="F94" s="23"/>
      <c r="G94" s="17"/>
      <c r="H94" s="5"/>
    </row>
    <row r="95" spans="1:8" ht="15.75">
      <c r="A95" s="119" t="s">
        <v>107</v>
      </c>
      <c r="B95" s="117">
        <v>644183387.4</v>
      </c>
      <c r="C95" s="117">
        <v>611017910.3631458</v>
      </c>
      <c r="D95" s="117">
        <v>653865021.3781612</v>
      </c>
      <c r="E95" s="118">
        <v>955002050.6654072</v>
      </c>
      <c r="F95" s="23"/>
      <c r="G95" s="17"/>
      <c r="H95" s="5"/>
    </row>
    <row r="96" spans="1:8" ht="15.75">
      <c r="A96" s="119" t="s">
        <v>108</v>
      </c>
      <c r="B96" s="117">
        <v>14456460.48</v>
      </c>
      <c r="C96" s="117">
        <v>111919782.28445101</v>
      </c>
      <c r="D96" s="117">
        <v>250736100.40563148</v>
      </c>
      <c r="E96" s="118">
        <v>162395168.98549238</v>
      </c>
      <c r="F96" s="23"/>
      <c r="G96" s="17"/>
      <c r="H96" s="5"/>
    </row>
    <row r="97" spans="1:8" ht="15.75">
      <c r="A97" s="119" t="s">
        <v>109</v>
      </c>
      <c r="B97" s="117">
        <f>B95-B96</f>
        <v>629726926.92</v>
      </c>
      <c r="C97" s="117">
        <f>C95-C96</f>
        <v>499098128.0786948</v>
      </c>
      <c r="D97" s="117">
        <f>D95-D96</f>
        <v>403128920.9725297</v>
      </c>
      <c r="E97" s="118">
        <f>E95-E96</f>
        <v>792606881.6799148</v>
      </c>
      <c r="F97" s="23"/>
      <c r="G97" s="17"/>
      <c r="H97" s="5"/>
    </row>
    <row r="98" spans="1:8" ht="15.75">
      <c r="A98" s="140" t="s">
        <v>115</v>
      </c>
      <c r="B98" s="117"/>
      <c r="C98" s="117"/>
      <c r="D98" s="117"/>
      <c r="E98" s="122"/>
      <c r="F98" s="23"/>
      <c r="G98" s="17"/>
      <c r="H98" s="5"/>
    </row>
    <row r="99" spans="1:8" ht="15.75">
      <c r="A99" s="119" t="s">
        <v>107</v>
      </c>
      <c r="B99" s="117">
        <v>5840714794.62</v>
      </c>
      <c r="C99" s="117">
        <v>1726175309.4275496</v>
      </c>
      <c r="D99" s="117">
        <v>537399561.2038289</v>
      </c>
      <c r="E99" s="122">
        <v>91712593.06320159</v>
      </c>
      <c r="F99" s="23"/>
      <c r="G99" s="17"/>
      <c r="H99" s="5"/>
    </row>
    <row r="100" spans="1:8" ht="15.75">
      <c r="A100" s="119" t="s">
        <v>108</v>
      </c>
      <c r="B100" s="117">
        <v>19678427766.65</v>
      </c>
      <c r="C100" s="117">
        <v>11148468676.84566</v>
      </c>
      <c r="D100" s="117">
        <v>5367189742.245395</v>
      </c>
      <c r="E100" s="122">
        <v>1132580851.4232957</v>
      </c>
      <c r="F100" s="23"/>
      <c r="G100" s="17"/>
      <c r="H100" s="5"/>
    </row>
    <row r="101" spans="1:8" ht="15.75">
      <c r="A101" s="119" t="s">
        <v>109</v>
      </c>
      <c r="B101" s="117">
        <f>B99-B100</f>
        <v>-13837712972.030003</v>
      </c>
      <c r="C101" s="117">
        <f>C99-C100</f>
        <v>-9422293367.41811</v>
      </c>
      <c r="D101" s="117">
        <f>D99-D100</f>
        <v>-4829790181.041566</v>
      </c>
      <c r="E101" s="122">
        <f>E99-E100</f>
        <v>-1040868258.3600942</v>
      </c>
      <c r="F101" s="23"/>
      <c r="G101" s="17"/>
      <c r="H101" s="5"/>
    </row>
    <row r="102" spans="1:8" ht="15.75">
      <c r="A102" s="140" t="s">
        <v>110</v>
      </c>
      <c r="B102" s="120"/>
      <c r="C102" s="121"/>
      <c r="D102" s="123"/>
      <c r="E102" s="107"/>
      <c r="F102" s="23"/>
      <c r="G102" s="17"/>
      <c r="H102" s="5"/>
    </row>
    <row r="103" spans="1:8" ht="15.75">
      <c r="A103" s="119" t="s">
        <v>111</v>
      </c>
      <c r="B103" s="123">
        <v>1368762897.71</v>
      </c>
      <c r="C103" s="121">
        <v>1622131648.7913268</v>
      </c>
      <c r="D103" s="123">
        <v>1342844958.437279</v>
      </c>
      <c r="E103" s="107">
        <v>761595463.2861731</v>
      </c>
      <c r="F103" s="23"/>
      <c r="G103" s="17"/>
      <c r="H103" s="5"/>
    </row>
    <row r="104" spans="1:8" ht="15.75">
      <c r="A104" s="119" t="s">
        <v>112</v>
      </c>
      <c r="B104" s="123">
        <v>7590365325.09</v>
      </c>
      <c r="C104" s="121">
        <v>9278361140.934883</v>
      </c>
      <c r="D104" s="123">
        <v>9392247208.134422</v>
      </c>
      <c r="E104" s="107">
        <v>6086132377.800403</v>
      </c>
      <c r="F104" s="23"/>
      <c r="G104" s="17"/>
      <c r="H104" s="5"/>
    </row>
    <row r="105" spans="1:8" ht="15.75">
      <c r="A105" s="141" t="s">
        <v>113</v>
      </c>
      <c r="B105" s="125">
        <f>B103-B104</f>
        <v>-6221602427.38</v>
      </c>
      <c r="C105" s="124">
        <f>C103-C104</f>
        <v>-7656229492.143557</v>
      </c>
      <c r="D105" s="125">
        <f>D103-D104</f>
        <v>-8049402249.697144</v>
      </c>
      <c r="E105" s="105">
        <f>E103-E104</f>
        <v>-5324536914.51423</v>
      </c>
      <c r="F105" s="23"/>
      <c r="G105" s="17"/>
      <c r="H105" s="5"/>
    </row>
    <row r="106" spans="1:8" ht="12" customHeight="1">
      <c r="A106" s="119"/>
      <c r="B106" s="119"/>
      <c r="C106" s="107"/>
      <c r="D106" s="17"/>
      <c r="E106" s="107"/>
      <c r="F106" s="23"/>
      <c r="G106" s="17"/>
      <c r="H106" s="5"/>
    </row>
    <row r="107" spans="1:8" ht="36.75" customHeight="1">
      <c r="A107" s="109" t="s">
        <v>88</v>
      </c>
      <c r="B107" s="152" t="s">
        <v>84</v>
      </c>
      <c r="C107" s="196"/>
      <c r="D107" s="152" t="s">
        <v>89</v>
      </c>
      <c r="E107" s="153"/>
      <c r="F107" s="23"/>
      <c r="G107" s="17"/>
      <c r="H107" s="5"/>
    </row>
    <row r="108" spans="1:8" ht="15" customHeight="1">
      <c r="A108" s="142" t="s">
        <v>90</v>
      </c>
      <c r="B108" s="98"/>
      <c r="C108" s="99">
        <v>11768456.42</v>
      </c>
      <c r="D108" s="100"/>
      <c r="E108" s="101">
        <v>-7535264.42</v>
      </c>
      <c r="F108" s="23"/>
      <c r="G108" s="17"/>
      <c r="H108" s="5"/>
    </row>
    <row r="109" spans="1:8" ht="15" customHeight="1">
      <c r="A109" s="138" t="s">
        <v>91</v>
      </c>
      <c r="B109" s="102"/>
      <c r="C109" s="103">
        <v>0</v>
      </c>
      <c r="D109" s="104"/>
      <c r="E109" s="105">
        <v>0</v>
      </c>
      <c r="F109" s="23"/>
      <c r="G109" s="17"/>
      <c r="H109" s="5"/>
    </row>
    <row r="110" spans="1:8" ht="15" customHeight="1">
      <c r="A110" s="119"/>
      <c r="B110" s="106"/>
      <c r="C110" s="107"/>
      <c r="D110" s="108"/>
      <c r="E110" s="146" t="s">
        <v>117</v>
      </c>
      <c r="F110" s="23"/>
      <c r="G110" s="17"/>
      <c r="H110" s="5"/>
    </row>
    <row r="111" spans="1:8" ht="15" customHeight="1">
      <c r="A111" s="119"/>
      <c r="B111" s="106"/>
      <c r="C111" s="107"/>
      <c r="D111" s="108"/>
      <c r="E111" s="107"/>
      <c r="F111" s="23"/>
      <c r="G111" s="17"/>
      <c r="H111" s="5"/>
    </row>
    <row r="112" spans="1:8" ht="15" customHeight="1">
      <c r="A112" s="119"/>
      <c r="B112" s="106"/>
      <c r="C112" s="107"/>
      <c r="D112" s="108"/>
      <c r="E112" s="107"/>
      <c r="F112" s="23"/>
      <c r="G112" s="17"/>
      <c r="H112" s="5"/>
    </row>
    <row r="113" spans="1:8" ht="15" customHeight="1">
      <c r="A113" s="119"/>
      <c r="B113" s="106"/>
      <c r="C113" s="107"/>
      <c r="D113" s="108"/>
      <c r="E113" s="107"/>
      <c r="F113" s="23"/>
      <c r="G113" s="17"/>
      <c r="H113" s="5"/>
    </row>
    <row r="114" spans="1:8" ht="15" customHeight="1">
      <c r="A114" s="119"/>
      <c r="B114" s="106"/>
      <c r="C114" s="107"/>
      <c r="D114" s="108"/>
      <c r="E114" s="107"/>
      <c r="F114" s="23"/>
      <c r="G114" s="17"/>
      <c r="H114" s="5"/>
    </row>
    <row r="115" spans="1:8" ht="15" customHeight="1">
      <c r="A115" s="1"/>
      <c r="F115" s="23"/>
      <c r="G115" s="17"/>
      <c r="H115" s="5"/>
    </row>
    <row r="116" spans="6:8" ht="15" customHeight="1">
      <c r="F116" s="23"/>
      <c r="G116" s="17"/>
      <c r="H116" s="5"/>
    </row>
    <row r="117" spans="5:8" ht="15" customHeight="1">
      <c r="E117" s="7" t="s">
        <v>118</v>
      </c>
      <c r="F117" s="23"/>
      <c r="G117" s="17"/>
      <c r="H117" s="5"/>
    </row>
    <row r="118" spans="6:8" ht="15" customHeight="1">
      <c r="F118" s="23"/>
      <c r="G118" s="17"/>
      <c r="H118" s="5"/>
    </row>
    <row r="119" spans="1:8" ht="15" customHeight="1">
      <c r="A119" s="148" t="str">
        <f>A5</f>
        <v>GOVERNO DO ESTADO DO RIO DE JANEIRO</v>
      </c>
      <c r="B119" s="148"/>
      <c r="C119" s="148"/>
      <c r="D119" s="148"/>
      <c r="E119" s="148"/>
      <c r="F119" s="23"/>
      <c r="G119" s="17"/>
      <c r="H119" s="5"/>
    </row>
    <row r="120" spans="1:8" ht="15" customHeight="1">
      <c r="A120" s="149" t="str">
        <f>A6</f>
        <v> DEMONSTRATIVO SIMPLIFICADO DO RELATÓRIO RESUMIDO DA EXECUÇÃO ORÇAMENTÁRIA</v>
      </c>
      <c r="B120" s="149"/>
      <c r="C120" s="149"/>
      <c r="D120" s="149"/>
      <c r="E120" s="149"/>
      <c r="F120" s="23"/>
      <c r="G120" s="17"/>
      <c r="H120" s="5"/>
    </row>
    <row r="121" spans="1:8" ht="15" customHeight="1">
      <c r="A121" s="148" t="str">
        <f>A7</f>
        <v>ORÇAMENTOS FISCAL E DA SEGURIDADE SOCIAL</v>
      </c>
      <c r="B121" s="148"/>
      <c r="C121" s="148"/>
      <c r="D121" s="148"/>
      <c r="E121" s="148"/>
      <c r="F121" s="23"/>
      <c r="G121" s="17"/>
      <c r="H121" s="5"/>
    </row>
    <row r="122" spans="1:8" ht="15" customHeight="1">
      <c r="A122" s="148" t="str">
        <f>A8</f>
        <v>JANEIRO A DEZEMBRO 2022/BIMESTRE NOVEMBRO - DEZEMBRO</v>
      </c>
      <c r="B122" s="148"/>
      <c r="C122" s="148"/>
      <c r="D122" s="148"/>
      <c r="E122" s="148"/>
      <c r="F122" s="23"/>
      <c r="G122" s="17"/>
      <c r="H122" s="5"/>
    </row>
    <row r="123" spans="1:8" ht="15" customHeight="1">
      <c r="A123" s="3"/>
      <c r="B123" s="3"/>
      <c r="C123" s="3"/>
      <c r="D123" s="3"/>
      <c r="E123" s="3"/>
      <c r="F123" s="23"/>
      <c r="G123" s="17"/>
      <c r="H123" s="5"/>
    </row>
    <row r="124" spans="1:8" ht="15" customHeight="1">
      <c r="A124" s="6"/>
      <c r="B124" s="6"/>
      <c r="C124" s="6"/>
      <c r="E124" s="144" t="str">
        <f>E10</f>
        <v>Emissão: 29/03/2023</v>
      </c>
      <c r="F124" s="23"/>
      <c r="G124" s="17"/>
      <c r="H124" s="5"/>
    </row>
    <row r="125" spans="1:8" ht="15" customHeight="1">
      <c r="A125" s="2" t="str">
        <f>A11</f>
        <v>RREO - Anexo 14 (LRF, Art. 48)</v>
      </c>
      <c r="B125" s="6"/>
      <c r="C125" s="6"/>
      <c r="D125" s="7"/>
      <c r="E125" s="7" t="str">
        <f>E11</f>
        <v>R$1,00</v>
      </c>
      <c r="F125" s="23"/>
      <c r="G125" s="17"/>
      <c r="H125" s="5"/>
    </row>
    <row r="126" spans="1:8" ht="15.75">
      <c r="A126" s="183" t="s">
        <v>21</v>
      </c>
      <c r="B126" s="190" t="s">
        <v>61</v>
      </c>
      <c r="C126" s="175" t="s">
        <v>22</v>
      </c>
      <c r="D126" s="176"/>
      <c r="E126" s="176"/>
      <c r="F126" s="203"/>
      <c r="G126" s="203"/>
      <c r="H126" s="59"/>
    </row>
    <row r="127" spans="1:8" ht="15.75">
      <c r="A127" s="184"/>
      <c r="B127" s="197"/>
      <c r="C127" s="190" t="s">
        <v>20</v>
      </c>
      <c r="D127" s="171" t="s">
        <v>60</v>
      </c>
      <c r="E127" s="172"/>
      <c r="F127" s="59"/>
      <c r="G127" s="59"/>
      <c r="H127" s="59"/>
    </row>
    <row r="128" spans="1:8" ht="15.75">
      <c r="A128" s="184"/>
      <c r="B128" s="197"/>
      <c r="C128" s="197"/>
      <c r="D128" s="173"/>
      <c r="E128" s="174"/>
      <c r="F128" s="59"/>
      <c r="G128" s="59"/>
      <c r="H128" s="59"/>
    </row>
    <row r="129" spans="1:8" ht="15.75">
      <c r="A129" s="185"/>
      <c r="B129" s="198"/>
      <c r="C129" s="198"/>
      <c r="D129" s="181"/>
      <c r="E129" s="182"/>
      <c r="F129" s="59"/>
      <c r="G129" s="59"/>
      <c r="H129" s="59"/>
    </row>
    <row r="130" spans="1:8" ht="15.75">
      <c r="A130" s="143" t="s">
        <v>56</v>
      </c>
      <c r="B130" s="90">
        <f>6799944127.87</f>
        <v>6799944127.87</v>
      </c>
      <c r="C130" s="39">
        <v>0.12</v>
      </c>
      <c r="D130" s="179">
        <f>B130/52965426425.3*100</f>
        <v>12.838458192081825</v>
      </c>
      <c r="E130" s="180"/>
      <c r="F130" s="202"/>
      <c r="G130" s="202"/>
      <c r="H130" s="17"/>
    </row>
    <row r="131" spans="1:8" ht="15.75" hidden="1">
      <c r="A131" s="28"/>
      <c r="B131" s="36"/>
      <c r="C131" s="37"/>
      <c r="D131" s="38"/>
      <c r="E131" s="38"/>
      <c r="F131" s="23"/>
      <c r="G131" s="17"/>
      <c r="H131" s="5"/>
    </row>
    <row r="132" spans="1:8" ht="19.5" customHeight="1" hidden="1">
      <c r="A132" s="177" t="s">
        <v>48</v>
      </c>
      <c r="B132" s="177"/>
      <c r="C132" s="178"/>
      <c r="D132" s="164" t="s">
        <v>49</v>
      </c>
      <c r="E132" s="165"/>
      <c r="F132" s="23"/>
      <c r="G132" s="17"/>
      <c r="H132" s="5"/>
    </row>
    <row r="133" spans="1:8" ht="15.75" hidden="1">
      <c r="A133" s="187" t="s">
        <v>50</v>
      </c>
      <c r="B133" s="187"/>
      <c r="C133" s="187"/>
      <c r="D133" s="40"/>
      <c r="E133" s="41">
        <v>0</v>
      </c>
      <c r="F133" s="23"/>
      <c r="G133" s="17"/>
      <c r="H133" s="5"/>
    </row>
    <row r="134" spans="1:8" ht="15.75">
      <c r="A134" s="54" t="s">
        <v>58</v>
      </c>
      <c r="E134" s="7" t="s">
        <v>119</v>
      </c>
      <c r="F134" s="42"/>
      <c r="G134" s="5"/>
      <c r="H134" s="5"/>
    </row>
    <row r="135" spans="1:3" ht="15.75">
      <c r="A135" s="55" t="s">
        <v>51</v>
      </c>
      <c r="C135" s="43"/>
    </row>
    <row r="136" spans="1:8" ht="15.75">
      <c r="A136" s="55" t="s">
        <v>96</v>
      </c>
      <c r="B136" s="60"/>
      <c r="C136" s="61"/>
      <c r="F136" s="5"/>
      <c r="G136" s="5"/>
      <c r="H136" s="5"/>
    </row>
    <row r="137" spans="1:8" ht="45" customHeight="1" hidden="1">
      <c r="A137" s="186" t="s">
        <v>66</v>
      </c>
      <c r="B137" s="186"/>
      <c r="C137" s="186"/>
      <c r="D137" s="186"/>
      <c r="E137" s="186"/>
      <c r="F137" s="5"/>
      <c r="G137" s="5"/>
      <c r="H137" s="5"/>
    </row>
    <row r="138" spans="1:8" ht="15.75">
      <c r="A138" s="9" t="s">
        <v>70</v>
      </c>
      <c r="F138" s="5"/>
      <c r="G138" s="5"/>
      <c r="H138" s="5"/>
    </row>
    <row r="139" spans="1:8" ht="15.75">
      <c r="A139" s="9"/>
      <c r="F139" s="5"/>
      <c r="G139" s="5"/>
      <c r="H139" s="5"/>
    </row>
    <row r="140" spans="1:8" ht="15.75">
      <c r="A140" s="9"/>
      <c r="F140" s="5"/>
      <c r="G140" s="5"/>
      <c r="H140" s="5"/>
    </row>
    <row r="141" spans="1:8" ht="15.75">
      <c r="A141" s="9"/>
      <c r="F141" s="5"/>
      <c r="G141" s="5"/>
      <c r="H141" s="5"/>
    </row>
    <row r="142" spans="1:8" ht="15.75">
      <c r="A142" s="9"/>
      <c r="F142" s="5"/>
      <c r="G142" s="5"/>
      <c r="H142" s="5"/>
    </row>
    <row r="143" spans="1:8" ht="15.75">
      <c r="A143" s="9"/>
      <c r="F143" s="5"/>
      <c r="G143" s="5"/>
      <c r="H143" s="5"/>
    </row>
    <row r="144" spans="1:8" ht="15.75">
      <c r="A144" s="9"/>
      <c r="F144" s="5"/>
      <c r="G144" s="5"/>
      <c r="H144" s="5"/>
    </row>
    <row r="145" spans="1:3" ht="15.75">
      <c r="A145" s="2" t="s">
        <v>80</v>
      </c>
      <c r="C145" s="44"/>
    </row>
    <row r="146" ht="15.75">
      <c r="A146" s="2" t="s">
        <v>81</v>
      </c>
    </row>
    <row r="147" ht="15.75">
      <c r="A147" s="2" t="s">
        <v>82</v>
      </c>
    </row>
    <row r="149" spans="1:7" ht="15.75">
      <c r="A149" s="45"/>
      <c r="B149" s="45"/>
      <c r="C149" s="45"/>
      <c r="D149" s="46"/>
      <c r="E149" s="44"/>
      <c r="F149" s="44"/>
      <c r="G149" s="44"/>
    </row>
    <row r="150" spans="1:7" ht="15.75">
      <c r="A150" s="45"/>
      <c r="B150" s="45"/>
      <c r="C150" s="45"/>
      <c r="D150" s="46"/>
      <c r="E150" s="44"/>
      <c r="F150" s="44"/>
      <c r="G150" s="44"/>
    </row>
    <row r="151" spans="1:7" ht="15.75">
      <c r="A151" s="47"/>
      <c r="B151" s="47"/>
      <c r="C151" s="47"/>
      <c r="D151" s="47"/>
      <c r="E151" s="44"/>
      <c r="F151" s="44"/>
      <c r="G151" s="44"/>
    </row>
    <row r="152" spans="1:7" ht="15.75">
      <c r="A152" s="5"/>
      <c r="E152" s="44"/>
      <c r="F152" s="44"/>
      <c r="G152" s="44"/>
    </row>
    <row r="153" spans="1:7" ht="15.75">
      <c r="A153" s="170"/>
      <c r="B153" s="170"/>
      <c r="C153" s="170"/>
      <c r="D153" s="170"/>
      <c r="E153" s="44"/>
      <c r="F153" s="44"/>
      <c r="G153" s="44"/>
    </row>
    <row r="154" spans="1:7" ht="15.75">
      <c r="A154" s="155"/>
      <c r="B154" s="155"/>
      <c r="C154" s="155"/>
      <c r="D154" s="155"/>
      <c r="E154" s="44"/>
      <c r="F154" s="44"/>
      <c r="G154" s="44"/>
    </row>
    <row r="155" spans="1:7" ht="15.75">
      <c r="A155" s="45"/>
      <c r="B155" s="45"/>
      <c r="C155" s="45"/>
      <c r="D155" s="45"/>
      <c r="E155" s="44"/>
      <c r="F155" s="44"/>
      <c r="G155" s="44"/>
    </row>
    <row r="156" spans="1:4" ht="15.75">
      <c r="A156" s="45"/>
      <c r="B156" s="45"/>
      <c r="C156" s="45"/>
      <c r="D156" s="3"/>
    </row>
  </sheetData>
  <sheetProtection/>
  <mergeCells count="82">
    <mergeCell ref="A47:C47"/>
    <mergeCell ref="A29:C29"/>
    <mergeCell ref="F66:G67"/>
    <mergeCell ref="F130:G130"/>
    <mergeCell ref="D83:E85"/>
    <mergeCell ref="C127:C129"/>
    <mergeCell ref="F82:G82"/>
    <mergeCell ref="F126:G126"/>
    <mergeCell ref="A44:C44"/>
    <mergeCell ref="A45:C45"/>
    <mergeCell ref="A13:C13"/>
    <mergeCell ref="D132:E132"/>
    <mergeCell ref="B126:B129"/>
    <mergeCell ref="C82:E82"/>
    <mergeCell ref="C83:C85"/>
    <mergeCell ref="A58:A62"/>
    <mergeCell ref="A46:C46"/>
    <mergeCell ref="A48:C48"/>
    <mergeCell ref="A41:C41"/>
    <mergeCell ref="A39:C39"/>
    <mergeCell ref="A42:C42"/>
    <mergeCell ref="A5:E5"/>
    <mergeCell ref="A6:E6"/>
    <mergeCell ref="A7:E7"/>
    <mergeCell ref="D12:E12"/>
    <mergeCell ref="A8:E8"/>
    <mergeCell ref="A14:C14"/>
    <mergeCell ref="A12:C12"/>
    <mergeCell ref="A22:C22"/>
    <mergeCell ref="A23:C23"/>
    <mergeCell ref="A133:C133"/>
    <mergeCell ref="D60:E61"/>
    <mergeCell ref="B82:B85"/>
    <mergeCell ref="A66:A67"/>
    <mergeCell ref="B66:B67"/>
    <mergeCell ref="A82:A85"/>
    <mergeCell ref="E66:E67"/>
    <mergeCell ref="B89:C89"/>
    <mergeCell ref="D89:E89"/>
    <mergeCell ref="B107:C107"/>
    <mergeCell ref="A154:D154"/>
    <mergeCell ref="A153:D153"/>
    <mergeCell ref="D58:E59"/>
    <mergeCell ref="C126:E126"/>
    <mergeCell ref="A132:C132"/>
    <mergeCell ref="A21:C21"/>
    <mergeCell ref="D130:E130"/>
    <mergeCell ref="D127:E129"/>
    <mergeCell ref="A126:A129"/>
    <mergeCell ref="A137:E137"/>
    <mergeCell ref="A24:C24"/>
    <mergeCell ref="A16:C16"/>
    <mergeCell ref="A15:C15"/>
    <mergeCell ref="A31:C31"/>
    <mergeCell ref="A20:C20"/>
    <mergeCell ref="A19:C19"/>
    <mergeCell ref="A18:C18"/>
    <mergeCell ref="A17:C17"/>
    <mergeCell ref="A50:C50"/>
    <mergeCell ref="A51:C51"/>
    <mergeCell ref="A52:C52"/>
    <mergeCell ref="A32:C32"/>
    <mergeCell ref="D38:E38"/>
    <mergeCell ref="A26:C26"/>
    <mergeCell ref="A33:C33"/>
    <mergeCell ref="D30:E30"/>
    <mergeCell ref="A30:C30"/>
    <mergeCell ref="A28:C28"/>
    <mergeCell ref="F38:G38"/>
    <mergeCell ref="A25:C25"/>
    <mergeCell ref="A27:C27"/>
    <mergeCell ref="A38:C38"/>
    <mergeCell ref="D33:E33"/>
    <mergeCell ref="A40:C40"/>
    <mergeCell ref="A119:E119"/>
    <mergeCell ref="A120:E120"/>
    <mergeCell ref="A121:E121"/>
    <mergeCell ref="A122:E122"/>
    <mergeCell ref="A53:C53"/>
    <mergeCell ref="A54:C54"/>
    <mergeCell ref="A55:C55"/>
    <mergeCell ref="D107:E107"/>
  </mergeCells>
  <printOptions horizontalCentered="1"/>
  <pageMargins left="0.1968503937007874" right="0" top="0" bottom="0" header="0.1968503937007874" footer="0.11811023622047245"/>
  <pageSetup horizontalDpi="600" verticalDpi="600" orientation="portrait" paperSize="9" scale="48" r:id="rId2"/>
  <ignoredErrors>
    <ignoredError sqref="E11" numberStoredAsText="1"/>
    <ignoredError sqref="E74" formula="1"/>
    <ignoredError sqref="E63:E64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Yago Barros Barbosa</cp:lastModifiedBy>
  <cp:lastPrinted>2023-01-25T21:40:26Z</cp:lastPrinted>
  <dcterms:created xsi:type="dcterms:W3CDTF">2000-10-19T13:42:41Z</dcterms:created>
  <dcterms:modified xsi:type="dcterms:W3CDTF">2023-04-19T16:30:13Z</dcterms:modified>
  <cp:category/>
  <cp:version/>
  <cp:contentType/>
  <cp:contentStatus/>
</cp:coreProperties>
</file>