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55" windowWidth="11340" windowHeight="5955" activeTab="0"/>
  </bookViews>
  <sheets>
    <sheet name="Anexo 14 RREO" sheetId="1" r:id="rId1"/>
    <sheet name="Plan1" sheetId="2" r:id="rId2"/>
  </sheets>
  <definedNames>
    <definedName name="_xlnm.Print_Area" localSheetId="0">'Anexo 14 RREO'!$A$1:$E$110</definedName>
  </definedNames>
  <calcPr fullCalcOnLoad="1"/>
</workbook>
</file>

<file path=xl/comments1.xml><?xml version="1.0" encoding="utf-8"?>
<comments xmlns="http://schemas.openxmlformats.org/spreadsheetml/2006/main">
  <authors>
    <author>Elayne C. Alparone Gir?o</author>
    <author>Fernanda Calil Tannus de Oliveira</author>
    <author>Renato Ferreira Costa</author>
    <author>Yago Barros Barbosa</author>
  </authors>
  <commentList>
    <comment ref="D93" authorId="0">
      <text>
        <r>
          <rPr>
            <sz val="9"/>
            <rFont val="Tahoma"/>
            <family val="2"/>
          </rPr>
          <t xml:space="preserve">Alterar o valor da fórmula - informação extraída da 
linha TOTAL DAS RECEITAS PARA APURAÇÃO DA APLICAÇÃO EM AÇÕES E SERVIÇOS PÚBLICOS DE SAÚDE (IV) = I + II - III,
coluna Receita Realizada Até o Bimestre (b). </t>
        </r>
      </text>
    </comment>
    <comment ref="B78" authorId="1">
      <text>
        <r>
          <rPr>
            <sz val="9"/>
            <rFont val="Tahoma"/>
            <family val="2"/>
          </rPr>
          <t xml:space="preserve">Saldo da linha 37- TOTAL DAS DESPESAS PARA FINS DE LIMITE
</t>
        </r>
      </text>
    </comment>
    <comment ref="B93" authorId="1">
      <text>
        <r>
          <rPr>
            <sz val="9"/>
            <rFont val="Tahoma"/>
            <family val="2"/>
          </rPr>
          <t xml:space="preserve">TOTAL DAS DESPESAS COM AÇÕES E SERVIÇOS PÚBLICOS DE SAÚDE (VII) = (V - VI)
</t>
        </r>
      </text>
    </comment>
    <comment ref="E78" authorId="2">
      <text>
        <r>
          <rPr>
            <b/>
            <sz val="9"/>
            <rFont val="Tahoma"/>
            <family val="2"/>
          </rPr>
          <t>Renato Ferreira Costa:</t>
        </r>
        <r>
          <rPr>
            <sz val="9"/>
            <rFont val="Tahoma"/>
            <family val="2"/>
          </rPr>
          <t xml:space="preserve">
Alterar fórmula com valor extraído da 
linha 4- TOTAL DA RECEITA LÍQUIDA DE IMPOSTOS (1 + 2 - 3),
coluna Receitas Realizadas Até o Bimestre (b)</t>
        </r>
      </text>
    </comment>
    <comment ref="B79" authorId="3">
      <text>
        <r>
          <rPr>
            <b/>
            <sz val="9"/>
            <rFont val="Segoe UI"/>
            <family val="2"/>
          </rPr>
          <t>Saldo da linha 14 do RREO 8 (despesa liquidada). 17.1-18.1</t>
        </r>
      </text>
    </comment>
    <comment ref="E79" authorId="3">
      <text>
        <r>
          <rPr>
            <sz val="7"/>
            <rFont val="Segoe UI"/>
            <family val="2"/>
          </rPr>
          <t xml:space="preserve">Alterar o valor da fórmula - informação extraída da 
linha 12- RECEITAS RECEBIDAS DO FUNDEB, 
coluna Receita Realizada Até o Bimestre. </t>
        </r>
      </text>
    </comment>
  </commentList>
</comments>
</file>

<file path=xl/sharedStrings.xml><?xml version="1.0" encoding="utf-8"?>
<sst xmlns="http://schemas.openxmlformats.org/spreadsheetml/2006/main" count="113" uniqueCount="99">
  <si>
    <t>ORÇAMENTOS FISCAL E DA SEGURIDADE SOCIAL</t>
  </si>
  <si>
    <t>GOVERNO DO ESTADO DO RIO DE JANEIRO</t>
  </si>
  <si>
    <t>Até o bimestre</t>
  </si>
  <si>
    <t>Despesas Empenhadas</t>
  </si>
  <si>
    <t>Despesas Liquidadas</t>
  </si>
  <si>
    <t>DESPESAS POR FUNÇÃO/SUBFUNÇÃO</t>
  </si>
  <si>
    <t>RECEITA CORRENTE LÍQUIDA - RCL</t>
  </si>
  <si>
    <t>Receita Corrente Líquida</t>
  </si>
  <si>
    <t>Meta Fixada no</t>
  </si>
  <si>
    <t>Anexo de Metas</t>
  </si>
  <si>
    <t>Fiscais da LDO</t>
  </si>
  <si>
    <t>(a)</t>
  </si>
  <si>
    <t>Resultado Apurado</t>
  </si>
  <si>
    <t>(b)</t>
  </si>
  <si>
    <t>% em Relação à Meta</t>
  </si>
  <si>
    <t>(b/a)</t>
  </si>
  <si>
    <t>Inscrição</t>
  </si>
  <si>
    <t>Cancelamento</t>
  </si>
  <si>
    <t>Pagamento</t>
  </si>
  <si>
    <t>TOTAL</t>
  </si>
  <si>
    <t>% Mínimo a Aplicar no Exercício</t>
  </si>
  <si>
    <t>DESPESAS COM AÇÕES E SERVIÇOS PÚBLICOS DE SAÚDE</t>
  </si>
  <si>
    <t>Limite Constitucional Anual</t>
  </si>
  <si>
    <t>Saldo a Pagar</t>
  </si>
  <si>
    <t>BALANÇO ORÇAMENTÁRIO</t>
  </si>
  <si>
    <t>RECEITAS</t>
  </si>
  <si>
    <t>DESPESAS</t>
  </si>
  <si>
    <t>Valor Apurado Até o Bimestre</t>
  </si>
  <si>
    <t>R$1,00</t>
  </si>
  <si>
    <t xml:space="preserve">  Previsão Inicial</t>
  </si>
  <si>
    <t xml:space="preserve">  Previsão Atualizada</t>
  </si>
  <si>
    <t xml:space="preserve">  Receitas Realizadas</t>
  </si>
  <si>
    <t xml:space="preserve">  Déficit Orçamentário - Liquidada</t>
  </si>
  <si>
    <t xml:space="preserve">  Dotação Inicial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</si>
  <si>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</si>
  <si>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</si>
  <si>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</si>
  <si>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 - Empenhada</t>
  </si>
  <si>
    <t xml:space="preserve">  Superávit Orçamentário - Liquidada</t>
  </si>
  <si>
    <t xml:space="preserve">  Receitas Previdenciárias Realizadas (I)</t>
  </si>
  <si>
    <t xml:space="preserve">  Resultado Previdenciário (III) = (I - II)</t>
  </si>
  <si>
    <t>RESTOS A PAGAR PROCESSADOS</t>
  </si>
  <si>
    <t xml:space="preserve">  Poder Executivo</t>
  </si>
  <si>
    <t xml:space="preserve">  Poder Legislativo</t>
  </si>
  <si>
    <t xml:space="preserve">  Poder Judiciário</t>
  </si>
  <si>
    <t xml:space="preserve">  Ministério Público</t>
  </si>
  <si>
    <t>RESTOS A PAGAR NÃO-PROCESSADOS</t>
  </si>
  <si>
    <t xml:space="preserve"> DEMONSTRATIVO SIMPLIFICADO DO RELATÓRIO RESUMIDO DA EXECUÇÃO ORÇAMENTÁRIA</t>
  </si>
  <si>
    <t>DESPESAS DE CARÁTER CONTINUADO DERIVADAS DE  PPP</t>
  </si>
  <si>
    <t>Valor Apurado no Exercício Corrente</t>
  </si>
  <si>
    <t xml:space="preserve">Total das Despesas / RCL (%) </t>
  </si>
  <si>
    <t>Obs.: 1 - Excluídas a Imprensa Oficial, a CEDAE e a AGERIO por não se enquadrarem no conceito de Empresa Dependente.</t>
  </si>
  <si>
    <t xml:space="preserve">  Receitas Previdenciárias Realizadas (IV)</t>
  </si>
  <si>
    <t xml:space="preserve">  Resultado Previdenciário (VI) = (IV - V)</t>
  </si>
  <si>
    <t xml:space="preserve">  Déficit Orçamentário - Paga</t>
  </si>
  <si>
    <t xml:space="preserve">  Despesas Pagas</t>
  </si>
  <si>
    <t>Despesas com Ações e Serviços Públicos de Saúde executadas com recursos de impostos</t>
  </si>
  <si>
    <t xml:space="preserve">  Defensoria Pública</t>
  </si>
  <si>
    <t>FONTE: Siafe-Rio - Secretaria de Estado de Fazenda.</t>
  </si>
  <si>
    <t>Até o Bimestre</t>
  </si>
  <si>
    <t>% Aplicado até o Bimestre</t>
  </si>
  <si>
    <t>Valor Apurado até o Bimestre</t>
  </si>
  <si>
    <t xml:space="preserve">Resultado Primário - Acima da Linha </t>
  </si>
  <si>
    <t xml:space="preserve">Resultado Nominal - Acima da Linha </t>
  </si>
  <si>
    <t>RESTOS A PAGAR A PAGAR POR PODER E MINISTÉRIO PÚBLICO</t>
  </si>
  <si>
    <t>DESPESAS COM MANUTENÇÃO E DESENVOLVIMENTO DO ENSINO</t>
  </si>
  <si>
    <t xml:space="preserve">        3 - As metas dos resultados primário e nominal publicadas na LDO, para o exercício de 2019, não foram elaboradas utilizando a metodologia "Acima da Linha". Seguindo orientação da STN, a demonstração dos resultados primário e nominal, conforme a metodologia disposta na 7ª edição do MDF, está disponível no Anexo 6 – Demonstrativo dos Resultados Primário e Nominal.</t>
  </si>
  <si>
    <t xml:space="preserve">  Saldos de Exercícios Anteriores (Utilizados para Créditos Adicionais)</t>
  </si>
  <si>
    <t>Receita Corrente Líquida Ajustada para Cálculo dos Limites de Endividamento</t>
  </si>
  <si>
    <t>Receita Corrente Líquida Ajustada para Cálculo dos Limites da Despesa com Pessoal</t>
  </si>
  <si>
    <t xml:space="preserve">        3 - Os Saldos dos Restos a Pagar por Poder e Órgão consideram os valores intraorçamentários demonstrados no Anexo 7.</t>
  </si>
  <si>
    <t xml:space="preserve">  Déficit Orçamentário</t>
  </si>
  <si>
    <t xml:space="preserve">  Superávit Orçamentário</t>
  </si>
  <si>
    <t>Mínimo Anual de 25% das Receitas de Impostos na Manutenção e Desenvolvimento do Ensino - MDE</t>
  </si>
  <si>
    <t>RECEITAS E DESPESAS DO REGIME PRÓPRIO DE PREVIDÊNCIA DOS SERVIDORES</t>
  </si>
  <si>
    <t>Fundo em Capitalização (PLANO PREVIDENCIÁRIO)</t>
  </si>
  <si>
    <t>Fundo em Repartição (PLANO FINANCEIRO)</t>
  </si>
  <si>
    <t>RESULTADOS PRIMÁRIO E NOMINAL</t>
  </si>
  <si>
    <t>Limites Constitucionais Anuais</t>
  </si>
  <si>
    <t xml:space="preserve">         2 - Imprensa Oficial, CEDAE e AGERIO não constam nos Orçamentos Fiscal e da Seguridade Social no exercício de 2021.</t>
  </si>
  <si>
    <t>RREO - Anexo 14 (LRF, Art. 48)</t>
  </si>
  <si>
    <t>Mínimo Anual de 70% do FUNDEB na Remuneração dos Profissionais da Educação Básica</t>
  </si>
  <si>
    <t>JANEIRO A DEZEMBRO 2021/BIMESTRE NOVEMBRO - DEZEMBRO</t>
  </si>
  <si>
    <t xml:space="preserve">                                Renato Ferreira Costa                                                        Ronald Marcio G. Rodrigues                                                  Yasmim da Costa Monteiro</t>
  </si>
  <si>
    <t xml:space="preserve">                          Coordenador – ID: 4.284.985-3                                            Superintendente - ID: 1.943.584-3                          Subsecretária de Contabilidade Geral - ID: 4.461.243-5</t>
  </si>
  <si>
    <t xml:space="preserve">                         Contador - CRC-RJ-097281/O-6                                            Contador - CRC-RJ-079208/O-8                                          Contadora - CRC-RJ-114428/O-0</t>
  </si>
  <si>
    <t>RECEITAS DE OPERAÇÕES DE CRÉDITO E DESPESAS DE CAPITAL</t>
  </si>
  <si>
    <t>Valor Apurado no Exercício</t>
  </si>
  <si>
    <t>Saldo não realizado</t>
  </si>
  <si>
    <t>Receita de Operação de Crédito</t>
  </si>
  <si>
    <t>Despesa de Capital Líquida</t>
  </si>
  <si>
    <t>RECEITA DA ALIENAÇÃO DE ATIVOS E APLICAÇÃO DOS RECURSOS</t>
  </si>
  <si>
    <t>Saldo a Realizar</t>
  </si>
  <si>
    <t>Receitas da Alienação de Ativos</t>
  </si>
  <si>
    <t>Aplicação dos Recursos da Alienação de Ativos</t>
  </si>
  <si>
    <t>Emissão: 25/01/2022</t>
  </si>
  <si>
    <t xml:space="preserve">  Despesas Previdenciárias Liquidadas</t>
  </si>
  <si>
    <t xml:space="preserve">  Despesas Previdenciárias Empenhadas (II)</t>
  </si>
  <si>
    <t xml:space="preserve">  Despesas Previdenciárias Empenhadas (V)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</si>
</sst>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_);_(* \(#,##0.0\);_(* &quot;-&quot;_);_(@_)"/>
    <numFmt numFmtId="181" formatCode="_(* #,##0.00_);_(* \(#,##0.00\);_(* &quot;-&quot;_);_(@_)"/>
    <numFmt numFmtId="182" formatCode="0.000%"/>
    <numFmt numFmtId="183" formatCode="0.0000%"/>
    <numFmt numFmtId="184" formatCode="0.0%"/>
    <numFmt numFmtId="185" formatCode="0.0"/>
    <numFmt numFmtId="186" formatCode="&quot;Sim&quot;;&quot;Sim&quot;;&quot;Não&quot;"/>
    <numFmt numFmtId="187" formatCode="&quot;Verdadeiro&quot;;&quot;Verdadeiro&quot;;&quot;Falso&quot;"/>
    <numFmt numFmtId="188" formatCode="&quot;Ativado&quot;;&quot;Ativado&quot;;&quot;Desativado&quot;"/>
    <numFmt numFmtId="189" formatCode="[$€-2]\ #,##0.00_);[Red]\([$€-2]\ #,##0.00\)"/>
  </numFmts>
  <fonts count="52">
    <font>
      <sz val="10"/>
      <name val="Arial"/>
      <family val="0"/>
    </font>
    <font>
      <sz val="9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9"/>
      <name val="Tahoma"/>
      <family val="2"/>
    </font>
    <font>
      <b/>
      <sz val="9"/>
      <name val="Segoe UI"/>
      <family val="2"/>
    </font>
    <font>
      <sz val="7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32" borderId="0" applyNumberFormat="0" applyBorder="0" applyAlignment="0" applyProtection="0"/>
    <xf numFmtId="0" fontId="41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79" fontId="3" fillId="0" borderId="0" xfId="65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 horizontal="right"/>
    </xf>
    <xf numFmtId="179" fontId="2" fillId="0" borderId="0" xfId="66" applyNumberFormat="1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 horizontal="right"/>
    </xf>
    <xf numFmtId="179" fontId="2" fillId="0" borderId="10" xfId="66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169" fontId="2" fillId="0" borderId="11" xfId="0" applyNumberFormat="1" applyFont="1" applyFill="1" applyBorder="1" applyAlignment="1">
      <alignment/>
    </xf>
    <xf numFmtId="179" fontId="2" fillId="0" borderId="12" xfId="0" applyNumberFormat="1" applyFont="1" applyFill="1" applyBorder="1" applyAlignment="1">
      <alignment horizontal="right"/>
    </xf>
    <xf numFmtId="171" fontId="2" fillId="0" borderId="0" xfId="65" applyFont="1" applyFill="1" applyBorder="1" applyAlignment="1">
      <alignment/>
    </xf>
    <xf numFmtId="179" fontId="2" fillId="0" borderId="13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79" fontId="2" fillId="0" borderId="0" xfId="65" applyNumberFormat="1" applyFont="1" applyFill="1" applyBorder="1" applyAlignment="1">
      <alignment/>
    </xf>
    <xf numFmtId="169" fontId="2" fillId="0" borderId="10" xfId="0" applyNumberFormat="1" applyFont="1" applyFill="1" applyBorder="1" applyAlignment="1">
      <alignment/>
    </xf>
    <xf numFmtId="179" fontId="2" fillId="0" borderId="0" xfId="66" applyNumberFormat="1" applyFon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169" fontId="2" fillId="0" borderId="13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181" fontId="2" fillId="0" borderId="12" xfId="0" applyNumberFormat="1" applyFont="1" applyFill="1" applyBorder="1" applyAlignment="1">
      <alignment/>
    </xf>
    <xf numFmtId="181" fontId="2" fillId="0" borderId="15" xfId="0" applyNumberFormat="1" applyFont="1" applyFill="1" applyBorder="1" applyAlignment="1">
      <alignment/>
    </xf>
    <xf numFmtId="181" fontId="2" fillId="0" borderId="13" xfId="0" applyNumberFormat="1" applyFont="1" applyFill="1" applyBorder="1" applyAlignment="1">
      <alignment/>
    </xf>
    <xf numFmtId="181" fontId="2" fillId="0" borderId="14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 horizontal="center"/>
    </xf>
    <xf numFmtId="169" fontId="2" fillId="0" borderId="0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left" vertical="center"/>
    </xf>
    <xf numFmtId="179" fontId="2" fillId="0" borderId="0" xfId="65" applyNumberFormat="1" applyFont="1" applyFill="1" applyBorder="1" applyAlignment="1">
      <alignment horizontal="right" vertical="center"/>
    </xf>
    <xf numFmtId="9" fontId="2" fillId="0" borderId="0" xfId="65" applyNumberFormat="1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9" fontId="2" fillId="0" borderId="16" xfId="5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10" fontId="2" fillId="0" borderId="0" xfId="51" applyNumberFormat="1" applyFont="1" applyFill="1" applyBorder="1" applyAlignment="1">
      <alignment/>
    </xf>
    <xf numFmtId="10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69" fontId="3" fillId="33" borderId="17" xfId="0" applyNumberFormat="1" applyFont="1" applyFill="1" applyBorder="1" applyAlignment="1">
      <alignment horizontal="center"/>
    </xf>
    <xf numFmtId="169" fontId="3" fillId="33" borderId="18" xfId="0" applyNumberFormat="1" applyFont="1" applyFill="1" applyBorder="1" applyAlignment="1">
      <alignment/>
    </xf>
    <xf numFmtId="169" fontId="3" fillId="33" borderId="19" xfId="0" applyNumberFormat="1" applyFont="1" applyFill="1" applyBorder="1" applyAlignment="1">
      <alignment horizontal="center"/>
    </xf>
    <xf numFmtId="169" fontId="3" fillId="33" borderId="18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169" fontId="3" fillId="33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69" fontId="3" fillId="33" borderId="22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179" fontId="49" fillId="0" borderId="0" xfId="65" applyNumberFormat="1" applyFont="1" applyFill="1" applyBorder="1" applyAlignment="1">
      <alignment/>
    </xf>
    <xf numFmtId="10" fontId="2" fillId="0" borderId="0" xfId="0" applyNumberFormat="1" applyFont="1" applyFill="1" applyAlignment="1">
      <alignment/>
    </xf>
    <xf numFmtId="179" fontId="2" fillId="0" borderId="0" xfId="65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9" fontId="2" fillId="0" borderId="13" xfId="0" applyNumberFormat="1" applyFont="1" applyFill="1" applyBorder="1" applyAlignment="1">
      <alignment/>
    </xf>
    <xf numFmtId="9" fontId="2" fillId="0" borderId="18" xfId="65" applyNumberFormat="1" applyFont="1" applyFill="1" applyBorder="1" applyAlignment="1">
      <alignment horizontal="center"/>
    </xf>
    <xf numFmtId="181" fontId="3" fillId="0" borderId="13" xfId="0" applyNumberFormat="1" applyFont="1" applyFill="1" applyBorder="1" applyAlignment="1">
      <alignment/>
    </xf>
    <xf numFmtId="181" fontId="3" fillId="0" borderId="12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left" vertical="center" wrapText="1"/>
    </xf>
    <xf numFmtId="171" fontId="2" fillId="0" borderId="0" xfId="66" applyNumberFormat="1" applyFont="1" applyFill="1" applyBorder="1" applyAlignment="1">
      <alignment horizontal="right"/>
    </xf>
    <xf numFmtId="171" fontId="2" fillId="34" borderId="0" xfId="66" applyNumberFormat="1" applyFont="1" applyFill="1" applyBorder="1" applyAlignment="1">
      <alignment horizontal="right"/>
    </xf>
    <xf numFmtId="171" fontId="2" fillId="0" borderId="0" xfId="0" applyNumberFormat="1" applyFont="1" applyFill="1" applyBorder="1" applyAlignment="1">
      <alignment horizontal="right"/>
    </xf>
    <xf numFmtId="171" fontId="2" fillId="0" borderId="15" xfId="65" applyNumberFormat="1" applyFont="1" applyFill="1" applyBorder="1" applyAlignment="1">
      <alignment horizontal="right"/>
    </xf>
    <xf numFmtId="171" fontId="2" fillId="0" borderId="14" xfId="65" applyNumberFormat="1" applyFont="1" applyFill="1" applyBorder="1" applyAlignment="1">
      <alignment horizontal="right"/>
    </xf>
    <xf numFmtId="171" fontId="2" fillId="0" borderId="15" xfId="65" applyNumberFormat="1" applyFont="1" applyFill="1" applyBorder="1" applyAlignment="1">
      <alignment horizontal="center" vertical="center"/>
    </xf>
    <xf numFmtId="171" fontId="2" fillId="0" borderId="0" xfId="0" applyNumberFormat="1" applyFont="1" applyFill="1" applyBorder="1" applyAlignment="1">
      <alignment/>
    </xf>
    <xf numFmtId="171" fontId="2" fillId="0" borderId="14" xfId="0" applyNumberFormat="1" applyFont="1" applyFill="1" applyBorder="1" applyAlignment="1">
      <alignment/>
    </xf>
    <xf numFmtId="171" fontId="2" fillId="0" borderId="0" xfId="66" applyNumberFormat="1" applyFont="1" applyFill="1" applyBorder="1" applyAlignment="1">
      <alignment/>
    </xf>
    <xf numFmtId="171" fontId="2" fillId="0" borderId="14" xfId="65" applyNumberFormat="1" applyFont="1" applyFill="1" applyBorder="1" applyAlignment="1">
      <alignment/>
    </xf>
    <xf numFmtId="181" fontId="3" fillId="0" borderId="17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2" fillId="0" borderId="17" xfId="0" applyNumberFormat="1" applyFont="1" applyFill="1" applyBorder="1" applyAlignment="1">
      <alignment horizontal="center"/>
    </xf>
    <xf numFmtId="181" fontId="2" fillId="0" borderId="10" xfId="0" applyNumberFormat="1" applyFont="1" applyFill="1" applyBorder="1" applyAlignment="1">
      <alignment horizontal="center"/>
    </xf>
    <xf numFmtId="181" fontId="2" fillId="0" borderId="21" xfId="0" applyNumberFormat="1" applyFont="1" applyFill="1" applyBorder="1" applyAlignment="1">
      <alignment horizontal="center"/>
    </xf>
    <xf numFmtId="181" fontId="3" fillId="0" borderId="16" xfId="0" applyNumberFormat="1" applyFont="1" applyFill="1" applyBorder="1" applyAlignment="1">
      <alignment/>
    </xf>
    <xf numFmtId="171" fontId="2" fillId="0" borderId="18" xfId="66" applyNumberFormat="1" applyFont="1" applyFill="1" applyBorder="1" applyAlignment="1">
      <alignment/>
    </xf>
    <xf numFmtId="171" fontId="50" fillId="0" borderId="16" xfId="0" applyNumberFormat="1" applyFont="1" applyFill="1" applyBorder="1" applyAlignment="1">
      <alignment/>
    </xf>
    <xf numFmtId="171" fontId="2" fillId="0" borderId="21" xfId="66" applyNumberFormat="1" applyFont="1" applyFill="1" applyBorder="1" applyAlignment="1">
      <alignment/>
    </xf>
    <xf numFmtId="0" fontId="2" fillId="0" borderId="14" xfId="0" applyFont="1" applyFill="1" applyBorder="1" applyAlignment="1">
      <alignment horizontal="left" vertical="center" wrapText="1"/>
    </xf>
    <xf numFmtId="9" fontId="2" fillId="0" borderId="21" xfId="65" applyNumberFormat="1" applyFont="1" applyFill="1" applyBorder="1" applyAlignment="1">
      <alignment horizontal="center"/>
    </xf>
    <xf numFmtId="43" fontId="2" fillId="0" borderId="0" xfId="0" applyNumberFormat="1" applyFont="1" applyFill="1" applyBorder="1" applyAlignment="1">
      <alignment/>
    </xf>
    <xf numFmtId="181" fontId="2" fillId="0" borderId="18" xfId="0" applyNumberFormat="1" applyFont="1" applyFill="1" applyBorder="1" applyAlignment="1">
      <alignment/>
    </xf>
    <xf numFmtId="181" fontId="2" fillId="0" borderId="21" xfId="0" applyNumberFormat="1" applyFont="1" applyFill="1" applyBorder="1" applyAlignment="1">
      <alignment/>
    </xf>
    <xf numFmtId="171" fontId="3" fillId="0" borderId="0" xfId="65" applyFont="1" applyFill="1" applyBorder="1" applyAlignment="1">
      <alignment vertical="center"/>
    </xf>
    <xf numFmtId="0" fontId="3" fillId="33" borderId="19" xfId="49" applyFont="1" applyFill="1" applyBorder="1" applyAlignment="1">
      <alignment horizontal="center" vertical="center"/>
      <protection/>
    </xf>
    <xf numFmtId="0" fontId="3" fillId="0" borderId="12" xfId="49" applyFont="1" applyBorder="1">
      <alignment/>
      <protection/>
    </xf>
    <xf numFmtId="171" fontId="2" fillId="0" borderId="19" xfId="65" applyFont="1" applyFill="1" applyBorder="1" applyAlignment="1">
      <alignment/>
    </xf>
    <xf numFmtId="171" fontId="2" fillId="0" borderId="15" xfId="65" applyFont="1" applyBorder="1" applyAlignment="1">
      <alignment/>
    </xf>
    <xf numFmtId="171" fontId="2" fillId="0" borderId="15" xfId="65" applyFont="1" applyFill="1" applyBorder="1" applyAlignment="1">
      <alignment/>
    </xf>
    <xf numFmtId="0" fontId="2" fillId="0" borderId="20" xfId="49" applyFont="1" applyBorder="1">
      <alignment/>
      <protection/>
    </xf>
    <xf numFmtId="0" fontId="2" fillId="0" borderId="13" xfId="49" applyFont="1" applyBorder="1">
      <alignment/>
      <protection/>
    </xf>
    <xf numFmtId="171" fontId="2" fillId="0" borderId="20" xfId="65" applyFont="1" applyFill="1" applyBorder="1" applyAlignment="1">
      <alignment/>
    </xf>
    <xf numFmtId="171" fontId="2" fillId="0" borderId="14" xfId="65" applyFont="1" applyBorder="1" applyAlignment="1">
      <alignment/>
    </xf>
    <xf numFmtId="171" fontId="2" fillId="0" borderId="14" xfId="65" applyFont="1" applyFill="1" applyBorder="1" applyAlignment="1">
      <alignment/>
    </xf>
    <xf numFmtId="0" fontId="2" fillId="0" borderId="22" xfId="49" applyFont="1" applyBorder="1">
      <alignment/>
      <protection/>
    </xf>
    <xf numFmtId="0" fontId="2" fillId="0" borderId="0" xfId="49" applyFont="1" applyBorder="1">
      <alignment/>
      <protection/>
    </xf>
    <xf numFmtId="171" fontId="2" fillId="0" borderId="0" xfId="65" applyFont="1" applyFill="1" applyBorder="1" applyAlignment="1">
      <alignment/>
    </xf>
    <xf numFmtId="171" fontId="2" fillId="0" borderId="0" xfId="65" applyFont="1" applyBorder="1" applyAlignment="1">
      <alignment/>
    </xf>
    <xf numFmtId="0" fontId="2" fillId="0" borderId="15" xfId="49" applyFont="1" applyBorder="1">
      <alignment/>
      <protection/>
    </xf>
    <xf numFmtId="0" fontId="3" fillId="33" borderId="23" xfId="49" applyFont="1" applyFill="1" applyBorder="1" applyAlignment="1">
      <alignment horizontal="center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3" fillId="33" borderId="16" xfId="49" applyFont="1" applyFill="1" applyBorder="1" applyAlignment="1">
      <alignment horizontal="center" vertical="center"/>
      <protection/>
    </xf>
    <xf numFmtId="0" fontId="3" fillId="33" borderId="23" xfId="49" applyFont="1" applyFill="1" applyBorder="1" applyAlignment="1">
      <alignment horizontal="center" vertical="center"/>
      <protection/>
    </xf>
    <xf numFmtId="0" fontId="3" fillId="33" borderId="11" xfId="49" applyFont="1" applyFill="1" applyBorder="1" applyAlignment="1">
      <alignment horizontal="center" vertical="center"/>
      <protection/>
    </xf>
    <xf numFmtId="0" fontId="4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9" fontId="3" fillId="33" borderId="12" xfId="0" applyNumberFormat="1" applyFont="1" applyFill="1" applyBorder="1" applyAlignment="1">
      <alignment horizontal="center" vertical="center"/>
    </xf>
    <xf numFmtId="169" fontId="3" fillId="33" borderId="15" xfId="0" applyNumberFormat="1" applyFont="1" applyFill="1" applyBorder="1" applyAlignment="1">
      <alignment horizontal="center" vertical="center"/>
    </xf>
    <xf numFmtId="169" fontId="3" fillId="33" borderId="10" xfId="0" applyNumberFormat="1" applyFont="1" applyFill="1" applyBorder="1" applyAlignment="1">
      <alignment horizontal="center" vertical="center"/>
    </xf>
    <xf numFmtId="169" fontId="3" fillId="33" borderId="0" xfId="0" applyNumberFormat="1" applyFont="1" applyFill="1" applyBorder="1" applyAlignment="1">
      <alignment horizontal="center" vertical="center"/>
    </xf>
    <xf numFmtId="169" fontId="3" fillId="33" borderId="16" xfId="0" applyNumberFormat="1" applyFont="1" applyFill="1" applyBorder="1" applyAlignment="1">
      <alignment horizontal="center"/>
    </xf>
    <xf numFmtId="169" fontId="3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171" fontId="2" fillId="34" borderId="16" xfId="65" applyFont="1" applyFill="1" applyBorder="1" applyAlignment="1">
      <alignment horizontal="center"/>
    </xf>
    <xf numFmtId="171" fontId="2" fillId="34" borderId="11" xfId="65" applyFont="1" applyFill="1" applyBorder="1" applyAlignment="1">
      <alignment horizontal="center"/>
    </xf>
    <xf numFmtId="169" fontId="3" fillId="33" borderId="13" xfId="0" applyNumberFormat="1" applyFont="1" applyFill="1" applyBorder="1" applyAlignment="1">
      <alignment horizontal="center" vertical="center"/>
    </xf>
    <xf numFmtId="169" fontId="3" fillId="33" borderId="14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justify" wrapText="1"/>
    </xf>
    <xf numFmtId="0" fontId="4" fillId="0" borderId="11" xfId="0" applyFont="1" applyFill="1" applyBorder="1" applyAlignment="1">
      <alignment horizontal="left"/>
    </xf>
    <xf numFmtId="169" fontId="3" fillId="33" borderId="10" xfId="0" applyNumberFormat="1" applyFont="1" applyFill="1" applyBorder="1" applyAlignment="1">
      <alignment horizontal="center"/>
    </xf>
    <xf numFmtId="169" fontId="3" fillId="33" borderId="0" xfId="0" applyNumberFormat="1" applyFont="1" applyFill="1" applyBorder="1" applyAlignment="1">
      <alignment horizontal="center"/>
    </xf>
    <xf numFmtId="169" fontId="3" fillId="33" borderId="18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9" fontId="3" fillId="33" borderId="17" xfId="0" applyNumberFormat="1" applyFont="1" applyFill="1" applyBorder="1" applyAlignment="1">
      <alignment horizontal="center" vertical="center" wrapText="1"/>
    </xf>
    <xf numFmtId="169" fontId="3" fillId="33" borderId="21" xfId="0" applyNumberFormat="1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171" fontId="2" fillId="34" borderId="0" xfId="65" applyFont="1" applyFill="1" applyBorder="1" applyAlignment="1">
      <alignment horizontal="center"/>
    </xf>
    <xf numFmtId="171" fontId="2" fillId="0" borderId="0" xfId="65" applyFont="1" applyFill="1" applyBorder="1" applyAlignment="1">
      <alignment horizontal="center"/>
    </xf>
    <xf numFmtId="0" fontId="2" fillId="34" borderId="0" xfId="0" applyFont="1" applyFill="1" applyAlignment="1">
      <alignment horizontal="right"/>
    </xf>
    <xf numFmtId="169" fontId="2" fillId="0" borderId="12" xfId="0" applyNumberFormat="1" applyFont="1" applyFill="1" applyBorder="1" applyAlignment="1">
      <alignment/>
    </xf>
    <xf numFmtId="169" fontId="2" fillId="0" borderId="15" xfId="0" applyNumberFormat="1" applyFont="1" applyFill="1" applyBorder="1" applyAlignment="1">
      <alignment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Porcentagem 2" xfId="52"/>
    <cellStyle name="Ruim" xfId="53"/>
    <cellStyle name="Saída" xfId="54"/>
    <cellStyle name="Comma [0]" xfId="55"/>
    <cellStyle name="Separador de milhares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1428750</xdr:colOff>
      <xdr:row>0</xdr:row>
      <xdr:rowOff>142875</xdr:rowOff>
    </xdr:from>
    <xdr:to>
      <xdr:col>1</xdr:col>
      <xdr:colOff>1428750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9925" y="142875"/>
          <a:ext cx="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5076825</xdr:colOff>
      <xdr:row>0</xdr:row>
      <xdr:rowOff>161925</xdr:rowOff>
    </xdr:from>
    <xdr:to>
      <xdr:col>1</xdr:col>
      <xdr:colOff>66675</xdr:colOff>
      <xdr:row>3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61925"/>
          <a:ext cx="5810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83.8515625" style="2" customWidth="1"/>
    <col min="2" max="2" width="21.421875" style="2" customWidth="1"/>
    <col min="3" max="3" width="20.7109375" style="2" customWidth="1"/>
    <col min="4" max="5" width="20.140625" style="2" customWidth="1"/>
    <col min="6" max="6" width="21.00390625" style="2" customWidth="1"/>
    <col min="7" max="7" width="20.28125" style="2" bestFit="1" customWidth="1"/>
    <col min="8" max="8" width="17.7109375" style="2" bestFit="1" customWidth="1"/>
    <col min="9" max="10" width="13.8515625" style="2" bestFit="1" customWidth="1"/>
    <col min="11" max="16384" width="9.140625" style="2" customWidth="1"/>
  </cols>
  <sheetData>
    <row r="1" ht="15.75">
      <c r="A1" s="1"/>
    </row>
    <row r="2" ht="15.75"/>
    <row r="3" ht="15.75"/>
    <row r="4" ht="15.75"/>
    <row r="5" spans="1:6" ht="15.75">
      <c r="A5" s="167" t="s">
        <v>1</v>
      </c>
      <c r="B5" s="167"/>
      <c r="C5" s="167"/>
      <c r="D5" s="167"/>
      <c r="E5" s="167"/>
      <c r="F5" s="3"/>
    </row>
    <row r="6" spans="1:8" ht="15.75">
      <c r="A6" s="168" t="s">
        <v>47</v>
      </c>
      <c r="B6" s="168"/>
      <c r="C6" s="168"/>
      <c r="D6" s="168"/>
      <c r="E6" s="168"/>
      <c r="F6" s="4"/>
      <c r="G6" s="5"/>
      <c r="H6" s="5"/>
    </row>
    <row r="7" spans="1:8" ht="15.75">
      <c r="A7" s="167" t="s">
        <v>0</v>
      </c>
      <c r="B7" s="167"/>
      <c r="C7" s="167"/>
      <c r="D7" s="167"/>
      <c r="E7" s="167"/>
      <c r="F7" s="3"/>
      <c r="G7" s="5"/>
      <c r="H7" s="5"/>
    </row>
    <row r="8" spans="1:9" ht="15.75">
      <c r="A8" s="167" t="s">
        <v>82</v>
      </c>
      <c r="B8" s="167"/>
      <c r="C8" s="167"/>
      <c r="D8" s="167"/>
      <c r="E8" s="167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8" ht="15.75">
      <c r="A10" s="6"/>
      <c r="B10" s="6"/>
      <c r="C10" s="6"/>
      <c r="E10" s="175" t="s">
        <v>95</v>
      </c>
      <c r="G10" s="5"/>
      <c r="H10" s="5"/>
    </row>
    <row r="11" spans="1:8" ht="15.75">
      <c r="A11" s="2" t="s">
        <v>80</v>
      </c>
      <c r="B11" s="6"/>
      <c r="C11" s="6"/>
      <c r="D11" s="7"/>
      <c r="E11" s="7" t="s">
        <v>28</v>
      </c>
      <c r="F11" s="5"/>
      <c r="G11" s="5"/>
      <c r="H11" s="5"/>
    </row>
    <row r="12" spans="1:8" ht="15.75">
      <c r="A12" s="129" t="s">
        <v>24</v>
      </c>
      <c r="B12" s="129"/>
      <c r="C12" s="130"/>
      <c r="D12" s="137" t="s">
        <v>2</v>
      </c>
      <c r="E12" s="129"/>
      <c r="F12" s="5"/>
      <c r="G12" s="5"/>
      <c r="H12" s="5"/>
    </row>
    <row r="13" spans="1:8" ht="15.75">
      <c r="A13" s="133" t="s">
        <v>25</v>
      </c>
      <c r="B13" s="133"/>
      <c r="C13" s="134"/>
      <c r="D13" s="176"/>
      <c r="E13" s="177"/>
      <c r="F13" s="8"/>
      <c r="G13" s="5"/>
      <c r="H13" s="5"/>
    </row>
    <row r="14" spans="1:8" ht="15.75">
      <c r="A14" s="127" t="s">
        <v>29</v>
      </c>
      <c r="B14" s="127"/>
      <c r="C14" s="128"/>
      <c r="D14" s="10"/>
      <c r="E14" s="81">
        <v>69248357222</v>
      </c>
      <c r="F14" s="11"/>
      <c r="G14" s="102"/>
      <c r="H14" s="5"/>
    </row>
    <row r="15" spans="1:8" ht="15.75">
      <c r="A15" s="127" t="s">
        <v>30</v>
      </c>
      <c r="B15" s="127"/>
      <c r="C15" s="128"/>
      <c r="D15" s="10"/>
      <c r="E15" s="81">
        <v>88648671537.31001</v>
      </c>
      <c r="F15" s="11"/>
      <c r="G15" s="102"/>
      <c r="H15" s="5"/>
    </row>
    <row r="16" spans="1:8" ht="15.75">
      <c r="A16" s="127" t="s">
        <v>31</v>
      </c>
      <c r="B16" s="127"/>
      <c r="C16" s="128"/>
      <c r="D16" s="10"/>
      <c r="E16" s="81">
        <v>91423470889.4</v>
      </c>
      <c r="F16" s="11"/>
      <c r="G16" s="102"/>
      <c r="H16" s="5"/>
    </row>
    <row r="17" spans="1:8" ht="15.75">
      <c r="A17" s="127" t="s">
        <v>71</v>
      </c>
      <c r="B17" s="127"/>
      <c r="C17" s="128"/>
      <c r="D17" s="10"/>
      <c r="E17" s="81">
        <f>IF(E16&lt;E24,E24-E16,0)</f>
        <v>0</v>
      </c>
      <c r="F17" s="11"/>
      <c r="G17" s="102"/>
      <c r="H17" s="5"/>
    </row>
    <row r="18" spans="1:8" ht="15.75" hidden="1">
      <c r="A18" s="127" t="s">
        <v>32</v>
      </c>
      <c r="B18" s="127"/>
      <c r="C18" s="128"/>
      <c r="D18" s="10"/>
      <c r="E18" s="81">
        <v>0</v>
      </c>
      <c r="F18" s="11"/>
      <c r="G18" s="102"/>
      <c r="H18" s="5"/>
    </row>
    <row r="19" spans="1:8" ht="15.75" hidden="1">
      <c r="A19" s="127" t="s">
        <v>54</v>
      </c>
      <c r="B19" s="127"/>
      <c r="C19" s="128"/>
      <c r="D19" s="10"/>
      <c r="E19" s="81">
        <v>0</v>
      </c>
      <c r="F19" s="11"/>
      <c r="G19" s="102"/>
      <c r="H19" s="5"/>
    </row>
    <row r="20" spans="1:8" ht="15.75">
      <c r="A20" s="127" t="s">
        <v>67</v>
      </c>
      <c r="B20" s="127"/>
      <c r="C20" s="128"/>
      <c r="D20" s="10"/>
      <c r="E20" s="82">
        <v>3327848315.14</v>
      </c>
      <c r="F20" s="11"/>
      <c r="G20" s="102"/>
      <c r="H20" s="5"/>
    </row>
    <row r="21" spans="1:8" ht="15.75">
      <c r="A21" s="127" t="s">
        <v>26</v>
      </c>
      <c r="B21" s="127"/>
      <c r="C21" s="128"/>
      <c r="D21" s="10"/>
      <c r="E21" s="83"/>
      <c r="F21" s="12"/>
      <c r="G21" s="102"/>
      <c r="H21" s="5"/>
    </row>
    <row r="22" spans="1:8" ht="15.75">
      <c r="A22" s="127" t="s">
        <v>33</v>
      </c>
      <c r="B22" s="127"/>
      <c r="C22" s="128"/>
      <c r="D22" s="13"/>
      <c r="E22" s="81">
        <v>89504336636</v>
      </c>
      <c r="F22" s="11"/>
      <c r="G22" s="102"/>
      <c r="H22" s="5"/>
    </row>
    <row r="23" spans="1:8" ht="15.75">
      <c r="A23" s="127" t="s">
        <v>34</v>
      </c>
      <c r="B23" s="127"/>
      <c r="C23" s="128"/>
      <c r="D23" s="13"/>
      <c r="E23" s="81">
        <v>105012166751.41</v>
      </c>
      <c r="F23" s="11"/>
      <c r="G23" s="102"/>
      <c r="H23" s="5"/>
    </row>
    <row r="24" spans="1:8" ht="15.75">
      <c r="A24" s="127" t="s">
        <v>35</v>
      </c>
      <c r="B24" s="127"/>
      <c r="C24" s="128"/>
      <c r="D24" s="13"/>
      <c r="E24" s="81">
        <v>77676310501.51</v>
      </c>
      <c r="F24" s="11"/>
      <c r="G24" s="102"/>
      <c r="H24" s="5"/>
    </row>
    <row r="25" spans="1:8" ht="15.75">
      <c r="A25" s="127" t="s">
        <v>36</v>
      </c>
      <c r="B25" s="127"/>
      <c r="C25" s="128"/>
      <c r="D25" s="13"/>
      <c r="E25" s="81">
        <v>76867742640.12001</v>
      </c>
      <c r="F25" s="11"/>
      <c r="G25" s="102"/>
      <c r="H25" s="5"/>
    </row>
    <row r="26" spans="1:8" ht="15.75">
      <c r="A26" s="127" t="s">
        <v>55</v>
      </c>
      <c r="B26" s="127"/>
      <c r="C26" s="128"/>
      <c r="D26" s="13"/>
      <c r="E26" s="81">
        <v>74138502566.54001</v>
      </c>
      <c r="F26" s="11"/>
      <c r="G26" s="102"/>
      <c r="H26" s="5"/>
    </row>
    <row r="27" spans="1:8" ht="15.75" hidden="1">
      <c r="A27" s="127" t="s">
        <v>37</v>
      </c>
      <c r="B27" s="127"/>
      <c r="C27" s="128"/>
      <c r="D27" s="13"/>
      <c r="E27" s="81">
        <v>0</v>
      </c>
      <c r="F27" s="11"/>
      <c r="G27" s="102"/>
      <c r="H27" s="5"/>
    </row>
    <row r="28" spans="1:8" ht="15.75" hidden="1">
      <c r="A28" s="127" t="s">
        <v>38</v>
      </c>
      <c r="B28" s="127"/>
      <c r="C28" s="128"/>
      <c r="D28" s="13"/>
      <c r="E28" s="81">
        <f>E16-E25</f>
        <v>14555728249.279984</v>
      </c>
      <c r="F28" s="11"/>
      <c r="G28" s="102"/>
      <c r="H28" s="5"/>
    </row>
    <row r="29" spans="1:8" ht="15.75">
      <c r="A29" s="135" t="s">
        <v>72</v>
      </c>
      <c r="B29" s="135"/>
      <c r="C29" s="136"/>
      <c r="D29" s="13"/>
      <c r="E29" s="81">
        <f>IF(E24&lt;E16,E16-E24,0)</f>
        <v>13747160387.89</v>
      </c>
      <c r="F29" s="11"/>
      <c r="G29" s="102"/>
      <c r="H29" s="5"/>
    </row>
    <row r="30" spans="1:8" ht="15.75">
      <c r="A30" s="129" t="s">
        <v>5</v>
      </c>
      <c r="B30" s="129"/>
      <c r="C30" s="130"/>
      <c r="D30" s="137" t="s">
        <v>2</v>
      </c>
      <c r="E30" s="129"/>
      <c r="F30" s="5"/>
      <c r="G30" s="5"/>
      <c r="H30" s="5"/>
    </row>
    <row r="31" spans="1:8" ht="15.75">
      <c r="A31" s="133" t="s">
        <v>3</v>
      </c>
      <c r="B31" s="133"/>
      <c r="C31" s="134"/>
      <c r="D31" s="16"/>
      <c r="E31" s="84">
        <f>E24</f>
        <v>77676310501.51</v>
      </c>
      <c r="F31" s="11"/>
      <c r="G31" s="102"/>
      <c r="H31" s="5"/>
    </row>
    <row r="32" spans="1:8" ht="15.75">
      <c r="A32" s="135" t="s">
        <v>4</v>
      </c>
      <c r="B32" s="135"/>
      <c r="C32" s="136"/>
      <c r="D32" s="18"/>
      <c r="E32" s="85">
        <f>E25</f>
        <v>76867742640.12001</v>
      </c>
      <c r="F32" s="11"/>
      <c r="G32" s="102"/>
      <c r="H32" s="5"/>
    </row>
    <row r="33" spans="1:8" ht="15.75">
      <c r="A33" s="132" t="s">
        <v>6</v>
      </c>
      <c r="B33" s="132"/>
      <c r="C33" s="138"/>
      <c r="D33" s="131" t="s">
        <v>2</v>
      </c>
      <c r="E33" s="132"/>
      <c r="F33" s="5"/>
      <c r="G33" s="102"/>
      <c r="H33" s="5"/>
    </row>
    <row r="34" spans="1:8" ht="15.75">
      <c r="A34" s="36" t="s">
        <v>7</v>
      </c>
      <c r="B34" s="70"/>
      <c r="C34" s="71"/>
      <c r="D34" s="74"/>
      <c r="E34" s="86">
        <f>82455459589.61</f>
        <v>82455459589.61</v>
      </c>
      <c r="F34" s="5"/>
      <c r="G34" s="102"/>
      <c r="H34" s="5"/>
    </row>
    <row r="35" spans="1:8" ht="15.75">
      <c r="A35" s="28" t="s">
        <v>68</v>
      </c>
      <c r="B35" s="68"/>
      <c r="C35" s="69"/>
      <c r="D35" s="75"/>
      <c r="E35" s="87">
        <f>E34</f>
        <v>82455459589.61</v>
      </c>
      <c r="F35" s="5"/>
      <c r="G35" s="102"/>
      <c r="H35" s="5"/>
    </row>
    <row r="36" spans="1:8" ht="15.75">
      <c r="A36" s="72" t="s">
        <v>69</v>
      </c>
      <c r="B36" s="20"/>
      <c r="C36" s="73"/>
      <c r="D36" s="76"/>
      <c r="E36" s="88">
        <f>E34</f>
        <v>82455459589.61</v>
      </c>
      <c r="F36" s="19"/>
      <c r="G36" s="102"/>
      <c r="H36" s="5"/>
    </row>
    <row r="37" spans="1:8" ht="15.75">
      <c r="A37" s="20"/>
      <c r="B37" s="20"/>
      <c r="C37" s="20"/>
      <c r="D37" s="21"/>
      <c r="E37" s="12"/>
      <c r="F37" s="5"/>
      <c r="G37" s="5"/>
      <c r="H37" s="5"/>
    </row>
    <row r="38" spans="1:8" ht="15.75">
      <c r="A38" s="129" t="s">
        <v>74</v>
      </c>
      <c r="B38" s="129"/>
      <c r="C38" s="130"/>
      <c r="D38" s="137" t="s">
        <v>2</v>
      </c>
      <c r="E38" s="129"/>
      <c r="F38" s="126"/>
      <c r="G38" s="126"/>
      <c r="H38" s="5"/>
    </row>
    <row r="39" spans="1:8" ht="15.75">
      <c r="A39" s="165" t="s">
        <v>75</v>
      </c>
      <c r="B39" s="165"/>
      <c r="C39" s="166"/>
      <c r="D39" s="22"/>
      <c r="E39" s="23"/>
      <c r="F39" s="5"/>
      <c r="G39" s="5"/>
      <c r="H39" s="5"/>
    </row>
    <row r="40" spans="1:8" ht="15.75">
      <c r="A40" s="127" t="s">
        <v>39</v>
      </c>
      <c r="B40" s="127"/>
      <c r="C40" s="128"/>
      <c r="D40" s="24"/>
      <c r="E40" s="89">
        <f>384157583.33</f>
        <v>384157583.33</v>
      </c>
      <c r="G40" s="102"/>
      <c r="H40" s="5"/>
    </row>
    <row r="41" spans="1:8" ht="15.75">
      <c r="A41" s="127" t="s">
        <v>97</v>
      </c>
      <c r="B41" s="127"/>
      <c r="C41" s="128"/>
      <c r="D41" s="24"/>
      <c r="E41" s="89">
        <f>6775091.79</f>
        <v>6775091.79</v>
      </c>
      <c r="G41" s="102"/>
      <c r="H41" s="5"/>
    </row>
    <row r="42" spans="1:8" ht="15.75">
      <c r="A42" s="127" t="s">
        <v>96</v>
      </c>
      <c r="B42" s="127"/>
      <c r="C42" s="128"/>
      <c r="D42" s="24"/>
      <c r="E42" s="89">
        <f>6775091.79</f>
        <v>6775091.79</v>
      </c>
      <c r="F42" s="5"/>
      <c r="G42" s="102"/>
      <c r="H42" s="5"/>
    </row>
    <row r="43" spans="1:8" ht="15.75">
      <c r="A43" s="127" t="s">
        <v>40</v>
      </c>
      <c r="B43" s="127"/>
      <c r="C43" s="128"/>
      <c r="D43" s="24"/>
      <c r="E43" s="89">
        <f>E40-E41</f>
        <v>377382491.53999996</v>
      </c>
      <c r="F43" s="5"/>
      <c r="G43" s="102"/>
      <c r="H43" s="5"/>
    </row>
    <row r="44" spans="1:8" ht="15.75">
      <c r="A44" s="165" t="s">
        <v>76</v>
      </c>
      <c r="B44" s="165"/>
      <c r="C44" s="166"/>
      <c r="D44" s="24"/>
      <c r="E44" s="25"/>
      <c r="F44" s="26"/>
      <c r="G44" s="102"/>
      <c r="H44" s="5"/>
    </row>
    <row r="45" spans="1:8" ht="15.75">
      <c r="A45" s="127" t="s">
        <v>52</v>
      </c>
      <c r="B45" s="127"/>
      <c r="C45" s="128"/>
      <c r="D45" s="24"/>
      <c r="E45" s="89">
        <v>5552521347.969999</v>
      </c>
      <c r="F45" s="5"/>
      <c r="G45" s="102"/>
      <c r="H45" s="5"/>
    </row>
    <row r="46" spans="1:8" ht="15.75">
      <c r="A46" s="127" t="s">
        <v>98</v>
      </c>
      <c r="B46" s="127"/>
      <c r="C46" s="128"/>
      <c r="D46" s="24"/>
      <c r="E46" s="89">
        <f>13522683534.23</f>
        <v>13522683534.23</v>
      </c>
      <c r="F46" s="5"/>
      <c r="G46" s="102"/>
      <c r="H46" s="5"/>
    </row>
    <row r="47" spans="1:8" ht="15.75">
      <c r="A47" s="127" t="s">
        <v>96</v>
      </c>
      <c r="B47" s="127"/>
      <c r="C47" s="128"/>
      <c r="D47" s="24"/>
      <c r="E47" s="89">
        <f>13522683534.23</f>
        <v>13522683534.23</v>
      </c>
      <c r="F47" s="5"/>
      <c r="G47" s="102"/>
      <c r="H47" s="5"/>
    </row>
    <row r="48" spans="1:8" ht="15.75">
      <c r="A48" s="135" t="s">
        <v>53</v>
      </c>
      <c r="B48" s="135"/>
      <c r="C48" s="136"/>
      <c r="D48" s="27"/>
      <c r="E48" s="90">
        <f>E45-E46</f>
        <v>-7970162186.26</v>
      </c>
      <c r="F48" s="5"/>
      <c r="G48" s="102"/>
      <c r="H48" s="5"/>
    </row>
    <row r="49" spans="1:8" ht="15.75">
      <c r="A49" s="14"/>
      <c r="B49" s="15"/>
      <c r="C49" s="15"/>
      <c r="D49" s="12"/>
      <c r="E49" s="12"/>
      <c r="F49" s="5"/>
      <c r="G49" s="5"/>
      <c r="H49" s="5"/>
    </row>
    <row r="50" spans="1:8" ht="15.75">
      <c r="A50" s="138" t="s">
        <v>77</v>
      </c>
      <c r="B50" s="50" t="s">
        <v>8</v>
      </c>
      <c r="C50" s="51" t="s">
        <v>12</v>
      </c>
      <c r="D50" s="140" t="s">
        <v>14</v>
      </c>
      <c r="E50" s="141"/>
      <c r="F50"/>
      <c r="G50"/>
      <c r="H50" s="5"/>
    </row>
    <row r="51" spans="1:8" ht="15.75">
      <c r="A51" s="171"/>
      <c r="B51" s="50" t="s">
        <v>9</v>
      </c>
      <c r="C51" s="50" t="s">
        <v>59</v>
      </c>
      <c r="D51" s="142"/>
      <c r="E51" s="143"/>
      <c r="F51"/>
      <c r="G51"/>
      <c r="H51" s="5"/>
    </row>
    <row r="52" spans="1:8" ht="15.75">
      <c r="A52" s="171"/>
      <c r="B52" s="50" t="s">
        <v>10</v>
      </c>
      <c r="C52" s="50"/>
      <c r="D52" s="157" t="s">
        <v>15</v>
      </c>
      <c r="E52" s="158"/>
      <c r="F52"/>
      <c r="G52"/>
      <c r="H52" s="5"/>
    </row>
    <row r="53" spans="1:8" ht="15.75">
      <c r="A53" s="171"/>
      <c r="B53" s="50" t="s">
        <v>11</v>
      </c>
      <c r="C53" s="50" t="s">
        <v>13</v>
      </c>
      <c r="D53" s="157"/>
      <c r="E53" s="158"/>
      <c r="F53"/>
      <c r="G53"/>
      <c r="H53" s="5"/>
    </row>
    <row r="54" spans="1:8" ht="15.75">
      <c r="A54" s="172"/>
      <c r="B54" s="50"/>
      <c r="C54" s="60"/>
      <c r="D54" s="59"/>
      <c r="E54" s="58"/>
      <c r="F54"/>
      <c r="G54"/>
      <c r="H54" s="5"/>
    </row>
    <row r="55" spans="1:8" ht="15.75">
      <c r="A55" s="61" t="s">
        <v>62</v>
      </c>
      <c r="B55" s="103">
        <v>-10833346000</v>
      </c>
      <c r="C55" s="103">
        <v>14767435933.270004</v>
      </c>
      <c r="D55" s="29"/>
      <c r="E55" s="30">
        <f>C55/B55*100</f>
        <v>-136.31463384692046</v>
      </c>
      <c r="F55" s="5"/>
      <c r="G55" s="102"/>
      <c r="H55" s="5"/>
    </row>
    <row r="56" spans="1:8" ht="15.75">
      <c r="A56" s="62" t="s">
        <v>63</v>
      </c>
      <c r="B56" s="104">
        <v>-18434249000</v>
      </c>
      <c r="C56" s="104">
        <v>4138934110.7800045</v>
      </c>
      <c r="D56" s="31"/>
      <c r="E56" s="32">
        <f>C56/B56*100</f>
        <v>-22.45241512567181</v>
      </c>
      <c r="F56" s="5"/>
      <c r="G56" s="102"/>
      <c r="H56" s="5"/>
    </row>
    <row r="57" spans="1:8" ht="15.75">
      <c r="A57" s="28"/>
      <c r="B57" s="33"/>
      <c r="C57" s="33"/>
      <c r="D57" s="34"/>
      <c r="E57" s="34"/>
      <c r="F57" s="5"/>
      <c r="G57" s="5"/>
      <c r="H57" s="5"/>
    </row>
    <row r="58" spans="1:8" ht="15.75">
      <c r="A58" s="138" t="s">
        <v>64</v>
      </c>
      <c r="B58" s="163" t="s">
        <v>16</v>
      </c>
      <c r="C58" s="52" t="s">
        <v>17</v>
      </c>
      <c r="D58" s="53" t="s">
        <v>18</v>
      </c>
      <c r="E58" s="140" t="s">
        <v>23</v>
      </c>
      <c r="F58" s="126"/>
      <c r="G58" s="126"/>
      <c r="H58" s="5"/>
    </row>
    <row r="59" spans="1:8" ht="15.75">
      <c r="A59" s="162"/>
      <c r="B59" s="164"/>
      <c r="C59" s="54" t="s">
        <v>59</v>
      </c>
      <c r="D59" s="55" t="s">
        <v>59</v>
      </c>
      <c r="E59" s="150"/>
      <c r="F59" s="126"/>
      <c r="G59" s="126"/>
      <c r="H59" s="5"/>
    </row>
    <row r="60" spans="1:8" ht="15.75">
      <c r="A60" s="64" t="s">
        <v>41</v>
      </c>
      <c r="B60" s="91">
        <f>SUM(B61:B65)</f>
        <v>13836115728.65</v>
      </c>
      <c r="C60" s="91">
        <f>SUM(C61:C65)</f>
        <v>2791462730.56</v>
      </c>
      <c r="D60" s="91">
        <f>SUM(D61:D65)</f>
        <v>3231750103.3599997</v>
      </c>
      <c r="E60" s="92">
        <f>SUM(E61:E65)</f>
        <v>7812902894.730001</v>
      </c>
      <c r="F60" s="35"/>
      <c r="G60" s="35"/>
      <c r="H60" s="5"/>
    </row>
    <row r="61" spans="1:8" ht="15.75">
      <c r="A61" s="5" t="s">
        <v>42</v>
      </c>
      <c r="B61" s="93">
        <v>13706340327.6</v>
      </c>
      <c r="C61" s="93">
        <v>2787205428.29</v>
      </c>
      <c r="D61" s="93">
        <v>3110523456.8</v>
      </c>
      <c r="E61" s="94">
        <f>B61-C61-D61</f>
        <v>7808611442.510001</v>
      </c>
      <c r="F61" s="35"/>
      <c r="G61" s="35"/>
      <c r="H61" s="5"/>
    </row>
    <row r="62" spans="1:8" ht="15.75">
      <c r="A62" s="5" t="s">
        <v>43</v>
      </c>
      <c r="B62" s="93">
        <v>23786050.559999995</v>
      </c>
      <c r="C62" s="93">
        <v>942478.13</v>
      </c>
      <c r="D62" s="93">
        <v>22372559.5</v>
      </c>
      <c r="E62" s="94">
        <f aca="true" t="shared" si="0" ref="E62:E71">B62-C62-D62</f>
        <v>471012.929999996</v>
      </c>
      <c r="F62" s="35"/>
      <c r="G62" s="35"/>
      <c r="H62" s="5"/>
    </row>
    <row r="63" spans="1:8" ht="15.75">
      <c r="A63" s="5" t="s">
        <v>44</v>
      </c>
      <c r="B63" s="93">
        <v>74722331.4</v>
      </c>
      <c r="C63" s="93">
        <v>3610.41</v>
      </c>
      <c r="D63" s="93">
        <v>70898281.7</v>
      </c>
      <c r="E63" s="94">
        <f t="shared" si="0"/>
        <v>3820439.2900000066</v>
      </c>
      <c r="F63" s="35"/>
      <c r="G63" s="35"/>
      <c r="H63" s="5"/>
    </row>
    <row r="64" spans="1:8" ht="15.75">
      <c r="A64" s="5" t="s">
        <v>45</v>
      </c>
      <c r="B64" s="93">
        <v>22152387.77</v>
      </c>
      <c r="C64" s="93">
        <v>3301106.13</v>
      </c>
      <c r="D64" s="93">
        <v>18851281.64</v>
      </c>
      <c r="E64" s="94">
        <f t="shared" si="0"/>
        <v>0</v>
      </c>
      <c r="F64" s="35"/>
      <c r="G64" s="35"/>
      <c r="H64" s="5"/>
    </row>
    <row r="65" spans="1:8" ht="15.75">
      <c r="A65" s="5" t="s">
        <v>57</v>
      </c>
      <c r="B65" s="93">
        <v>9114631.32</v>
      </c>
      <c r="C65" s="93">
        <v>10107.6</v>
      </c>
      <c r="D65" s="93">
        <v>9104523.72</v>
      </c>
      <c r="E65" s="94">
        <f t="shared" si="0"/>
        <v>0</v>
      </c>
      <c r="F65" s="35"/>
      <c r="G65" s="35"/>
      <c r="H65" s="5"/>
    </row>
    <row r="66" spans="1:8" ht="15.75">
      <c r="A66" s="64" t="s">
        <v>46</v>
      </c>
      <c r="B66" s="91">
        <f>SUM(B67:B71)</f>
        <v>599531944.62</v>
      </c>
      <c r="C66" s="91">
        <f>SUM(C67:C71)</f>
        <v>292746843.94000006</v>
      </c>
      <c r="D66" s="91">
        <f>SUM(D67:D71)</f>
        <v>298939501.52000004</v>
      </c>
      <c r="E66" s="92">
        <f>SUM(E67:E71)</f>
        <v>7845599.160000012</v>
      </c>
      <c r="F66" s="35"/>
      <c r="G66" s="35"/>
      <c r="H66" s="5"/>
    </row>
    <row r="67" spans="1:8" ht="15.75">
      <c r="A67" s="5" t="s">
        <v>42</v>
      </c>
      <c r="B67" s="93">
        <v>275915732.34000003</v>
      </c>
      <c r="C67" s="93">
        <v>185277203.67000002</v>
      </c>
      <c r="D67" s="93">
        <v>84494641.10999998</v>
      </c>
      <c r="E67" s="94">
        <f t="shared" si="0"/>
        <v>6143887.560000032</v>
      </c>
      <c r="F67" s="35"/>
      <c r="G67" s="35"/>
      <c r="H67" s="5"/>
    </row>
    <row r="68" spans="1:8" ht="15.75">
      <c r="A68" s="5" t="s">
        <v>43</v>
      </c>
      <c r="B68" s="93">
        <v>101597345.43</v>
      </c>
      <c r="C68" s="93">
        <v>53051888.31999999</v>
      </c>
      <c r="D68" s="93">
        <v>48452659.220000006</v>
      </c>
      <c r="E68" s="94">
        <f t="shared" si="0"/>
        <v>92797.89000000805</v>
      </c>
      <c r="F68" s="35"/>
      <c r="G68" s="35"/>
      <c r="H68" s="5"/>
    </row>
    <row r="69" spans="1:8" ht="15.75">
      <c r="A69" s="5" t="s">
        <v>44</v>
      </c>
      <c r="B69" s="93">
        <v>126994264.55999999</v>
      </c>
      <c r="C69" s="93">
        <v>28984047.730000004</v>
      </c>
      <c r="D69" s="93">
        <v>97938508.91000001</v>
      </c>
      <c r="E69" s="94">
        <f t="shared" si="0"/>
        <v>71707.91999997199</v>
      </c>
      <c r="F69" s="35"/>
      <c r="G69" s="35"/>
      <c r="H69" s="5"/>
    </row>
    <row r="70" spans="1:8" ht="15.75">
      <c r="A70" s="5" t="s">
        <v>45</v>
      </c>
      <c r="B70" s="93">
        <v>88282587</v>
      </c>
      <c r="C70" s="93">
        <v>24960845.669999998</v>
      </c>
      <c r="D70" s="93">
        <v>61819025.37</v>
      </c>
      <c r="E70" s="94">
        <f t="shared" si="0"/>
        <v>1502715.960000001</v>
      </c>
      <c r="F70" s="35"/>
      <c r="G70" s="35"/>
      <c r="H70" s="5"/>
    </row>
    <row r="71" spans="1:10" ht="15.75">
      <c r="A71" s="5" t="s">
        <v>57</v>
      </c>
      <c r="B71" s="95">
        <v>6742015.29</v>
      </c>
      <c r="C71" s="95">
        <v>472858.55</v>
      </c>
      <c r="D71" s="95">
        <v>6234666.910000001</v>
      </c>
      <c r="E71" s="94">
        <f t="shared" si="0"/>
        <v>34489.82999999914</v>
      </c>
      <c r="F71" s="35"/>
      <c r="G71" s="35"/>
      <c r="H71" s="17"/>
      <c r="I71" s="17"/>
      <c r="J71" s="17"/>
    </row>
    <row r="72" spans="1:10" ht="15.75">
      <c r="A72" s="63" t="s">
        <v>19</v>
      </c>
      <c r="B72" s="96">
        <f>B60+B66</f>
        <v>14435647673.27</v>
      </c>
      <c r="C72" s="96">
        <f>C60+C66</f>
        <v>3084209574.5</v>
      </c>
      <c r="D72" s="96">
        <f>D60+D66</f>
        <v>3530689604.8799996</v>
      </c>
      <c r="E72" s="96">
        <f>E60+E66</f>
        <v>7820748493.890001</v>
      </c>
      <c r="F72" s="35"/>
      <c r="G72" s="35"/>
      <c r="H72" s="17"/>
      <c r="I72" s="17"/>
      <c r="J72" s="17"/>
    </row>
    <row r="73" spans="1:10" ht="15.75">
      <c r="A73" s="28"/>
      <c r="B73" s="15"/>
      <c r="C73" s="33"/>
      <c r="D73" s="34"/>
      <c r="E73" s="34"/>
      <c r="F73" s="35"/>
      <c r="G73" s="17"/>
      <c r="H73" s="17"/>
      <c r="I73" s="17"/>
      <c r="J73" s="17"/>
    </row>
    <row r="74" spans="1:10" ht="15.75">
      <c r="A74" s="152" t="s">
        <v>65</v>
      </c>
      <c r="B74" s="159" t="s">
        <v>27</v>
      </c>
      <c r="C74" s="144" t="s">
        <v>78</v>
      </c>
      <c r="D74" s="145"/>
      <c r="E74" s="145"/>
      <c r="F74" s="174"/>
      <c r="G74" s="174"/>
      <c r="H74" s="17"/>
      <c r="I74" s="17"/>
      <c r="J74" s="17"/>
    </row>
    <row r="75" spans="1:10" ht="15.75">
      <c r="A75" s="153"/>
      <c r="B75" s="160"/>
      <c r="C75" s="159" t="s">
        <v>20</v>
      </c>
      <c r="D75" s="140" t="s">
        <v>60</v>
      </c>
      <c r="E75" s="141"/>
      <c r="F75" s="17"/>
      <c r="G75" s="17"/>
      <c r="H75" s="17"/>
      <c r="I75" s="17"/>
      <c r="J75" s="17"/>
    </row>
    <row r="76" spans="1:10" ht="15.75">
      <c r="A76" s="153"/>
      <c r="B76" s="160"/>
      <c r="C76" s="169"/>
      <c r="D76" s="142"/>
      <c r="E76" s="143"/>
      <c r="G76" s="17"/>
      <c r="H76" s="17"/>
      <c r="I76" s="17"/>
      <c r="J76" s="17"/>
    </row>
    <row r="77" spans="1:9" ht="15.75">
      <c r="A77" s="154"/>
      <c r="B77" s="161"/>
      <c r="C77" s="170"/>
      <c r="D77" s="150"/>
      <c r="E77" s="151"/>
      <c r="G77" s="5"/>
      <c r="H77" s="5"/>
      <c r="I77" s="5"/>
    </row>
    <row r="78" spans="1:9" ht="31.5">
      <c r="A78" s="80" t="s">
        <v>73</v>
      </c>
      <c r="B78" s="97">
        <f>12498996060.74</f>
        <v>12498996060.74</v>
      </c>
      <c r="C78" s="77">
        <v>0.25</v>
      </c>
      <c r="D78" s="79"/>
      <c r="E78" s="30">
        <f>B78/52517067411.52*100</f>
        <v>23.79987435855616</v>
      </c>
      <c r="F78" s="105"/>
      <c r="G78" s="105"/>
      <c r="H78" s="17"/>
      <c r="I78" s="5"/>
    </row>
    <row r="79" spans="1:9" ht="15.75" customHeight="1">
      <c r="A79" s="100" t="s">
        <v>81</v>
      </c>
      <c r="B79" s="99">
        <f>2882994990.61</f>
        <v>2882994990.61</v>
      </c>
      <c r="C79" s="101">
        <v>0.7</v>
      </c>
      <c r="D79" s="78"/>
      <c r="E79" s="32">
        <f>B79/4106766038.26*100</f>
        <v>70.20110139586863</v>
      </c>
      <c r="F79" s="105"/>
      <c r="G79" s="105"/>
      <c r="H79" s="17"/>
      <c r="I79" s="5"/>
    </row>
    <row r="80" ht="15" customHeight="1"/>
    <row r="81" spans="1:5" ht="31.5" customHeight="1">
      <c r="A81" s="106" t="s">
        <v>86</v>
      </c>
      <c r="B81" s="123" t="s">
        <v>87</v>
      </c>
      <c r="C81" s="124"/>
      <c r="D81" s="123" t="s">
        <v>88</v>
      </c>
      <c r="E81" s="125"/>
    </row>
    <row r="82" spans="1:5" ht="31.5" customHeight="1">
      <c r="A82" s="122" t="s">
        <v>89</v>
      </c>
      <c r="B82" s="107"/>
      <c r="C82" s="108">
        <v>0</v>
      </c>
      <c r="D82" s="109"/>
      <c r="E82" s="110">
        <f>93612044.04</f>
        <v>93612044.04</v>
      </c>
    </row>
    <row r="83" spans="1:8" ht="15.75">
      <c r="A83" s="111" t="s">
        <v>90</v>
      </c>
      <c r="B83" s="112"/>
      <c r="C83" s="113">
        <v>2847476801.96</v>
      </c>
      <c r="D83" s="114"/>
      <c r="E83" s="115">
        <v>9423907525.54</v>
      </c>
      <c r="F83" s="23"/>
      <c r="G83" s="17"/>
      <c r="H83" s="5"/>
    </row>
    <row r="84" spans="1:8" ht="6" customHeight="1">
      <c r="A84" s="117"/>
      <c r="B84" s="120"/>
      <c r="C84" s="118"/>
      <c r="D84" s="119"/>
      <c r="E84" s="118"/>
      <c r="F84" s="23"/>
      <c r="G84" s="17"/>
      <c r="H84" s="5"/>
    </row>
    <row r="85" spans="1:8" ht="36.75" customHeight="1">
      <c r="A85" s="121" t="s">
        <v>91</v>
      </c>
      <c r="B85" s="123" t="s">
        <v>87</v>
      </c>
      <c r="C85" s="124"/>
      <c r="D85" s="123" t="s">
        <v>92</v>
      </c>
      <c r="E85" s="125"/>
      <c r="F85" s="23"/>
      <c r="G85" s="17"/>
      <c r="H85" s="5"/>
    </row>
    <row r="86" spans="1:8" ht="15" customHeight="1">
      <c r="A86" s="116" t="s">
        <v>93</v>
      </c>
      <c r="B86" s="107"/>
      <c r="C86" s="108">
        <v>348069.41</v>
      </c>
      <c r="D86" s="109"/>
      <c r="E86" s="110">
        <v>6651930.59</v>
      </c>
      <c r="F86" s="23"/>
      <c r="G86" s="17"/>
      <c r="H86" s="5"/>
    </row>
    <row r="87" spans="1:8" ht="15" customHeight="1">
      <c r="A87" s="111" t="s">
        <v>94</v>
      </c>
      <c r="B87" s="112"/>
      <c r="C87" s="113">
        <v>0</v>
      </c>
      <c r="D87" s="114"/>
      <c r="E87" s="115">
        <v>0</v>
      </c>
      <c r="F87" s="23"/>
      <c r="G87" s="17"/>
      <c r="H87" s="5"/>
    </row>
    <row r="88" spans="1:8" ht="15" customHeight="1">
      <c r="A88" s="117"/>
      <c r="B88" s="117"/>
      <c r="C88" s="118"/>
      <c r="D88" s="119"/>
      <c r="E88" s="118"/>
      <c r="F88" s="23"/>
      <c r="G88" s="17"/>
      <c r="H88" s="5"/>
    </row>
    <row r="89" spans="1:8" ht="15.75">
      <c r="A89" s="152" t="s">
        <v>21</v>
      </c>
      <c r="B89" s="159" t="s">
        <v>61</v>
      </c>
      <c r="C89" s="144" t="s">
        <v>22</v>
      </c>
      <c r="D89" s="145"/>
      <c r="E89" s="145"/>
      <c r="F89" s="174"/>
      <c r="G89" s="174"/>
      <c r="H89" s="65"/>
    </row>
    <row r="90" spans="1:8" ht="15.75">
      <c r="A90" s="153"/>
      <c r="B90" s="169"/>
      <c r="C90" s="159" t="s">
        <v>20</v>
      </c>
      <c r="D90" s="140" t="s">
        <v>60</v>
      </c>
      <c r="E90" s="141"/>
      <c r="F90" s="65"/>
      <c r="G90" s="65"/>
      <c r="H90" s="65"/>
    </row>
    <row r="91" spans="1:8" ht="15.75">
      <c r="A91" s="153"/>
      <c r="B91" s="169"/>
      <c r="C91" s="169"/>
      <c r="D91" s="142"/>
      <c r="E91" s="143"/>
      <c r="F91" s="65"/>
      <c r="G91" s="65"/>
      <c r="H91" s="65"/>
    </row>
    <row r="92" spans="1:8" ht="15.75">
      <c r="A92" s="154"/>
      <c r="B92" s="170"/>
      <c r="C92" s="170"/>
      <c r="D92" s="150"/>
      <c r="E92" s="151"/>
      <c r="F92" s="65"/>
      <c r="G92" s="65"/>
      <c r="H92" s="65"/>
    </row>
    <row r="93" spans="1:8" ht="31.5">
      <c r="A93" s="40" t="s">
        <v>56</v>
      </c>
      <c r="B93" s="98">
        <f>6590847974.72</f>
        <v>6590847974.72</v>
      </c>
      <c r="C93" s="41">
        <v>0.12</v>
      </c>
      <c r="D93" s="148">
        <f>B93/52517065342.22*100</f>
        <v>12.549916739961905</v>
      </c>
      <c r="E93" s="149"/>
      <c r="F93" s="173"/>
      <c r="G93" s="173"/>
      <c r="H93" s="17"/>
    </row>
    <row r="94" spans="1:8" ht="15.75" hidden="1">
      <c r="A94" s="28"/>
      <c r="B94" s="37"/>
      <c r="C94" s="38"/>
      <c r="D94" s="39"/>
      <c r="E94" s="39"/>
      <c r="F94" s="23"/>
      <c r="G94" s="17"/>
      <c r="H94" s="5"/>
    </row>
    <row r="95" spans="1:8" ht="19.5" customHeight="1" hidden="1">
      <c r="A95" s="146" t="s">
        <v>48</v>
      </c>
      <c r="B95" s="146"/>
      <c r="C95" s="147"/>
      <c r="D95" s="137" t="s">
        <v>49</v>
      </c>
      <c r="E95" s="129"/>
      <c r="F95" s="23"/>
      <c r="G95" s="17"/>
      <c r="H95" s="5"/>
    </row>
    <row r="96" spans="1:8" ht="15.75" hidden="1">
      <c r="A96" s="156" t="s">
        <v>50</v>
      </c>
      <c r="B96" s="156"/>
      <c r="C96" s="156"/>
      <c r="D96" s="42"/>
      <c r="E96" s="43">
        <v>0</v>
      </c>
      <c r="F96" s="23"/>
      <c r="G96" s="17"/>
      <c r="H96" s="5"/>
    </row>
    <row r="97" spans="1:8" ht="15.75">
      <c r="A97" s="56" t="s">
        <v>58</v>
      </c>
      <c r="E97" s="7"/>
      <c r="F97" s="44"/>
      <c r="G97" s="5"/>
      <c r="H97" s="5"/>
    </row>
    <row r="98" spans="1:3" ht="15.75">
      <c r="A98" s="57" t="s">
        <v>51</v>
      </c>
      <c r="C98" s="45"/>
    </row>
    <row r="99" spans="1:8" ht="15.75">
      <c r="A99" s="57" t="s">
        <v>79</v>
      </c>
      <c r="B99" s="66"/>
      <c r="C99" s="67"/>
      <c r="F99" s="5"/>
      <c r="G99" s="5"/>
      <c r="H99" s="5"/>
    </row>
    <row r="100" spans="1:8" ht="45" customHeight="1" hidden="1">
      <c r="A100" s="155" t="s">
        <v>66</v>
      </c>
      <c r="B100" s="155"/>
      <c r="C100" s="155"/>
      <c r="D100" s="155"/>
      <c r="E100" s="155"/>
      <c r="F100" s="5"/>
      <c r="G100" s="5"/>
      <c r="H100" s="5"/>
    </row>
    <row r="101" spans="1:8" ht="15.75">
      <c r="A101" s="9" t="s">
        <v>70</v>
      </c>
      <c r="F101" s="5"/>
      <c r="G101" s="5"/>
      <c r="H101" s="5"/>
    </row>
    <row r="102" spans="1:8" ht="15.75">
      <c r="A102" s="9"/>
      <c r="F102" s="5"/>
      <c r="G102" s="5"/>
      <c r="H102" s="5"/>
    </row>
    <row r="103" spans="1:8" ht="15.75">
      <c r="A103" s="9"/>
      <c r="F103" s="5"/>
      <c r="G103" s="5"/>
      <c r="H103" s="5"/>
    </row>
    <row r="104" spans="1:8" ht="15.75">
      <c r="A104" s="9"/>
      <c r="F104" s="5"/>
      <c r="G104" s="5"/>
      <c r="H104" s="5"/>
    </row>
    <row r="105" spans="1:8" ht="15.75">
      <c r="A105" s="9"/>
      <c r="F105" s="5"/>
      <c r="G105" s="5"/>
      <c r="H105" s="5"/>
    </row>
    <row r="106" spans="1:8" ht="15.75">
      <c r="A106" s="9"/>
      <c r="F106" s="5"/>
      <c r="G106" s="5"/>
      <c r="H106" s="5"/>
    </row>
    <row r="107" spans="1:8" ht="15.75">
      <c r="A107" s="9"/>
      <c r="F107" s="5"/>
      <c r="G107" s="5"/>
      <c r="H107" s="5"/>
    </row>
    <row r="108" spans="1:3" ht="15.75">
      <c r="A108" s="2" t="s">
        <v>83</v>
      </c>
      <c r="C108" s="46"/>
    </row>
    <row r="109" ht="15.75">
      <c r="A109" s="2" t="s">
        <v>84</v>
      </c>
    </row>
    <row r="110" ht="15.75">
      <c r="A110" s="2" t="s">
        <v>85</v>
      </c>
    </row>
    <row r="112" spans="1:7" ht="15.75">
      <c r="A112" s="47"/>
      <c r="B112" s="47"/>
      <c r="C112" s="47"/>
      <c r="D112" s="48"/>
      <c r="E112" s="46"/>
      <c r="F112" s="46"/>
      <c r="G112" s="46"/>
    </row>
    <row r="113" spans="1:7" ht="15.75">
      <c r="A113" s="47"/>
      <c r="B113" s="47"/>
      <c r="C113" s="47"/>
      <c r="D113" s="48"/>
      <c r="E113" s="46"/>
      <c r="F113" s="46"/>
      <c r="G113" s="46"/>
    </row>
    <row r="114" spans="1:7" ht="15.75">
      <c r="A114" s="49"/>
      <c r="B114" s="49"/>
      <c r="C114" s="49"/>
      <c r="D114" s="49"/>
      <c r="E114" s="46"/>
      <c r="F114" s="46"/>
      <c r="G114" s="46"/>
    </row>
    <row r="115" spans="1:7" ht="15.75">
      <c r="A115" s="5"/>
      <c r="E115" s="46"/>
      <c r="F115" s="46"/>
      <c r="G115" s="46"/>
    </row>
    <row r="116" spans="1:7" ht="15.75">
      <c r="A116" s="139"/>
      <c r="B116" s="139"/>
      <c r="C116" s="139"/>
      <c r="D116" s="139"/>
      <c r="E116" s="46"/>
      <c r="F116" s="46"/>
      <c r="G116" s="46"/>
    </row>
    <row r="117" spans="1:7" ht="15.75">
      <c r="A117" s="127"/>
      <c r="B117" s="127"/>
      <c r="C117" s="127"/>
      <c r="D117" s="127"/>
      <c r="E117" s="46"/>
      <c r="F117" s="46"/>
      <c r="G117" s="46"/>
    </row>
    <row r="118" spans="1:7" ht="15.75">
      <c r="A118" s="47"/>
      <c r="B118" s="47"/>
      <c r="C118" s="47"/>
      <c r="D118" s="47"/>
      <c r="E118" s="46"/>
      <c r="F118" s="46"/>
      <c r="G118" s="46"/>
    </row>
    <row r="119" spans="1:4" ht="15.75">
      <c r="A119" s="47"/>
      <c r="B119" s="47"/>
      <c r="C119" s="47"/>
      <c r="D119" s="3"/>
    </row>
  </sheetData>
  <sheetProtection/>
  <mergeCells count="73">
    <mergeCell ref="A39:C39"/>
    <mergeCell ref="A48:C48"/>
    <mergeCell ref="A46:C46"/>
    <mergeCell ref="A29:C29"/>
    <mergeCell ref="F58:G59"/>
    <mergeCell ref="F93:G93"/>
    <mergeCell ref="D75:E77"/>
    <mergeCell ref="C90:C92"/>
    <mergeCell ref="F74:G74"/>
    <mergeCell ref="F89:G89"/>
    <mergeCell ref="A12:C12"/>
    <mergeCell ref="A13:C13"/>
    <mergeCell ref="D95:E95"/>
    <mergeCell ref="B89:B92"/>
    <mergeCell ref="C74:E74"/>
    <mergeCell ref="C75:C77"/>
    <mergeCell ref="A50:A54"/>
    <mergeCell ref="A45:C45"/>
    <mergeCell ref="A47:C47"/>
    <mergeCell ref="A41:C41"/>
    <mergeCell ref="E58:E59"/>
    <mergeCell ref="A43:C43"/>
    <mergeCell ref="A44:C44"/>
    <mergeCell ref="A42:C42"/>
    <mergeCell ref="A5:E5"/>
    <mergeCell ref="A6:E6"/>
    <mergeCell ref="A7:E7"/>
    <mergeCell ref="D12:E12"/>
    <mergeCell ref="A8:E8"/>
    <mergeCell ref="D93:E93"/>
    <mergeCell ref="D90:E92"/>
    <mergeCell ref="A89:A92"/>
    <mergeCell ref="A100:E100"/>
    <mergeCell ref="A96:C96"/>
    <mergeCell ref="D52:E53"/>
    <mergeCell ref="B74:B77"/>
    <mergeCell ref="A58:A59"/>
    <mergeCell ref="B58:B59"/>
    <mergeCell ref="A74:A77"/>
    <mergeCell ref="A14:C14"/>
    <mergeCell ref="A20:C20"/>
    <mergeCell ref="A19:C19"/>
    <mergeCell ref="A18:C18"/>
    <mergeCell ref="A17:C17"/>
    <mergeCell ref="A117:D117"/>
    <mergeCell ref="A116:D116"/>
    <mergeCell ref="D50:E51"/>
    <mergeCell ref="C89:E89"/>
    <mergeCell ref="A95:C95"/>
    <mergeCell ref="A21:C21"/>
    <mergeCell ref="A22:C22"/>
    <mergeCell ref="A23:C23"/>
    <mergeCell ref="A24:C24"/>
    <mergeCell ref="A16:C16"/>
    <mergeCell ref="A15:C15"/>
    <mergeCell ref="A31:C31"/>
    <mergeCell ref="A32:C32"/>
    <mergeCell ref="D38:E38"/>
    <mergeCell ref="A26:C26"/>
    <mergeCell ref="A33:C33"/>
    <mergeCell ref="D30:E30"/>
    <mergeCell ref="A30:C30"/>
    <mergeCell ref="A28:C28"/>
    <mergeCell ref="B81:C81"/>
    <mergeCell ref="D81:E81"/>
    <mergeCell ref="B85:C85"/>
    <mergeCell ref="D85:E85"/>
    <mergeCell ref="F38:G38"/>
    <mergeCell ref="A25:C25"/>
    <mergeCell ref="A27:C27"/>
    <mergeCell ref="A38:C38"/>
    <mergeCell ref="D33:E33"/>
    <mergeCell ref="A40:C40"/>
  </mergeCells>
  <printOptions horizontalCentered="1"/>
  <pageMargins left="0.1968503937007874" right="0" top="0" bottom="0" header="0.1968503937007874" footer="0.11811023622047245"/>
  <pageSetup horizontalDpi="600" verticalDpi="600" orientation="portrait" paperSize="9" scale="50" r:id="rId4"/>
  <ignoredErrors>
    <ignoredError sqref="E11" numberStoredAsText="1"/>
    <ignoredError sqref="E66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SEF-RJ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Sbraz</dc:creator>
  <cp:keywords/>
  <dc:description/>
  <cp:lastModifiedBy>Renato Ferreira Costa</cp:lastModifiedBy>
  <cp:lastPrinted>2022-01-26T01:31:35Z</cp:lastPrinted>
  <dcterms:created xsi:type="dcterms:W3CDTF">2000-10-19T13:42:41Z</dcterms:created>
  <dcterms:modified xsi:type="dcterms:W3CDTF">2022-01-26T01:57:49Z</dcterms:modified>
  <cp:category/>
  <cp:version/>
  <cp:contentType/>
  <cp:contentStatus/>
</cp:coreProperties>
</file>