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RREO'!$A$1:$E$104</definedName>
  </definedNames>
  <calcPr fullCalcOnLoad="1"/>
</workbook>
</file>

<file path=xl/sharedStrings.xml><?xml version="1.0" encoding="utf-8"?>
<sst xmlns="http://schemas.openxmlformats.org/spreadsheetml/2006/main" count="105" uniqueCount="92">
  <si>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</si>
  <si>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</si>
  <si>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</si>
  <si>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</si>
  <si>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</si>
  <si>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</si>
  <si>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</si>
  <si>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</si>
  <si>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</si>
  <si>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</si>
  <si>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</si>
  <si>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</si>
  <si>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</si>
  <si>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</si>
  <si>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</si>
  <si>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</si>
  <si>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</si>
  <si>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</si>
  <si>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</si>
  <si>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</si>
  <si>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</si>
  <si>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</si>
  <si>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</si>
  <si>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</si>
  <si>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</si>
  <si>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</si>
  <si>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</si>
  <si>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</si>
  <si>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</si>
  <si>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</si>
  <si>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</si>
  <si>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</si>
  <si>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</si>
  <si>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</si>
  <si>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</si>
  <si>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</si>
  <si>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</si>
  <si>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</si>
  <si>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</si>
  <si>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</si>
  <si>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</si>
  <si>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</si>
  <si>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</si>
  <si>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</si>
  <si>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</si>
  <si>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</si>
  <si>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</si>
  <si>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</si>
  <si>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</si>
  <si>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</si>
  <si>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</si>
  <si>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</si>
  <si>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</si>
  <si>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</si>
  <si>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</si>
  <si>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</si>
  <si>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</si>
  <si>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</si>
  <si>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</si>
  <si>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</si>
  <si>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</si>
  <si>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</si>
  <si>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</si>
  <si>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</si>
  <si>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</si>
  <si>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</si>
  <si>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</si>
  <si>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</si>
  <si>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</si>
  <si>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</si>
  <si>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Despesas Previdenciárias Empenhadas 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</si>
  <si>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</si>
  <si>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</si>
  <si>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</si>
  <si>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</si>
  <si>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RECEITAS E DESPESAS DO REGIME PRÓPRIO DE PREVIDÊNCIA DOS SERVIDORES</t>
  </si>
  <si>
    <t>Fundo em Capitalização (PLANO PREVIDENCIÁRIO)</t>
  </si>
  <si>
    <t>Fundo em Repartição (PLANO FINANCEIRO)</t>
  </si>
  <si>
    <t xml:space="preserve">  Despesas Previdenciárias Liquidadas (V)</t>
  </si>
  <si>
    <t xml:space="preserve">  Despesas Previdenciárias Liquidadas (II)</t>
  </si>
  <si>
    <t>RESULTADOS PRIMÁRIO E NOMINAL</t>
  </si>
  <si>
    <t>Limites Constitucionais Anuais</t>
  </si>
  <si>
    <t xml:space="preserve">         2 - Imprensa Oficial, CEDAE e AGERIO não constam nos Orçamentos Fiscal e da Seguridade Social no exercício de 2021.</t>
  </si>
  <si>
    <t>RREO - Anexo 14 (LRF, Art. 48)</t>
  </si>
  <si>
    <t>Mínimo Anual de 70% do FUNDEB na Remuneração dos Profissionais da Educação Básica</t>
  </si>
  <si>
    <t xml:space="preserve">Percentual de 50% da Complementação da União ao FUNDEB (VAAT) na Educação Infantil </t>
  </si>
  <si>
    <t>Mínimo de 15% da Complementação da União ao FUNDEB (VAAT) em Despesas de Capital</t>
  </si>
  <si>
    <t>JANEIRO A OUTUBRO 2021/BIMESTRE SETEMBRO - OUTUBRO</t>
  </si>
  <si>
    <t xml:space="preserve">                                Renato Ferreira Costa                                                        Ronald Marcio G. Rodrigues                                                  David Lopes de Souza</t>
  </si>
  <si>
    <t xml:space="preserve">                          Coordenador – ID: 4.284.985-3                                            Superintendente - ID: 1.943.584-3        Substituto Eventual do Subsecretário de Contabilidade Geral - ID: 1.931.457-4</t>
  </si>
  <si>
    <t xml:space="preserve">                         Contador - CRC-RJ-097281/O-6                                            Contador - CRC-RJ-079208/O-8                                          Contador - CRC-RJ-064689/O-1</t>
  </si>
  <si>
    <t>Emissão: 19/11/2021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</si>
</sst>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5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5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1" fontId="1" fillId="0" borderId="0" xfId="64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5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3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179" fontId="1" fillId="0" borderId="0" xfId="64" applyNumberFormat="1" applyFont="1" applyFill="1" applyBorder="1" applyAlignment="1">
      <alignment horizontal="right" vertical="center"/>
    </xf>
    <xf numFmtId="9" fontId="1" fillId="0" borderId="0" xfId="64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/>
    </xf>
    <xf numFmtId="169" fontId="2" fillId="33" borderId="19" xfId="0" applyNumberFormat="1" applyFont="1" applyFill="1" applyBorder="1" applyAlignment="1">
      <alignment horizontal="center"/>
    </xf>
    <xf numFmtId="169" fontId="2" fillId="33" borderId="18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179" fontId="2" fillId="0" borderId="0" xfId="55" applyNumberFormat="1" applyFont="1" applyFill="1" applyBorder="1" applyAlignment="1">
      <alignment/>
    </xf>
    <xf numFmtId="179" fontId="45" fillId="0" borderId="0" xfId="64" applyNumberFormat="1" applyFont="1" applyFill="1" applyBorder="1" applyAlignment="1">
      <alignment/>
    </xf>
    <xf numFmtId="10" fontId="1" fillId="0" borderId="0" xfId="0" applyNumberFormat="1" applyFont="1" applyFill="1" applyAlignment="1">
      <alignment/>
    </xf>
    <xf numFmtId="179" fontId="1" fillId="0" borderId="0" xfId="64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9" fontId="1" fillId="0" borderId="13" xfId="0" applyNumberFormat="1" applyFont="1" applyFill="1" applyBorder="1" applyAlignment="1">
      <alignment/>
    </xf>
    <xf numFmtId="9" fontId="1" fillId="0" borderId="18" xfId="64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171" fontId="1" fillId="0" borderId="0" xfId="65" applyNumberFormat="1" applyFont="1" applyFill="1" applyBorder="1" applyAlignment="1">
      <alignment horizontal="right"/>
    </xf>
    <xf numFmtId="171" fontId="1" fillId="34" borderId="0" xfId="65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right"/>
    </xf>
    <xf numFmtId="171" fontId="1" fillId="0" borderId="14" xfId="64" applyNumberFormat="1" applyFont="1" applyFill="1" applyBorder="1" applyAlignment="1">
      <alignment horizontal="right"/>
    </xf>
    <xf numFmtId="171" fontId="1" fillId="0" borderId="15" xfId="64" applyNumberFormat="1" applyFont="1" applyFill="1" applyBorder="1" applyAlignment="1">
      <alignment horizontal="center" vertical="center"/>
    </xf>
    <xf numFmtId="171" fontId="1" fillId="0" borderId="0" xfId="0" applyNumberFormat="1" applyFont="1" applyFill="1" applyBorder="1" applyAlignment="1">
      <alignment/>
    </xf>
    <xf numFmtId="171" fontId="1" fillId="0" borderId="14" xfId="0" applyNumberFormat="1" applyFont="1" applyFill="1" applyBorder="1" applyAlignment="1">
      <alignment/>
    </xf>
    <xf numFmtId="171" fontId="1" fillId="0" borderId="0" xfId="65" applyNumberFormat="1" applyFont="1" applyFill="1" applyBorder="1" applyAlignment="1">
      <alignment/>
    </xf>
    <xf numFmtId="171" fontId="1" fillId="0" borderId="14" xfId="64" applyNumberFormat="1" applyFont="1" applyFill="1" applyBorder="1" applyAlignment="1">
      <alignment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1" fillId="0" borderId="17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21" xfId="0" applyNumberFormat="1" applyFont="1" applyFill="1" applyBorder="1" applyAlignment="1">
      <alignment horizontal="center"/>
    </xf>
    <xf numFmtId="181" fontId="2" fillId="0" borderId="16" xfId="0" applyNumberFormat="1" applyFont="1" applyFill="1" applyBorder="1" applyAlignment="1">
      <alignment/>
    </xf>
    <xf numFmtId="171" fontId="1" fillId="0" borderId="18" xfId="65" applyNumberFormat="1" applyFont="1" applyFill="1" applyBorder="1" applyAlignment="1">
      <alignment/>
    </xf>
    <xf numFmtId="171" fontId="46" fillId="0" borderId="16" xfId="0" applyNumberFormat="1" applyFont="1" applyFill="1" applyBorder="1" applyAlignment="1">
      <alignment/>
    </xf>
    <xf numFmtId="171" fontId="1" fillId="0" borderId="21" xfId="65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9" fontId="1" fillId="0" borderId="21" xfId="64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/>
    </xf>
    <xf numFmtId="9" fontId="1" fillId="0" borderId="17" xfId="64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/>
    </xf>
    <xf numFmtId="181" fontId="1" fillId="0" borderId="18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/>
    </xf>
    <xf numFmtId="171" fontId="2" fillId="0" borderId="0" xfId="64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9" fontId="2" fillId="33" borderId="18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21" xfId="0" applyNumberFormat="1" applyFont="1" applyFill="1" applyBorder="1" applyAlignment="1">
      <alignment horizontal="center" vertical="center" wrapText="1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71" fontId="1" fillId="34" borderId="0" xfId="64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71" fontId="1" fillId="0" borderId="0" xfId="64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5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171" fontId="1" fillId="34" borderId="16" xfId="64" applyFont="1" applyFill="1" applyBorder="1" applyAlignment="1">
      <alignment horizontal="center"/>
    </xf>
    <xf numFmtId="171" fontId="1" fillId="34" borderId="11" xfId="64" applyFont="1" applyFill="1" applyBorder="1" applyAlignment="1">
      <alignment horizontal="center"/>
    </xf>
    <xf numFmtId="0" fontId="1" fillId="35" borderId="0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Porcentagem 2" xfId="51"/>
    <cellStyle name="Ruim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428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5000625</xdr:colOff>
      <xdr:row>0</xdr:row>
      <xdr:rowOff>161925</xdr:rowOff>
    </xdr:from>
    <xdr:to>
      <xdr:col>0</xdr:col>
      <xdr:colOff>5572125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1619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3"/>
  <sheetViews>
    <sheetView showGridLines="0" tabSelected="1" zoomScale="75" zoomScaleNormal="75" zoomScalePageLayoutView="0" workbookViewId="0" topLeftCell="A1">
      <selection activeCell="B87" sqref="B87:E87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37" t="s">
        <v>1</v>
      </c>
      <c r="B5" s="137"/>
      <c r="C5" s="137"/>
      <c r="D5" s="137"/>
      <c r="E5" s="137"/>
      <c r="F5" s="3"/>
    </row>
    <row r="6" spans="1:8" ht="15.75">
      <c r="A6" s="138" t="s">
        <v>47</v>
      </c>
      <c r="B6" s="138"/>
      <c r="C6" s="138"/>
      <c r="D6" s="138"/>
      <c r="E6" s="138"/>
      <c r="F6" s="4"/>
      <c r="G6" s="5"/>
      <c r="H6" s="5"/>
    </row>
    <row r="7" spans="1:8" ht="15.75">
      <c r="A7" s="137" t="s">
        <v>0</v>
      </c>
      <c r="B7" s="137"/>
      <c r="C7" s="137"/>
      <c r="D7" s="137"/>
      <c r="E7" s="137"/>
      <c r="F7" s="3"/>
      <c r="G7" s="5"/>
      <c r="H7" s="5"/>
    </row>
    <row r="8" spans="1:9" ht="15.75">
      <c r="A8" s="137" t="s">
        <v>87</v>
      </c>
      <c r="B8" s="137"/>
      <c r="C8" s="137"/>
      <c r="D8" s="137"/>
      <c r="E8" s="137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" t="s">
        <v>91</v>
      </c>
      <c r="G10" s="5"/>
      <c r="H10" s="5"/>
    </row>
    <row r="11" spans="1:8" ht="15.75">
      <c r="A11" s="2" t="s">
        <v>83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22" t="s">
        <v>24</v>
      </c>
      <c r="B12" s="122"/>
      <c r="C12" s="141"/>
      <c r="D12" s="121" t="s">
        <v>2</v>
      </c>
      <c r="E12" s="122"/>
      <c r="F12" s="5"/>
      <c r="G12" s="5"/>
      <c r="H12" s="5"/>
    </row>
    <row r="13" spans="1:8" ht="15.75">
      <c r="A13" s="142" t="s">
        <v>25</v>
      </c>
      <c r="B13" s="142"/>
      <c r="C13" s="143"/>
      <c r="D13" s="139"/>
      <c r="E13" s="140"/>
      <c r="F13" s="8"/>
      <c r="G13" s="5"/>
      <c r="H13" s="5"/>
    </row>
    <row r="14" spans="1:8" ht="15.75">
      <c r="A14" s="115" t="s">
        <v>29</v>
      </c>
      <c r="B14" s="115"/>
      <c r="C14" s="116"/>
      <c r="D14" s="10"/>
      <c r="E14" s="82">
        <v>69248357222</v>
      </c>
      <c r="F14" s="11"/>
      <c r="G14" s="108"/>
      <c r="H14" s="5"/>
    </row>
    <row r="15" spans="1:8" ht="15.75">
      <c r="A15" s="115" t="s">
        <v>30</v>
      </c>
      <c r="B15" s="115"/>
      <c r="C15" s="116"/>
      <c r="D15" s="10"/>
      <c r="E15" s="82">
        <v>88648671537.31001</v>
      </c>
      <c r="F15" s="11"/>
      <c r="G15" s="108"/>
      <c r="H15" s="5"/>
    </row>
    <row r="16" spans="1:8" ht="15.75">
      <c r="A16" s="115" t="s">
        <v>31</v>
      </c>
      <c r="B16" s="115"/>
      <c r="C16" s="116"/>
      <c r="D16" s="10"/>
      <c r="E16" s="82">
        <v>72494039015.31</v>
      </c>
      <c r="F16" s="11"/>
      <c r="G16" s="108"/>
      <c r="H16" s="5"/>
    </row>
    <row r="17" spans="1:8" ht="15.75">
      <c r="A17" s="115" t="s">
        <v>72</v>
      </c>
      <c r="B17" s="115"/>
      <c r="C17" s="116"/>
      <c r="D17" s="10"/>
      <c r="E17" s="82">
        <f>IF(E16&lt;E25,E25-E16,0)</f>
        <v>0</v>
      </c>
      <c r="F17" s="11"/>
      <c r="G17" s="108"/>
      <c r="H17" s="5"/>
    </row>
    <row r="18" spans="1:8" ht="15.75" hidden="1">
      <c r="A18" s="115" t="s">
        <v>32</v>
      </c>
      <c r="B18" s="115"/>
      <c r="C18" s="116"/>
      <c r="D18" s="10"/>
      <c r="E18" s="82">
        <v>0</v>
      </c>
      <c r="F18" s="11"/>
      <c r="G18" s="108"/>
      <c r="H18" s="5"/>
    </row>
    <row r="19" spans="1:8" ht="15.75" hidden="1">
      <c r="A19" s="115" t="s">
        <v>54</v>
      </c>
      <c r="B19" s="115"/>
      <c r="C19" s="116"/>
      <c r="D19" s="10"/>
      <c r="E19" s="82">
        <v>0</v>
      </c>
      <c r="F19" s="11"/>
      <c r="G19" s="108"/>
      <c r="H19" s="5"/>
    </row>
    <row r="20" spans="1:8" ht="15.75">
      <c r="A20" s="115" t="s">
        <v>67</v>
      </c>
      <c r="B20" s="115"/>
      <c r="C20" s="116"/>
      <c r="D20" s="10"/>
      <c r="E20" s="83">
        <f>3153643994.48</f>
        <v>3153643994.48</v>
      </c>
      <c r="F20" s="11"/>
      <c r="G20" s="108"/>
      <c r="H20" s="5"/>
    </row>
    <row r="21" spans="1:8" ht="15.75">
      <c r="A21" s="115" t="s">
        <v>26</v>
      </c>
      <c r="B21" s="115"/>
      <c r="C21" s="116"/>
      <c r="D21" s="10"/>
      <c r="E21" s="84"/>
      <c r="F21" s="12"/>
      <c r="G21" s="108"/>
      <c r="H21" s="5"/>
    </row>
    <row r="22" spans="1:8" ht="15.75">
      <c r="A22" s="115" t="s">
        <v>33</v>
      </c>
      <c r="B22" s="115"/>
      <c r="C22" s="116"/>
      <c r="D22" s="13"/>
      <c r="E22" s="82">
        <v>89504336636</v>
      </c>
      <c r="F22" s="11"/>
      <c r="G22" s="108"/>
      <c r="H22" s="5"/>
    </row>
    <row r="23" spans="1:8" ht="15.75">
      <c r="A23" s="115" t="s">
        <v>34</v>
      </c>
      <c r="B23" s="115"/>
      <c r="C23" s="116"/>
      <c r="D23" s="13"/>
      <c r="E23" s="82">
        <v>99313164598.36</v>
      </c>
      <c r="F23" s="11"/>
      <c r="G23" s="108"/>
      <c r="H23" s="5"/>
    </row>
    <row r="24" spans="1:8" ht="15.75">
      <c r="A24" s="115" t="s">
        <v>35</v>
      </c>
      <c r="B24" s="115"/>
      <c r="C24" s="116"/>
      <c r="D24" s="13"/>
      <c r="E24" s="82">
        <v>62121606160.09</v>
      </c>
      <c r="F24" s="11"/>
      <c r="G24" s="108"/>
      <c r="H24" s="5"/>
    </row>
    <row r="25" spans="1:8" ht="15.75">
      <c r="A25" s="115" t="s">
        <v>36</v>
      </c>
      <c r="B25" s="115"/>
      <c r="C25" s="116"/>
      <c r="D25" s="13"/>
      <c r="E25" s="82">
        <v>57175057348.10999</v>
      </c>
      <c r="F25" s="11"/>
      <c r="G25" s="108"/>
      <c r="H25" s="5"/>
    </row>
    <row r="26" spans="1:8" ht="15.75">
      <c r="A26" s="115" t="s">
        <v>55</v>
      </c>
      <c r="B26" s="115"/>
      <c r="C26" s="116"/>
      <c r="D26" s="13"/>
      <c r="E26" s="82">
        <v>54508945449.93</v>
      </c>
      <c r="F26" s="11"/>
      <c r="G26" s="108"/>
      <c r="H26" s="5"/>
    </row>
    <row r="27" spans="1:8" ht="15.75" hidden="1">
      <c r="A27" s="115" t="s">
        <v>37</v>
      </c>
      <c r="B27" s="115"/>
      <c r="C27" s="116"/>
      <c r="D27" s="13"/>
      <c r="E27" s="82">
        <v>0</v>
      </c>
      <c r="F27" s="11"/>
      <c r="G27" s="108"/>
      <c r="H27" s="5"/>
    </row>
    <row r="28" spans="1:8" ht="15.75" hidden="1">
      <c r="A28" s="115" t="s">
        <v>38</v>
      </c>
      <c r="B28" s="115"/>
      <c r="C28" s="116"/>
      <c r="D28" s="13"/>
      <c r="E28" s="82">
        <f>E16-E25</f>
        <v>15318981667.200005</v>
      </c>
      <c r="F28" s="11"/>
      <c r="G28" s="108"/>
      <c r="H28" s="5"/>
    </row>
    <row r="29" spans="1:8" ht="15.75">
      <c r="A29" s="119" t="s">
        <v>73</v>
      </c>
      <c r="B29" s="119"/>
      <c r="C29" s="120"/>
      <c r="D29" s="13"/>
      <c r="E29" s="82">
        <f>IF(E25&lt;E16,E16-E25,0)</f>
        <v>15318981667.200005</v>
      </c>
      <c r="F29" s="11"/>
      <c r="G29" s="108"/>
      <c r="H29" s="5"/>
    </row>
    <row r="30" spans="1:8" ht="15.75">
      <c r="A30" s="122" t="s">
        <v>5</v>
      </c>
      <c r="B30" s="122"/>
      <c r="C30" s="141"/>
      <c r="D30" s="121" t="s">
        <v>2</v>
      </c>
      <c r="E30" s="122"/>
      <c r="F30" s="5"/>
      <c r="G30" s="5"/>
      <c r="H30" s="5"/>
    </row>
    <row r="31" spans="1:8" ht="15.75">
      <c r="A31" s="142" t="s">
        <v>3</v>
      </c>
      <c r="B31" s="142"/>
      <c r="C31" s="143"/>
      <c r="D31" s="16"/>
      <c r="E31" s="85">
        <f>E24</f>
        <v>62121606160.09</v>
      </c>
      <c r="F31" s="11"/>
      <c r="G31" s="108"/>
      <c r="H31" s="5"/>
    </row>
    <row r="32" spans="1:8" ht="15.75">
      <c r="A32" s="119" t="s">
        <v>4</v>
      </c>
      <c r="B32" s="119"/>
      <c r="C32" s="120"/>
      <c r="D32" s="18"/>
      <c r="E32" s="86">
        <f>E25</f>
        <v>57175057348.10999</v>
      </c>
      <c r="F32" s="11"/>
      <c r="G32" s="108"/>
      <c r="H32" s="5"/>
    </row>
    <row r="33" spans="1:8" ht="15.75">
      <c r="A33" s="161" t="s">
        <v>6</v>
      </c>
      <c r="B33" s="161"/>
      <c r="C33" s="112"/>
      <c r="D33" s="162" t="s">
        <v>2</v>
      </c>
      <c r="E33" s="161"/>
      <c r="F33" s="5"/>
      <c r="G33" s="108"/>
      <c r="H33" s="5"/>
    </row>
    <row r="34" spans="1:8" ht="15.75">
      <c r="A34" s="36" t="s">
        <v>7</v>
      </c>
      <c r="B34" s="71"/>
      <c r="C34" s="72"/>
      <c r="D34" s="75"/>
      <c r="E34" s="87">
        <v>78141504052.39001</v>
      </c>
      <c r="F34" s="5"/>
      <c r="G34" s="108"/>
      <c r="H34" s="5"/>
    </row>
    <row r="35" spans="1:8" ht="15.75">
      <c r="A35" s="28" t="s">
        <v>68</v>
      </c>
      <c r="B35" s="69"/>
      <c r="C35" s="70"/>
      <c r="D35" s="76"/>
      <c r="E35" s="88">
        <f>E34</f>
        <v>78141504052.39001</v>
      </c>
      <c r="F35" s="5"/>
      <c r="G35" s="108"/>
      <c r="H35" s="5"/>
    </row>
    <row r="36" spans="1:8" ht="15.75">
      <c r="A36" s="73" t="s">
        <v>69</v>
      </c>
      <c r="B36" s="20"/>
      <c r="C36" s="74"/>
      <c r="D36" s="77"/>
      <c r="E36" s="89">
        <f>E34</f>
        <v>78141504052.39001</v>
      </c>
      <c r="F36" s="19"/>
      <c r="G36" s="108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22" t="s">
        <v>75</v>
      </c>
      <c r="B38" s="122"/>
      <c r="C38" s="141"/>
      <c r="D38" s="121" t="s">
        <v>2</v>
      </c>
      <c r="E38" s="122"/>
      <c r="F38" s="128"/>
      <c r="G38" s="128"/>
      <c r="H38" s="5"/>
    </row>
    <row r="39" spans="1:8" ht="15.75">
      <c r="A39" s="117" t="s">
        <v>76</v>
      </c>
      <c r="B39" s="117"/>
      <c r="C39" s="118"/>
      <c r="D39" s="22"/>
      <c r="E39" s="23"/>
      <c r="F39" s="5"/>
      <c r="G39" s="5"/>
      <c r="H39" s="5"/>
    </row>
    <row r="40" spans="1:8" ht="15.75">
      <c r="A40" s="115" t="s">
        <v>39</v>
      </c>
      <c r="B40" s="115"/>
      <c r="C40" s="116"/>
      <c r="D40" s="24"/>
      <c r="E40" s="90">
        <v>292537652.22999996</v>
      </c>
      <c r="G40" s="108"/>
      <c r="H40" s="5"/>
    </row>
    <row r="41" spans="1:8" ht="15.75">
      <c r="A41" s="115" t="s">
        <v>70</v>
      </c>
      <c r="B41" s="115"/>
      <c r="C41" s="116"/>
      <c r="D41" s="24"/>
      <c r="E41" s="90">
        <v>5631947.800000001</v>
      </c>
      <c r="G41" s="108"/>
      <c r="H41" s="5"/>
    </row>
    <row r="42" spans="1:8" ht="15.75">
      <c r="A42" s="115" t="s">
        <v>79</v>
      </c>
      <c r="B42" s="115"/>
      <c r="C42" s="116"/>
      <c r="D42" s="24"/>
      <c r="E42" s="90">
        <v>5589882.550000001</v>
      </c>
      <c r="F42" s="5"/>
      <c r="G42" s="108"/>
      <c r="H42" s="5"/>
    </row>
    <row r="43" spans="1:8" ht="15.75">
      <c r="A43" s="115" t="s">
        <v>40</v>
      </c>
      <c r="B43" s="115"/>
      <c r="C43" s="116"/>
      <c r="D43" s="24"/>
      <c r="E43" s="90">
        <f>E40-E42</f>
        <v>286947769.67999995</v>
      </c>
      <c r="F43" s="5"/>
      <c r="G43" s="108"/>
      <c r="H43" s="5"/>
    </row>
    <row r="44" spans="1:8" ht="15.75">
      <c r="A44" s="117" t="s">
        <v>77</v>
      </c>
      <c r="B44" s="117"/>
      <c r="C44" s="118"/>
      <c r="D44" s="24"/>
      <c r="E44" s="25"/>
      <c r="F44" s="26"/>
      <c r="G44" s="108"/>
      <c r="H44" s="5"/>
    </row>
    <row r="45" spans="1:8" ht="15.75">
      <c r="A45" s="115" t="s">
        <v>52</v>
      </c>
      <c r="B45" s="115"/>
      <c r="C45" s="116"/>
      <c r="D45" s="24"/>
      <c r="E45" s="90">
        <v>4620803053.4</v>
      </c>
      <c r="F45" s="5"/>
      <c r="G45" s="108"/>
      <c r="H45" s="5"/>
    </row>
    <row r="46" spans="1:8" ht="15.75">
      <c r="A46" s="115" t="s">
        <v>70</v>
      </c>
      <c r="B46" s="115"/>
      <c r="C46" s="116"/>
      <c r="D46" s="24"/>
      <c r="E46" s="90">
        <v>11064507430.039999</v>
      </c>
      <c r="F46" s="5"/>
      <c r="G46" s="108"/>
      <c r="H46" s="5"/>
    </row>
    <row r="47" spans="1:8" ht="15.75">
      <c r="A47" s="115" t="s">
        <v>78</v>
      </c>
      <c r="B47" s="115"/>
      <c r="C47" s="116"/>
      <c r="D47" s="24"/>
      <c r="E47" s="90">
        <v>10905894861.33</v>
      </c>
      <c r="F47" s="5"/>
      <c r="G47" s="108"/>
      <c r="H47" s="5"/>
    </row>
    <row r="48" spans="1:8" ht="15.75">
      <c r="A48" s="119" t="s">
        <v>53</v>
      </c>
      <c r="B48" s="119"/>
      <c r="C48" s="120"/>
      <c r="D48" s="27"/>
      <c r="E48" s="91">
        <f>E45-E47</f>
        <v>-6285091807.93</v>
      </c>
      <c r="F48" s="5"/>
      <c r="G48" s="108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12" t="s">
        <v>80</v>
      </c>
      <c r="B50" s="50" t="s">
        <v>8</v>
      </c>
      <c r="C50" s="51" t="s">
        <v>12</v>
      </c>
      <c r="D50" s="130" t="s">
        <v>14</v>
      </c>
      <c r="E50" s="131"/>
      <c r="F50"/>
      <c r="G50"/>
      <c r="H50" s="5"/>
    </row>
    <row r="51" spans="1:8" ht="15.75">
      <c r="A51" s="113"/>
      <c r="B51" s="50" t="s">
        <v>9</v>
      </c>
      <c r="C51" s="50" t="s">
        <v>59</v>
      </c>
      <c r="D51" s="132"/>
      <c r="E51" s="133"/>
      <c r="F51"/>
      <c r="G51"/>
      <c r="H51" s="5"/>
    </row>
    <row r="52" spans="1:8" ht="15.75">
      <c r="A52" s="113"/>
      <c r="B52" s="50" t="s">
        <v>10</v>
      </c>
      <c r="C52" s="50"/>
      <c r="D52" s="144" t="s">
        <v>15</v>
      </c>
      <c r="E52" s="145"/>
      <c r="F52"/>
      <c r="G52"/>
      <c r="H52" s="5"/>
    </row>
    <row r="53" spans="1:8" ht="15.75">
      <c r="A53" s="113"/>
      <c r="B53" s="50" t="s">
        <v>11</v>
      </c>
      <c r="C53" s="50" t="s">
        <v>13</v>
      </c>
      <c r="D53" s="144"/>
      <c r="E53" s="145"/>
      <c r="F53"/>
      <c r="G53"/>
      <c r="H53" s="5"/>
    </row>
    <row r="54" spans="1:8" ht="15.75">
      <c r="A54" s="114"/>
      <c r="B54" s="50"/>
      <c r="C54" s="60"/>
      <c r="D54" s="59"/>
      <c r="E54" s="58"/>
      <c r="F54"/>
      <c r="G54"/>
      <c r="H54" s="5"/>
    </row>
    <row r="55" spans="1:8" ht="15.75">
      <c r="A55" s="61" t="s">
        <v>62</v>
      </c>
      <c r="B55" s="109">
        <v>-10833346000</v>
      </c>
      <c r="C55" s="109">
        <v>15927739177.640015</v>
      </c>
      <c r="D55" s="29"/>
      <c r="E55" s="30">
        <f>C55/B55*100</f>
        <v>-147.0251128103913</v>
      </c>
      <c r="F55" s="5"/>
      <c r="G55" s="108"/>
      <c r="H55" s="5"/>
    </row>
    <row r="56" spans="1:8" ht="15.75">
      <c r="A56" s="62" t="s">
        <v>63</v>
      </c>
      <c r="B56" s="110">
        <v>-18434249000</v>
      </c>
      <c r="C56" s="110">
        <v>7283179211.440014</v>
      </c>
      <c r="D56" s="31"/>
      <c r="E56" s="32">
        <f>C56/B56*100</f>
        <v>-39.508955376701344</v>
      </c>
      <c r="F56" s="5"/>
      <c r="G56" s="108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12" t="s">
        <v>64</v>
      </c>
      <c r="B58" s="149" t="s">
        <v>16</v>
      </c>
      <c r="C58" s="52" t="s">
        <v>17</v>
      </c>
      <c r="D58" s="53" t="s">
        <v>18</v>
      </c>
      <c r="E58" s="130" t="s">
        <v>23</v>
      </c>
      <c r="F58" s="128"/>
      <c r="G58" s="128"/>
      <c r="H58" s="5"/>
    </row>
    <row r="59" spans="1:8" ht="15.75">
      <c r="A59" s="148"/>
      <c r="B59" s="150"/>
      <c r="C59" s="54" t="s">
        <v>59</v>
      </c>
      <c r="D59" s="55" t="s">
        <v>59</v>
      </c>
      <c r="E59" s="134"/>
      <c r="F59" s="128"/>
      <c r="G59" s="128"/>
      <c r="H59" s="5"/>
    </row>
    <row r="60" spans="1:8" ht="15.75">
      <c r="A60" s="64" t="s">
        <v>41</v>
      </c>
      <c r="B60" s="92">
        <f>SUM(B61:B65)</f>
        <v>13836115728.65</v>
      </c>
      <c r="C60" s="92">
        <f>SUM(C61:C65)</f>
        <v>1041307296.0899997</v>
      </c>
      <c r="D60" s="92">
        <f>SUM(D61:D65)</f>
        <v>3033143125.41</v>
      </c>
      <c r="E60" s="93">
        <f>SUM(E61:E65)</f>
        <v>9761665307.150002</v>
      </c>
      <c r="F60" s="35"/>
      <c r="G60" s="35"/>
      <c r="H60" s="5"/>
    </row>
    <row r="61" spans="1:8" ht="15.75">
      <c r="A61" s="5" t="s">
        <v>42</v>
      </c>
      <c r="B61" s="94">
        <v>13706340327.6</v>
      </c>
      <c r="C61" s="94">
        <v>1041297298.4799998</v>
      </c>
      <c r="D61" s="94">
        <v>2911917363.6200004</v>
      </c>
      <c r="E61" s="95">
        <f>B61-C61-D61</f>
        <v>9753125665.5</v>
      </c>
      <c r="F61" s="35"/>
      <c r="G61" s="35"/>
      <c r="H61" s="5"/>
    </row>
    <row r="62" spans="1:8" ht="15.75">
      <c r="A62" s="5" t="s">
        <v>43</v>
      </c>
      <c r="B62" s="94">
        <v>23786050.559999995</v>
      </c>
      <c r="C62" s="94">
        <v>9969.55</v>
      </c>
      <c r="D62" s="94">
        <v>22371724.73</v>
      </c>
      <c r="E62" s="95">
        <f aca="true" t="shared" si="0" ref="E62:E71">B62-C62-D62</f>
        <v>1404356.2799999937</v>
      </c>
      <c r="F62" s="35"/>
      <c r="G62" s="35"/>
      <c r="H62" s="5"/>
    </row>
    <row r="63" spans="1:8" ht="15.75">
      <c r="A63" s="5" t="s">
        <v>44</v>
      </c>
      <c r="B63" s="94">
        <v>74722331.4</v>
      </c>
      <c r="C63" s="94">
        <v>28.01</v>
      </c>
      <c r="D63" s="94">
        <v>70898281.7</v>
      </c>
      <c r="E63" s="95">
        <f t="shared" si="0"/>
        <v>3824021.6899999976</v>
      </c>
      <c r="F63" s="35"/>
      <c r="G63" s="35"/>
      <c r="H63" s="5"/>
    </row>
    <row r="64" spans="1:8" ht="15.75">
      <c r="A64" s="5" t="s">
        <v>45</v>
      </c>
      <c r="B64" s="94">
        <v>22152387.77</v>
      </c>
      <c r="C64" s="94">
        <v>0.05</v>
      </c>
      <c r="D64" s="94">
        <v>18851281.64</v>
      </c>
      <c r="E64" s="95">
        <f t="shared" si="0"/>
        <v>3301106.079999998</v>
      </c>
      <c r="F64" s="35"/>
      <c r="G64" s="35"/>
      <c r="H64" s="5"/>
    </row>
    <row r="65" spans="1:8" ht="15.75">
      <c r="A65" s="5" t="s">
        <v>57</v>
      </c>
      <c r="B65" s="94">
        <v>9114631.32</v>
      </c>
      <c r="C65" s="94">
        <v>0</v>
      </c>
      <c r="D65" s="94">
        <v>9104473.72</v>
      </c>
      <c r="E65" s="95">
        <f t="shared" si="0"/>
        <v>10157.599999999627</v>
      </c>
      <c r="F65" s="35"/>
      <c r="G65" s="35"/>
      <c r="H65" s="5"/>
    </row>
    <row r="66" spans="1:8" ht="15.75">
      <c r="A66" s="64" t="s">
        <v>46</v>
      </c>
      <c r="B66" s="92">
        <f>SUM(B67:B71)</f>
        <v>599531944.62</v>
      </c>
      <c r="C66" s="92">
        <f>SUM(C67:C71)</f>
        <v>209871354.06999996</v>
      </c>
      <c r="D66" s="92">
        <f>SUM(D67:D71)</f>
        <v>294456156.84000003</v>
      </c>
      <c r="E66" s="93">
        <f>SUM(E67:E71)</f>
        <v>95204433.71000005</v>
      </c>
      <c r="F66" s="35"/>
      <c r="G66" s="35"/>
      <c r="H66" s="5"/>
    </row>
    <row r="67" spans="1:8" ht="15.75">
      <c r="A67" s="5" t="s">
        <v>42</v>
      </c>
      <c r="B67" s="94">
        <v>275915732.34000003</v>
      </c>
      <c r="C67" s="94">
        <v>172299044.89999998</v>
      </c>
      <c r="D67" s="94">
        <v>84491892.09</v>
      </c>
      <c r="E67" s="95">
        <f t="shared" si="0"/>
        <v>19124795.350000054</v>
      </c>
      <c r="F67" s="35"/>
      <c r="G67" s="35"/>
      <c r="H67" s="5"/>
    </row>
    <row r="68" spans="1:8" ht="15.75">
      <c r="A68" s="5" t="s">
        <v>43</v>
      </c>
      <c r="B68" s="94">
        <v>101597345.43</v>
      </c>
      <c r="C68" s="94">
        <v>31070401.699999996</v>
      </c>
      <c r="D68" s="94">
        <v>48449519.220000006</v>
      </c>
      <c r="E68" s="95">
        <f t="shared" si="0"/>
        <v>22077424.510000013</v>
      </c>
      <c r="F68" s="35"/>
      <c r="G68" s="35"/>
      <c r="H68" s="5"/>
    </row>
    <row r="69" spans="1:8" ht="15.75">
      <c r="A69" s="5" t="s">
        <v>44</v>
      </c>
      <c r="B69" s="94">
        <v>126994264.55999999</v>
      </c>
      <c r="C69" s="94">
        <v>5951345.68</v>
      </c>
      <c r="D69" s="94">
        <v>97552038.9</v>
      </c>
      <c r="E69" s="95">
        <f t="shared" si="0"/>
        <v>23490879.97999999</v>
      </c>
      <c r="F69" s="35"/>
      <c r="G69" s="35"/>
      <c r="H69" s="5"/>
    </row>
    <row r="70" spans="1:8" ht="15.75">
      <c r="A70" s="5" t="s">
        <v>45</v>
      </c>
      <c r="B70" s="94">
        <v>88282587</v>
      </c>
      <c r="C70" s="94">
        <v>549137.8099999999</v>
      </c>
      <c r="D70" s="94">
        <v>57746490.699999996</v>
      </c>
      <c r="E70" s="95">
        <f t="shared" si="0"/>
        <v>29986958.490000002</v>
      </c>
      <c r="F70" s="35"/>
      <c r="G70" s="35"/>
      <c r="H70" s="5"/>
    </row>
    <row r="71" spans="1:10" ht="15.75">
      <c r="A71" s="5" t="s">
        <v>57</v>
      </c>
      <c r="B71" s="96">
        <v>6742015.29</v>
      </c>
      <c r="C71" s="96">
        <v>1423.98</v>
      </c>
      <c r="D71" s="96">
        <v>6216215.930000001</v>
      </c>
      <c r="E71" s="95">
        <f t="shared" si="0"/>
        <v>524375.379999999</v>
      </c>
      <c r="F71" s="35"/>
      <c r="G71" s="35"/>
      <c r="H71" s="17"/>
      <c r="I71" s="17"/>
      <c r="J71" s="17"/>
    </row>
    <row r="72" spans="1:10" ht="15.75">
      <c r="A72" s="63" t="s">
        <v>19</v>
      </c>
      <c r="B72" s="97">
        <f>B60+B66</f>
        <v>14435647673.27</v>
      </c>
      <c r="C72" s="97">
        <f>C60+C66</f>
        <v>1251178650.1599996</v>
      </c>
      <c r="D72" s="97">
        <f>D60+D66</f>
        <v>3327599282.25</v>
      </c>
      <c r="E72" s="97">
        <f>E60+E66</f>
        <v>9856869740.860003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51" t="s">
        <v>65</v>
      </c>
      <c r="B74" s="123" t="s">
        <v>27</v>
      </c>
      <c r="C74" s="126" t="s">
        <v>81</v>
      </c>
      <c r="D74" s="127"/>
      <c r="E74" s="127"/>
      <c r="F74" s="136"/>
      <c r="G74" s="136"/>
      <c r="H74" s="17"/>
      <c r="I74" s="17"/>
      <c r="J74" s="17"/>
    </row>
    <row r="75" spans="1:10" ht="15.75">
      <c r="A75" s="152"/>
      <c r="B75" s="146"/>
      <c r="C75" s="123" t="s">
        <v>20</v>
      </c>
      <c r="D75" s="130" t="s">
        <v>60</v>
      </c>
      <c r="E75" s="131"/>
      <c r="F75" s="17"/>
      <c r="G75" s="17"/>
      <c r="H75" s="17"/>
      <c r="I75" s="17"/>
      <c r="J75" s="17"/>
    </row>
    <row r="76" spans="1:10" ht="15.75">
      <c r="A76" s="152"/>
      <c r="B76" s="146"/>
      <c r="C76" s="124"/>
      <c r="D76" s="132"/>
      <c r="E76" s="133"/>
      <c r="G76" s="17"/>
      <c r="H76" s="17"/>
      <c r="I76" s="17"/>
      <c r="J76" s="17"/>
    </row>
    <row r="77" spans="1:9" ht="15.75">
      <c r="A77" s="153"/>
      <c r="B77" s="147"/>
      <c r="C77" s="125"/>
      <c r="D77" s="134"/>
      <c r="E77" s="135"/>
      <c r="G77" s="5"/>
      <c r="H77" s="5"/>
      <c r="I77" s="5"/>
    </row>
    <row r="78" spans="1:9" ht="31.5">
      <c r="A78" s="81" t="s">
        <v>74</v>
      </c>
      <c r="B78" s="98">
        <f>8739100477.15</f>
        <v>8739100477.15</v>
      </c>
      <c r="C78" s="78">
        <v>0.25</v>
      </c>
      <c r="D78" s="80"/>
      <c r="E78" s="30">
        <f>B78/42453374587.58*100</f>
        <v>20.585172703106334</v>
      </c>
      <c r="F78" s="111"/>
      <c r="G78" s="111"/>
      <c r="H78" s="17"/>
      <c r="I78" s="5"/>
    </row>
    <row r="79" spans="1:9" ht="15.75" customHeight="1">
      <c r="A79" s="101" t="s">
        <v>84</v>
      </c>
      <c r="B79" s="100">
        <f>1870282227.17</f>
        <v>1870282227.17</v>
      </c>
      <c r="C79" s="102">
        <v>0.7</v>
      </c>
      <c r="D79" s="79"/>
      <c r="E79" s="32">
        <f>B79/3351576650.67*100</f>
        <v>55.80305695219948</v>
      </c>
      <c r="F79" s="111"/>
      <c r="G79" s="111"/>
      <c r="H79" s="17"/>
      <c r="I79" s="5"/>
    </row>
    <row r="80" spans="1:9" ht="31.5" customHeight="1" hidden="1">
      <c r="A80" s="107" t="s">
        <v>85</v>
      </c>
      <c r="B80" s="103">
        <v>0</v>
      </c>
      <c r="C80" s="104">
        <v>0.5</v>
      </c>
      <c r="D80" s="105"/>
      <c r="E80" s="106">
        <v>0</v>
      </c>
      <c r="F80" s="111"/>
      <c r="G80" s="111"/>
      <c r="H80" s="17"/>
      <c r="I80" s="5"/>
    </row>
    <row r="81" spans="1:9" ht="31.5" customHeight="1" hidden="1">
      <c r="A81" s="101" t="s">
        <v>86</v>
      </c>
      <c r="B81" s="100">
        <v>0</v>
      </c>
      <c r="C81" s="102">
        <v>0.15</v>
      </c>
      <c r="D81" s="79"/>
      <c r="E81" s="32">
        <v>0</v>
      </c>
      <c r="F81" s="111"/>
      <c r="G81" s="111"/>
      <c r="H81" s="65"/>
      <c r="I81" s="5"/>
    </row>
    <row r="82" spans="1:8" ht="15.75">
      <c r="A82" s="28"/>
      <c r="B82" s="37"/>
      <c r="C82" s="38"/>
      <c r="D82" s="39"/>
      <c r="E82" s="39"/>
      <c r="F82" s="23"/>
      <c r="G82" s="17"/>
      <c r="H82" s="5"/>
    </row>
    <row r="83" spans="1:8" ht="15.75">
      <c r="A83" s="151" t="s">
        <v>21</v>
      </c>
      <c r="B83" s="123" t="s">
        <v>61</v>
      </c>
      <c r="C83" s="126" t="s">
        <v>22</v>
      </c>
      <c r="D83" s="127"/>
      <c r="E83" s="127"/>
      <c r="F83" s="136"/>
      <c r="G83" s="136"/>
      <c r="H83" s="66"/>
    </row>
    <row r="84" spans="1:8" ht="15.75">
      <c r="A84" s="152"/>
      <c r="B84" s="124"/>
      <c r="C84" s="123" t="s">
        <v>20</v>
      </c>
      <c r="D84" s="130" t="s">
        <v>60</v>
      </c>
      <c r="E84" s="131"/>
      <c r="F84" s="66"/>
      <c r="G84" s="66"/>
      <c r="H84" s="66"/>
    </row>
    <row r="85" spans="1:8" ht="15.75">
      <c r="A85" s="152"/>
      <c r="B85" s="124"/>
      <c r="C85" s="124"/>
      <c r="D85" s="132"/>
      <c r="E85" s="133"/>
      <c r="F85" s="66"/>
      <c r="G85" s="66"/>
      <c r="H85" s="66"/>
    </row>
    <row r="86" spans="1:8" ht="15.75">
      <c r="A86" s="153"/>
      <c r="B86" s="125"/>
      <c r="C86" s="125"/>
      <c r="D86" s="134"/>
      <c r="E86" s="135"/>
      <c r="F86" s="66"/>
      <c r="G86" s="66"/>
      <c r="H86" s="66"/>
    </row>
    <row r="87" spans="1:8" ht="15.75">
      <c r="A87" s="40" t="s">
        <v>56</v>
      </c>
      <c r="B87" s="99">
        <f>4401735522.09</f>
        <v>4401735522.09</v>
      </c>
      <c r="C87" s="41">
        <v>0.12</v>
      </c>
      <c r="D87" s="157">
        <f>B87/42453373699.49*100</f>
        <v>10.368399819642319</v>
      </c>
      <c r="E87" s="158"/>
      <c r="F87" s="129"/>
      <c r="G87" s="129"/>
      <c r="H87" s="17"/>
    </row>
    <row r="88" spans="1:8" ht="15.75" hidden="1">
      <c r="A88" s="28"/>
      <c r="B88" s="37"/>
      <c r="C88" s="38"/>
      <c r="D88" s="39"/>
      <c r="E88" s="39"/>
      <c r="F88" s="23"/>
      <c r="G88" s="17"/>
      <c r="H88" s="5"/>
    </row>
    <row r="89" spans="1:8" ht="19.5" customHeight="1" hidden="1">
      <c r="A89" s="155" t="s">
        <v>48</v>
      </c>
      <c r="B89" s="155"/>
      <c r="C89" s="156"/>
      <c r="D89" s="121" t="s">
        <v>49</v>
      </c>
      <c r="E89" s="122"/>
      <c r="F89" s="23"/>
      <c r="G89" s="17"/>
      <c r="H89" s="5"/>
    </row>
    <row r="90" spans="1:8" ht="15.75" hidden="1">
      <c r="A90" s="160" t="s">
        <v>50</v>
      </c>
      <c r="B90" s="160"/>
      <c r="C90" s="160"/>
      <c r="D90" s="42"/>
      <c r="E90" s="43">
        <v>0</v>
      </c>
      <c r="F90" s="23"/>
      <c r="G90" s="17"/>
      <c r="H90" s="5"/>
    </row>
    <row r="91" spans="1:8" ht="15.75">
      <c r="A91" s="56" t="s">
        <v>58</v>
      </c>
      <c r="E91" s="7"/>
      <c r="F91" s="44"/>
      <c r="G91" s="5"/>
      <c r="H91" s="5"/>
    </row>
    <row r="92" spans="1:3" ht="15.75">
      <c r="A92" s="57" t="s">
        <v>51</v>
      </c>
      <c r="C92" s="45"/>
    </row>
    <row r="93" spans="1:8" ht="15.75">
      <c r="A93" s="57" t="s">
        <v>82</v>
      </c>
      <c r="B93" s="67"/>
      <c r="C93" s="68"/>
      <c r="F93" s="5"/>
      <c r="G93" s="5"/>
      <c r="H93" s="5"/>
    </row>
    <row r="94" spans="1:8" ht="45" customHeight="1" hidden="1">
      <c r="A94" s="159" t="s">
        <v>66</v>
      </c>
      <c r="B94" s="159"/>
      <c r="C94" s="159"/>
      <c r="D94" s="159"/>
      <c r="E94" s="159"/>
      <c r="F94" s="5"/>
      <c r="G94" s="5"/>
      <c r="H94" s="5"/>
    </row>
    <row r="95" spans="1:8" ht="15.75">
      <c r="A95" s="9" t="s">
        <v>71</v>
      </c>
      <c r="F95" s="5"/>
      <c r="G95" s="5"/>
      <c r="H95" s="5"/>
    </row>
    <row r="96" spans="1:8" ht="15.75">
      <c r="A96" s="9"/>
      <c r="F96" s="5"/>
      <c r="G96" s="5"/>
      <c r="H96" s="5"/>
    </row>
    <row r="97" spans="1:8" ht="15.75">
      <c r="A97" s="9"/>
      <c r="F97" s="5"/>
      <c r="G97" s="5"/>
      <c r="H97" s="5"/>
    </row>
    <row r="98" spans="1:8" ht="15.75">
      <c r="A98" s="9"/>
      <c r="F98" s="5"/>
      <c r="G98" s="5"/>
      <c r="H98" s="5"/>
    </row>
    <row r="99" spans="1:8" ht="15.75">
      <c r="A99" s="9"/>
      <c r="F99" s="5"/>
      <c r="G99" s="5"/>
      <c r="H99" s="5"/>
    </row>
    <row r="100" spans="1:8" ht="15.75">
      <c r="A100" s="9"/>
      <c r="F100" s="5"/>
      <c r="G100" s="5"/>
      <c r="H100" s="5"/>
    </row>
    <row r="101" spans="1:8" ht="15.75">
      <c r="A101" s="9"/>
      <c r="F101" s="5"/>
      <c r="G101" s="5"/>
      <c r="H101" s="5"/>
    </row>
    <row r="102" spans="1:3" ht="15.75">
      <c r="A102" s="2" t="s">
        <v>88</v>
      </c>
      <c r="C102" s="46"/>
    </row>
    <row r="103" ht="15.75">
      <c r="A103" s="2" t="s">
        <v>89</v>
      </c>
    </row>
    <row r="104" ht="15.75">
      <c r="A104" s="2" t="s">
        <v>90</v>
      </c>
    </row>
    <row r="106" spans="1:7" ht="15.75">
      <c r="A106" s="47"/>
      <c r="B106" s="47"/>
      <c r="C106" s="47"/>
      <c r="D106" s="48"/>
      <c r="E106" s="46"/>
      <c r="F106" s="46"/>
      <c r="G106" s="46"/>
    </row>
    <row r="107" spans="1:7" ht="15.75">
      <c r="A107" s="47"/>
      <c r="B107" s="47"/>
      <c r="C107" s="47"/>
      <c r="D107" s="48"/>
      <c r="E107" s="46"/>
      <c r="F107" s="46"/>
      <c r="G107" s="46"/>
    </row>
    <row r="108" spans="1:7" ht="15.75">
      <c r="A108" s="49"/>
      <c r="B108" s="49"/>
      <c r="C108" s="49"/>
      <c r="D108" s="49"/>
      <c r="E108" s="46"/>
      <c r="F108" s="46"/>
      <c r="G108" s="46"/>
    </row>
    <row r="109" spans="1:7" ht="15.75">
      <c r="A109" s="5"/>
      <c r="E109" s="46"/>
      <c r="F109" s="46"/>
      <c r="G109" s="46"/>
    </row>
    <row r="110" spans="1:7" ht="15.75">
      <c r="A110" s="154"/>
      <c r="B110" s="154"/>
      <c r="C110" s="154"/>
      <c r="D110" s="154"/>
      <c r="E110" s="46"/>
      <c r="F110" s="46"/>
      <c r="G110" s="46"/>
    </row>
    <row r="111" spans="1:7" ht="15.75">
      <c r="A111" s="115"/>
      <c r="B111" s="115"/>
      <c r="C111" s="115"/>
      <c r="D111" s="115"/>
      <c r="E111" s="46"/>
      <c r="F111" s="46"/>
      <c r="G111" s="46"/>
    </row>
    <row r="112" spans="1:7" ht="15.75">
      <c r="A112" s="47"/>
      <c r="B112" s="47"/>
      <c r="C112" s="47"/>
      <c r="D112" s="47"/>
      <c r="E112" s="46"/>
      <c r="F112" s="46"/>
      <c r="G112" s="46"/>
    </row>
    <row r="113" spans="1:4" ht="15.75">
      <c r="A113" s="47"/>
      <c r="B113" s="47"/>
      <c r="C113" s="47"/>
      <c r="D113" s="3"/>
    </row>
  </sheetData>
  <sheetProtection/>
  <mergeCells count="70">
    <mergeCell ref="F38:G38"/>
    <mergeCell ref="A25:C25"/>
    <mergeCell ref="A27:C27"/>
    <mergeCell ref="A38:C38"/>
    <mergeCell ref="D33:E33"/>
    <mergeCell ref="A40:C40"/>
    <mergeCell ref="A31:C31"/>
    <mergeCell ref="A32:C32"/>
    <mergeCell ref="D38:E38"/>
    <mergeCell ref="A26:C26"/>
    <mergeCell ref="A33:C33"/>
    <mergeCell ref="D30:E30"/>
    <mergeCell ref="A21:C21"/>
    <mergeCell ref="A22:C22"/>
    <mergeCell ref="A23:C23"/>
    <mergeCell ref="A24:C24"/>
    <mergeCell ref="A16:C16"/>
    <mergeCell ref="A15:C15"/>
    <mergeCell ref="A14:C14"/>
    <mergeCell ref="A20:C20"/>
    <mergeCell ref="A19:C19"/>
    <mergeCell ref="A18:C18"/>
    <mergeCell ref="A17:C17"/>
    <mergeCell ref="A111:D111"/>
    <mergeCell ref="A110:D110"/>
    <mergeCell ref="D50:E51"/>
    <mergeCell ref="C83:E83"/>
    <mergeCell ref="A89:C89"/>
    <mergeCell ref="D87:E87"/>
    <mergeCell ref="D84:E86"/>
    <mergeCell ref="A83:A86"/>
    <mergeCell ref="A94:E94"/>
    <mergeCell ref="A90:C90"/>
    <mergeCell ref="D52:E53"/>
    <mergeCell ref="B74:B77"/>
    <mergeCell ref="A58:A59"/>
    <mergeCell ref="B58:B59"/>
    <mergeCell ref="A30:C30"/>
    <mergeCell ref="A74:A77"/>
    <mergeCell ref="E58:E59"/>
    <mergeCell ref="A43:C43"/>
    <mergeCell ref="A44:C44"/>
    <mergeCell ref="A42:C42"/>
    <mergeCell ref="A5:E5"/>
    <mergeCell ref="A6:E6"/>
    <mergeCell ref="A7:E7"/>
    <mergeCell ref="D12:E12"/>
    <mergeCell ref="D13:E13"/>
    <mergeCell ref="A8:E8"/>
    <mergeCell ref="A12:C12"/>
    <mergeCell ref="A13:C13"/>
    <mergeCell ref="D89:E89"/>
    <mergeCell ref="B83:B86"/>
    <mergeCell ref="C74:E74"/>
    <mergeCell ref="C75:C77"/>
    <mergeCell ref="F58:G59"/>
    <mergeCell ref="F87:G87"/>
    <mergeCell ref="D75:E77"/>
    <mergeCell ref="C84:C86"/>
    <mergeCell ref="F74:G74"/>
    <mergeCell ref="F83:G83"/>
    <mergeCell ref="A50:A54"/>
    <mergeCell ref="A45:C45"/>
    <mergeCell ref="A47:C47"/>
    <mergeCell ref="A41:C41"/>
    <mergeCell ref="A28:C28"/>
    <mergeCell ref="A39:C39"/>
    <mergeCell ref="A48:C48"/>
    <mergeCell ref="A46:C46"/>
    <mergeCell ref="A29:C29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2"/>
  <ignoredErrors>
    <ignoredError sqref="E11" numberStoredAsText="1"/>
    <ignoredError sqref="E6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2021-11-19T22:05:58Z</cp:lastPrinted>
  <dcterms:created xsi:type="dcterms:W3CDTF">2000-10-19T13:42:41Z</dcterms:created>
  <dcterms:modified xsi:type="dcterms:W3CDTF">2021-11-25T15:35:20Z</dcterms:modified>
  <cp:category/>
  <cp:version/>
  <cp:contentType/>
  <cp:contentStatus/>
</cp:coreProperties>
</file>