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0320" windowHeight="6675" activeTab="0"/>
  </bookViews>
  <sheets>
    <sheet name="Anexo 12 - Saúde" sheetId="1" r:id="rId1"/>
    <sheet name="Plan3" sheetId="2" r:id="rId2"/>
  </sheets>
  <definedNames>
    <definedName name="_xlnm.Print_Area" localSheetId="0">'Anexo 12 - Saúde'!$A$1:$G$142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<sst xmlns="http://schemas.openxmlformats.org/spreadsheetml/2006/main" count="176" uniqueCount="139">
  <si>
    <t>RELATÓRIO RESUMIDO DA EXECUÇÃO ORÇAMENTÁRIA</t>
  </si>
  <si>
    <t>DEMONSTRATIVO DAS RECEITAS E DESPESAS COM AÇÕES E SERVIÇOS PÚBLICOS DE SAÚDE</t>
  </si>
  <si>
    <t>ORÇAMENTOS FISCAL E DA SEGURIDADE SOCIAL</t>
  </si>
  <si>
    <t>RREO – ANEXO  12 (LC 141/2012, art. 35)</t>
  </si>
  <si>
    <t>PREVISÃO</t>
  </si>
  <si>
    <t>RECEITAS REALIZADAS</t>
  </si>
  <si>
    <t>RECEITAS PARA APURAÇÃO DA APLICAÇÃO EM AÇÕES E SERVIÇOS PÚBLICOS DE SAÚDE</t>
  </si>
  <si>
    <t>INICIAL</t>
  </si>
  <si>
    <t>ATUALIZADA</t>
  </si>
  <si>
    <t>Até o Bimestre</t>
  </si>
  <si>
    <t>%</t>
  </si>
  <si>
    <t>(a)</t>
  </si>
  <si>
    <t>(b)</t>
  </si>
  <si>
    <t>(b/a) x 100</t>
  </si>
  <si>
    <t>RECEITA DE IMPOSTOS LÍQUIDA (I)</t>
  </si>
  <si>
    <t xml:space="preserve">   Imposto s/ Propriedade de Veículos Automotores -  IPVA</t>
  </si>
  <si>
    <t xml:space="preserve">   Imposto de Renda Retido na Fonte - IRRF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</si>
  <si>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</si>
  <si>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</si>
  <si>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</si>
  <si>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</si>
  <si>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FPE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</si>
  <si>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</si>
  <si>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</si>
  <si>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</si>
  <si>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</si>
  <si>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DEDUÇÕES DE TRANSFERÊNCIAS CONSTITUCIONAIS AOS MUNICÍPIOS (III)</t>
  </si>
  <si>
    <t xml:space="preserve">   Parcela do ICMS Repassada aos Municípios</t>
  </si>
  <si>
    <t xml:space="preserve">   Parcela do IPVA Repassada aos Municípios</t>
  </si>
  <si>
    <t xml:space="preserve">   Parcela da Cota-Parte do IPI-Exportação Repassada aos Municípios</t>
  </si>
  <si>
    <t>TOTAL DAS RECEITAS PARA APURAÇÃO DA APLICAÇÃO EM AÇÕES E SERVIÇOS PÚBLICOS DE SAÚDE (IV) = I + II - III</t>
  </si>
  <si>
    <t>RECEITAS ADICIONAIS PARA FINANCIAMENTO DA SAÚDE</t>
  </si>
  <si>
    <t>(c)</t>
  </si>
  <si>
    <t>(d)</t>
  </si>
  <si>
    <t>(d/c) x 100</t>
  </si>
  <si>
    <t>TRANSFERÊNCIA DE RECURSOS DO SISTEMA ÚNICO DE SAÚDE-SUS</t>
  </si>
  <si>
    <t xml:space="preserve">   Provenientes da União</t>
  </si>
  <si>
    <t xml:space="preserve">   Provenientes de Outros Estados</t>
  </si>
  <si>
    <t xml:space="preserve">   Provenientes de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</si>
  <si>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</si>
  <si>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</si>
  <si>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</si>
  <si>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</si>
  <si>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</si>
  <si>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(e)</t>
  </si>
  <si>
    <t>(f)</t>
  </si>
  <si>
    <t>(g)</t>
  </si>
  <si>
    <t>DESPESAS CORRENTES</t>
  </si>
  <si>
    <t xml:space="preserve">    Pessoal e Encargos Sociais</t>
  </si>
  <si>
    <t xml:space="preserve">    Juros e Encargos da Dívida</t>
  </si>
  <si>
    <t xml:space="preserve">    Outras Despesas Correntes</t>
  </si>
  <si>
    <t>DESPESAS DE CAPITAL</t>
  </si>
  <si>
    <t xml:space="preserve">    Investimentos </t>
  </si>
  <si>
    <t xml:space="preserve">    Inversões Financeiras</t>
  </si>
  <si>
    <t xml:space="preserve">    Amortização da Dívida</t>
  </si>
  <si>
    <t>TOTAL DAS DESPESAS COM SAÚDE (V)</t>
  </si>
  <si>
    <t>DESPESAS COM SAÚDE NÃO COMPUTADAS PARA FINS DE APURAÇÃO DO PERCENTUAL MÍNIMO</t>
  </si>
  <si>
    <t>(h)</t>
  </si>
  <si>
    <t>(i)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</si>
  <si>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</si>
  <si>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</si>
  <si>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</si>
  <si>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</si>
  <si>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</si>
  <si>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</si>
  <si>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</si>
  <si>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(VI)</t>
  </si>
  <si>
    <t>TOTAL DAS DESPESAS COM AÇÕES E SERVIÇOS PÚBLICOS DE SAÚDE (VII) = (V - VI)</t>
  </si>
  <si>
    <t>EXECUÇÃO DE RESTOS A PAGAR NÃO PROCESSADOS INSCRITOS COM DISPONIBILDADE DE CAIXA</t>
  </si>
  <si>
    <t>INSCRITOS</t>
  </si>
  <si>
    <t>PAGOS</t>
  </si>
  <si>
    <t>A PAGAR</t>
  </si>
  <si>
    <t>PARCELA CONSIDERADA NO LIMITE</t>
  </si>
  <si>
    <t>Total</t>
  </si>
  <si>
    <t>Saldo Inicial</t>
  </si>
  <si>
    <t>Despesas custeadas no exercício de referência</t>
  </si>
  <si>
    <t>Saldo Final (Não Aplicado)</t>
  </si>
  <si>
    <t>(j)</t>
  </si>
  <si>
    <t>Total (IX)</t>
  </si>
  <si>
    <t>(k)</t>
  </si>
  <si>
    <t>Total (X)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</si>
  <si>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</si>
  <si>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</si>
  <si>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</si>
  <si>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</si>
  <si>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</si>
  <si>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</si>
  <si>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</si>
  <si>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TOTAL</t>
  </si>
  <si>
    <t xml:space="preserve">   Impostos s/ Transmissão "causa mortis" e Doação - ITCD</t>
  </si>
  <si>
    <t xml:space="preserve">   Imposto s/ Circulação de Mercad. e Serv. de Transp. Interest. e Interm. e de Comunicação - ICMS</t>
  </si>
  <si>
    <t>DOTAÇÃO INICIAL</t>
  </si>
  <si>
    <t>DOTAÇÃO ATUALIZADA</t>
  </si>
  <si>
    <t>GOVERNO DO ESTADO DO RIO DE JANEIRO</t>
  </si>
  <si>
    <t>Continua (1/2)</t>
  </si>
  <si>
    <t>Continuação</t>
  </si>
  <si>
    <t>(2/2)</t>
  </si>
  <si>
    <t>DESPESAS EMPENHADAS</t>
  </si>
  <si>
    <t>DESPESAS LIQUIDADAS</t>
  </si>
  <si>
    <t>(f/e) x 100</t>
  </si>
  <si>
    <t>(g/e) x 100</t>
  </si>
  <si>
    <t>DOTAÇÃO</t>
  </si>
  <si>
    <t>(l)</t>
  </si>
  <si>
    <t>(l/total l) x 100</t>
  </si>
  <si>
    <t>(m)</t>
  </si>
  <si>
    <t>(m/total m) x 100</t>
  </si>
  <si>
    <t>(i/Vg)x100</t>
  </si>
  <si>
    <t>(h/Vf)x100</t>
  </si>
  <si>
    <t>CONTROLE DOS RESTOS A PAGAR CANCELADOS OU PRESCRITOS PARA FINS DE APLICAÇÃO DA DISPONIBILIDADE DE CAIXA CONFORME ARTIGO 24, § 1º e 2º</t>
  </si>
  <si>
    <t>RESTOS A PAGAR CANCELADOS OU PRESCRITOS</t>
  </si>
  <si>
    <t xml:space="preserve"> CONTROLE DO VALOR REFERENTE AO PERCENTUAL MÍNIMO NÃO CUMPRIDO EM EXERCÍCIOS ANTERIORES PARA FINS DE APLICAÇÃO DOS RECURSOS VINCULADOS CONFORME ARTIGOS 25 E 26 </t>
  </si>
  <si>
    <t>LIMITE NÃO CUMPRIDO</t>
  </si>
  <si>
    <t>Obs.: Este Demonstrativo não considera a casa dos centavos.</t>
  </si>
  <si>
    <t xml:space="preserve">                                          Renato Ferreira Costa                                                                                            Ronald Marcio G. Rodrigues</t>
  </si>
  <si>
    <t xml:space="preserve">                                     Coordenador - ID: 4.284.985-3                                                                              Superintendente - ID: 1.943.584-3</t>
  </si>
  <si>
    <t xml:space="preserve">                                   Contador - CRC-RJ-097281/O-6                                                                              Contador - CRC-RJ-079208/O-8</t>
  </si>
  <si>
    <t>JANEIRO A FEVEREIRO 2019/BIMESTRE JANEIRO-FEVEREIRO</t>
  </si>
  <si>
    <t>Stephanie Guimarães da Silva</t>
  </si>
  <si>
    <t>Subsecretária de Estado - ID: 4.412.059-1</t>
  </si>
  <si>
    <t>Contadora - CRC-RJ-115174/O-0</t>
  </si>
  <si>
    <t>Restos a Pagar Cancelados ou Prescritos em 2019</t>
  </si>
  <si>
    <t>Diferença de limite não cumprido em 2018</t>
  </si>
  <si>
    <t>FONTE: Siafe-Rio - Secretaria de Estado de Fazenda.</t>
  </si>
  <si>
    <r>
      <t>DESPESAS COM SAÚDE</t>
    </r>
    <r>
      <rPr>
        <b/>
        <sz val="12"/>
        <color indexed="9"/>
        <rFont val="Times New Roman"/>
        <family val="1"/>
      </rPr>
      <t xml:space="preserve"> -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(Por Grupo de Natureza da Despesa)</t>
    </r>
  </si>
  <si>
    <r>
      <t>RESTOS A PAGAR NÃO PROCESSADOS INSCRITOS INDEVIDAMENTE NO EXERCÍCIO SEM DISPONIBILIDADE FINANCEIRA</t>
    </r>
    <r>
      <rPr>
        <vertAlign val="superscript"/>
        <sz val="12"/>
        <rFont val="Times New Roman"/>
        <family val="1"/>
      </rPr>
      <t>1</t>
    </r>
  </si>
  <si>
    <r>
      <t>DESPESAS CUSTEADAS COM DISPONIBILIDADE DE CAIXA VINCULADA AOS RESTOS A PAGAR CANCELADOS</t>
    </r>
    <r>
      <rPr>
        <vertAlign val="superscript"/>
        <sz val="12"/>
        <rFont val="Times New Roman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</si>
  <si>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12"/>
        <rFont val="Times New Roman"/>
        <family val="1"/>
      </rPr>
      <t>3</t>
    </r>
  </si>
  <si>
    <r>
      <t>PERCENTUAL DE APLICAÇÃO EM AÇÕES E SERVIÇOS PÚBLICOS DE SAÚDE SOBRE A RECEITA  DE IMPOSTOS LÍQUIDA E TRANSFERÊNCIAS CONSTITUCIONAIS E LEGAIS (VIII%) = (VIIi / IVb x 100) - LIMITE CONSTITUCIONAL 12%</t>
    </r>
    <r>
      <rPr>
        <b/>
        <vertAlign val="superscript"/>
        <sz val="12"/>
        <rFont val="Times New Roman"/>
        <family val="1"/>
      </rPr>
      <t>4 e 5</t>
    </r>
  </si>
  <si>
    <r>
      <t>VALOR REFERENTE À DIFERENÇA ENTRE O VALOR EXECUTADO E O LIMITE MÍNIMO CONSTITUCIONAL [VIIi - (12 x IVb)/100]</t>
    </r>
    <r>
      <rPr>
        <b/>
        <vertAlign val="superscript"/>
        <sz val="12"/>
        <rFont val="Times New Roman"/>
        <family val="1"/>
      </rPr>
      <t>6</t>
    </r>
  </si>
  <si>
    <r>
      <rPr>
        <b/>
        <u val="single"/>
        <sz val="12"/>
        <rFont val="Times New Roman"/>
        <family val="1"/>
      </rPr>
      <t>DESPESAS COM SAÚDE</t>
    </r>
    <r>
      <rPr>
        <b/>
        <sz val="12"/>
        <rFont val="Times New Roman"/>
        <family val="1"/>
      </rPr>
      <t xml:space="preserve">  </t>
    </r>
    <r>
      <rPr>
        <b/>
        <sz val="12"/>
        <color indexed="9"/>
        <rFont val="Times New Roman"/>
        <family val="1"/>
      </rPr>
      <t xml:space="preserve">-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(Por Subfunção)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</si>
  <si>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Essa linha apresentará valor somente no Relatório Resumido da Execução Orçamentária do último bimestre do exercício.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</si>
  <si>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O valor apresentado na intercessão com a coluna "h" ou com a coluna "h+i"(último bimestre) deverá ser o mesmo apresentado no "total j".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</si>
  <si>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O valor apresentado na intercessão com a coluna "h" ou com a coluna "h+i"(último bimestre) deverá ser o mesmo apresentado no "total k".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</si>
  <si>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Limite anual mínimo a ser cumprido no encerramento do exercício.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</si>
  <si>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Durante o exercício esse valor servirá para o monitoramento previsto no art. 23 da LC 141/2012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</si>
  <si>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</si>
  <si>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t>CANCELADOS/ PRESCRITOS</t>
  </si>
  <si>
    <t>Inscritos em 2018</t>
  </si>
  <si>
    <t xml:space="preserve"> Emissão: 21/03/2019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</si>
</sst>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-* #,##0_-;\-* #,##0_-;_-* &quot;-&quot;??_-;_-@_-"/>
    <numFmt numFmtId="166" formatCode="_(* #,##0_);_(* \(#,##0\);_(* &quot;-&quot;??_);_(@_)"/>
    <numFmt numFmtId="167" formatCode="#,##0_ ;\-#,##0\ "/>
    <numFmt numFmtId="168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3" fillId="0" borderId="0" xfId="48" applyNumberFormat="1" applyFont="1" applyFill="1" applyAlignment="1">
      <alignment/>
      <protection/>
    </xf>
    <xf numFmtId="0" fontId="4" fillId="0" borderId="0" xfId="48" applyFont="1" applyFill="1" applyAlignment="1">
      <alignment horizontal="center"/>
      <protection/>
    </xf>
    <xf numFmtId="0" fontId="4" fillId="0" borderId="0" xfId="48" applyFont="1" applyFill="1">
      <alignment/>
      <protection/>
    </xf>
    <xf numFmtId="43" fontId="4" fillId="0" borderId="0" xfId="61" applyFont="1" applyFill="1" applyAlignment="1">
      <alignment/>
    </xf>
    <xf numFmtId="0" fontId="4" fillId="0" borderId="0" xfId="48" applyFont="1" applyFill="1" applyAlignment="1">
      <alignment/>
      <protection/>
    </xf>
    <xf numFmtId="0" fontId="4" fillId="33" borderId="0" xfId="48" applyFont="1" applyFill="1" applyAlignment="1">
      <alignment/>
      <protection/>
    </xf>
    <xf numFmtId="0" fontId="4" fillId="33" borderId="0" xfId="48" applyFont="1" applyFill="1">
      <alignment/>
      <protection/>
    </xf>
    <xf numFmtId="164" fontId="4" fillId="0" borderId="0" xfId="48" applyNumberFormat="1" applyFont="1" applyFill="1" applyAlignment="1">
      <alignment horizontal="right" vertical="center"/>
      <protection/>
    </xf>
    <xf numFmtId="0" fontId="4" fillId="0" borderId="10" xfId="48" applyFont="1" applyFill="1" applyBorder="1" applyAlignment="1">
      <alignment/>
      <protection/>
    </xf>
    <xf numFmtId="43" fontId="44" fillId="0" borderId="0" xfId="61" applyFont="1" applyFill="1" applyAlignment="1">
      <alignment/>
    </xf>
    <xf numFmtId="0" fontId="4" fillId="0" borderId="11" xfId="48" applyFont="1" applyFill="1" applyBorder="1" applyAlignment="1">
      <alignment/>
      <protection/>
    </xf>
    <xf numFmtId="0" fontId="4" fillId="0" borderId="10" xfId="48" applyFont="1" applyFill="1" applyBorder="1" applyAlignment="1">
      <alignment vertical="center" wrapText="1"/>
      <protection/>
    </xf>
    <xf numFmtId="165" fontId="4" fillId="0" borderId="12" xfId="61" applyNumberFormat="1" applyFont="1" applyFill="1" applyBorder="1" applyAlignment="1">
      <alignment horizontal="right" vertical="center"/>
    </xf>
    <xf numFmtId="165" fontId="4" fillId="0" borderId="12" xfId="61" applyNumberFormat="1" applyFont="1" applyFill="1" applyBorder="1" applyAlignment="1">
      <alignment vertical="center"/>
    </xf>
    <xf numFmtId="0" fontId="4" fillId="0" borderId="0" xfId="48" applyFont="1" applyFill="1" applyAlignment="1">
      <alignment vertical="center" wrapText="1"/>
      <protection/>
    </xf>
    <xf numFmtId="166" fontId="4" fillId="0" borderId="0" xfId="61" applyNumberFormat="1" applyFont="1" applyFill="1" applyAlignment="1">
      <alignment horizontal="center"/>
    </xf>
    <xf numFmtId="165" fontId="4" fillId="0" borderId="12" xfId="61" applyNumberFormat="1" applyFont="1" applyFill="1" applyBorder="1" applyAlignment="1">
      <alignment horizontal="right" vertical="center" wrapText="1"/>
    </xf>
    <xf numFmtId="165" fontId="4" fillId="0" borderId="12" xfId="61" applyNumberFormat="1" applyFont="1" applyFill="1" applyBorder="1" applyAlignment="1">
      <alignment vertical="center" wrapText="1"/>
    </xf>
    <xf numFmtId="1" fontId="4" fillId="0" borderId="13" xfId="61" applyNumberFormat="1" applyFont="1" applyFill="1" applyBorder="1" applyAlignment="1">
      <alignment vertical="center"/>
    </xf>
    <xf numFmtId="0" fontId="3" fillId="0" borderId="14" xfId="48" applyFont="1" applyFill="1" applyBorder="1" applyAlignment="1">
      <alignment vertical="center" wrapText="1"/>
      <protection/>
    </xf>
    <xf numFmtId="165" fontId="3" fillId="0" borderId="15" xfId="61" applyNumberFormat="1" applyFont="1" applyFill="1" applyBorder="1" applyAlignment="1">
      <alignment horizontal="right"/>
    </xf>
    <xf numFmtId="165" fontId="3" fillId="0" borderId="16" xfId="61" applyNumberFormat="1" applyFont="1" applyFill="1" applyBorder="1" applyAlignment="1">
      <alignment horizontal="right"/>
    </xf>
    <xf numFmtId="0" fontId="4" fillId="0" borderId="0" xfId="48" applyFont="1" applyFill="1" applyBorder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4" fillId="0" borderId="0" xfId="48" applyFont="1" applyFill="1" applyBorder="1" applyAlignment="1">
      <alignment vertical="center"/>
      <protection/>
    </xf>
    <xf numFmtId="165" fontId="4" fillId="0" borderId="13" xfId="61" applyNumberFormat="1" applyFont="1" applyFill="1" applyBorder="1" applyAlignment="1">
      <alignment vertical="center"/>
    </xf>
    <xf numFmtId="0" fontId="4" fillId="0" borderId="0" xfId="48" applyFont="1" applyFill="1" applyAlignment="1">
      <alignment vertical="center"/>
      <protection/>
    </xf>
    <xf numFmtId="0" fontId="4" fillId="0" borderId="11" xfId="48" applyFont="1" applyFill="1" applyBorder="1" applyAlignment="1">
      <alignment vertical="center"/>
      <protection/>
    </xf>
    <xf numFmtId="0" fontId="3" fillId="0" borderId="14" xfId="48" applyFont="1" applyFill="1" applyBorder="1" applyAlignment="1">
      <alignment vertical="center"/>
      <protection/>
    </xf>
    <xf numFmtId="165" fontId="3" fillId="0" borderId="15" xfId="61" applyNumberFormat="1" applyFont="1" applyFill="1" applyBorder="1" applyAlignment="1">
      <alignment vertical="center"/>
    </xf>
    <xf numFmtId="0" fontId="3" fillId="0" borderId="14" xfId="48" applyFont="1" applyFill="1" applyBorder="1" applyAlignment="1">
      <alignment/>
      <protection/>
    </xf>
    <xf numFmtId="0" fontId="4" fillId="0" borderId="10" xfId="48" applyFont="1" applyFill="1" applyBorder="1" applyAlignment="1">
      <alignment vertical="center"/>
      <protection/>
    </xf>
    <xf numFmtId="165" fontId="4" fillId="0" borderId="17" xfId="61" applyNumberFormat="1" applyFont="1" applyFill="1" applyBorder="1" applyAlignment="1">
      <alignment vertical="center"/>
    </xf>
    <xf numFmtId="165" fontId="4" fillId="0" borderId="13" xfId="61" applyNumberFormat="1" applyFont="1" applyFill="1" applyBorder="1" applyAlignment="1">
      <alignment horizontal="center" vertical="center"/>
    </xf>
    <xf numFmtId="165" fontId="4" fillId="0" borderId="12" xfId="61" applyNumberFormat="1" applyFont="1" applyFill="1" applyBorder="1" applyAlignment="1">
      <alignment horizontal="center" vertical="center"/>
    </xf>
    <xf numFmtId="43" fontId="4" fillId="0" borderId="17" xfId="61" applyFont="1" applyFill="1" applyBorder="1" applyAlignment="1">
      <alignment horizontal="right" vertical="center"/>
    </xf>
    <xf numFmtId="43" fontId="4" fillId="0" borderId="0" xfId="61" applyFont="1" applyFill="1" applyBorder="1" applyAlignment="1">
      <alignment horizontal="right" vertical="center"/>
    </xf>
    <xf numFmtId="43" fontId="4" fillId="0" borderId="12" xfId="61" applyFont="1" applyFill="1" applyBorder="1" applyAlignment="1">
      <alignment horizontal="right" vertical="center"/>
    </xf>
    <xf numFmtId="168" fontId="4" fillId="0" borderId="12" xfId="61" applyNumberFormat="1" applyFont="1" applyFill="1" applyBorder="1" applyAlignment="1">
      <alignment horizontal="right" vertical="center"/>
    </xf>
    <xf numFmtId="167" fontId="4" fillId="0" borderId="12" xfId="61" applyNumberFormat="1" applyFont="1" applyFill="1" applyBorder="1" applyAlignment="1">
      <alignment vertical="center"/>
    </xf>
    <xf numFmtId="2" fontId="4" fillId="0" borderId="0" xfId="61" applyNumberFormat="1" applyFont="1" applyFill="1" applyBorder="1" applyAlignment="1">
      <alignment horizontal="right" vertical="center"/>
    </xf>
    <xf numFmtId="167" fontId="4" fillId="0" borderId="12" xfId="61" applyNumberFormat="1" applyFont="1" applyFill="1" applyBorder="1" applyAlignment="1">
      <alignment horizontal="right" vertical="center"/>
    </xf>
    <xf numFmtId="167" fontId="4" fillId="0" borderId="18" xfId="61" applyNumberFormat="1" applyFont="1" applyFill="1" applyBorder="1" applyAlignment="1">
      <alignment horizontal="right" vertical="center"/>
    </xf>
    <xf numFmtId="43" fontId="3" fillId="0" borderId="15" xfId="61" applyNumberFormat="1" applyFont="1" applyFill="1" applyBorder="1" applyAlignment="1">
      <alignment vertical="center"/>
    </xf>
    <xf numFmtId="43" fontId="3" fillId="0" borderId="14" xfId="61" applyFont="1" applyFill="1" applyBorder="1" applyAlignment="1">
      <alignment horizontal="right" vertical="center"/>
    </xf>
    <xf numFmtId="0" fontId="4" fillId="0" borderId="14" xfId="48" applyFont="1" applyFill="1" applyBorder="1" applyAlignment="1">
      <alignment/>
      <protection/>
    </xf>
    <xf numFmtId="43" fontId="4" fillId="0" borderId="0" xfId="61" applyFont="1" applyFill="1" applyAlignment="1">
      <alignment vertical="center"/>
    </xf>
    <xf numFmtId="0" fontId="4" fillId="0" borderId="10" xfId="48" applyFont="1" applyFill="1" applyBorder="1" applyAlignment="1">
      <alignment horizontal="left" vertical="center"/>
      <protection/>
    </xf>
    <xf numFmtId="1" fontId="4" fillId="0" borderId="17" xfId="61" applyNumberFormat="1" applyFont="1" applyFill="1" applyBorder="1" applyAlignment="1">
      <alignment horizontal="right" vertical="center"/>
    </xf>
    <xf numFmtId="1" fontId="4" fillId="0" borderId="19" xfId="61" applyNumberFormat="1" applyFont="1" applyFill="1" applyBorder="1" applyAlignment="1">
      <alignment horizontal="right" vertical="center"/>
    </xf>
    <xf numFmtId="1" fontId="4" fillId="0" borderId="12" xfId="61" applyNumberFormat="1" applyFont="1" applyFill="1" applyBorder="1" applyAlignment="1">
      <alignment horizontal="right" vertical="center"/>
    </xf>
    <xf numFmtId="0" fontId="4" fillId="0" borderId="0" xfId="48" applyFont="1" applyFill="1" applyBorder="1" applyAlignment="1">
      <alignment horizontal="left" vertical="center" wrapText="1"/>
      <protection/>
    </xf>
    <xf numFmtId="165" fontId="4" fillId="0" borderId="12" xfId="61" applyNumberFormat="1" applyFont="1" applyFill="1" applyBorder="1" applyAlignment="1">
      <alignment horizontal="left" vertical="center"/>
    </xf>
    <xf numFmtId="43" fontId="4" fillId="0" borderId="13" xfId="61" applyFont="1" applyFill="1" applyBorder="1" applyAlignment="1">
      <alignment horizontal="right" vertical="center"/>
    </xf>
    <xf numFmtId="0" fontId="4" fillId="0" borderId="0" xfId="48" applyFont="1" applyFill="1" applyBorder="1" applyAlignment="1">
      <alignment horizontal="left" vertical="center"/>
      <protection/>
    </xf>
    <xf numFmtId="165" fontId="4" fillId="0" borderId="20" xfId="61" applyNumberFormat="1" applyFont="1" applyFill="1" applyBorder="1" applyAlignment="1">
      <alignment horizontal="left" vertical="center"/>
    </xf>
    <xf numFmtId="2" fontId="4" fillId="0" borderId="13" xfId="61" applyNumberFormat="1" applyFont="1" applyFill="1" applyBorder="1" applyAlignment="1">
      <alignment vertical="center"/>
    </xf>
    <xf numFmtId="0" fontId="4" fillId="0" borderId="20" xfId="48" applyFont="1" applyFill="1" applyBorder="1" applyAlignment="1">
      <alignment vertical="center"/>
      <protection/>
    </xf>
    <xf numFmtId="0" fontId="4" fillId="0" borderId="20" xfId="48" applyFont="1" applyFill="1" applyBorder="1" applyAlignment="1">
      <alignment horizontal="left" vertical="center"/>
      <protection/>
    </xf>
    <xf numFmtId="2" fontId="4" fillId="0" borderId="13" xfId="61" applyNumberFormat="1" applyFont="1" applyFill="1" applyBorder="1" applyAlignment="1">
      <alignment horizontal="right" vertical="center"/>
    </xf>
    <xf numFmtId="1" fontId="4" fillId="0" borderId="12" xfId="61" applyNumberFormat="1" applyFont="1" applyFill="1" applyBorder="1" applyAlignment="1">
      <alignment vertical="center"/>
    </xf>
    <xf numFmtId="0" fontId="4" fillId="0" borderId="20" xfId="48" applyFont="1" applyFill="1" applyBorder="1" applyAlignment="1">
      <alignment horizontal="left" vertical="center" wrapText="1"/>
      <protection/>
    </xf>
    <xf numFmtId="1" fontId="4" fillId="0" borderId="13" xfId="61" applyNumberFormat="1" applyFont="1" applyFill="1" applyBorder="1" applyAlignment="1">
      <alignment horizontal="right" vertical="center"/>
    </xf>
    <xf numFmtId="0" fontId="4" fillId="33" borderId="11" xfId="48" applyFont="1" applyFill="1" applyBorder="1" applyAlignment="1">
      <alignment horizontal="left" vertical="center" wrapText="1"/>
      <protection/>
    </xf>
    <xf numFmtId="1" fontId="4" fillId="33" borderId="13" xfId="61" applyNumberFormat="1" applyFont="1" applyFill="1" applyBorder="1" applyAlignment="1">
      <alignment horizontal="right" vertical="center"/>
    </xf>
    <xf numFmtId="3" fontId="4" fillId="33" borderId="12" xfId="61" applyNumberFormat="1" applyFont="1" applyFill="1" applyBorder="1" applyAlignment="1">
      <alignment horizontal="right" vertical="center"/>
    </xf>
    <xf numFmtId="2" fontId="4" fillId="33" borderId="0" xfId="61" applyNumberFormat="1" applyFont="1" applyFill="1" applyBorder="1" applyAlignment="1">
      <alignment horizontal="right" vertical="center"/>
    </xf>
    <xf numFmtId="2" fontId="4" fillId="33" borderId="13" xfId="61" applyNumberFormat="1" applyFont="1" applyFill="1" applyBorder="1" applyAlignment="1">
      <alignment horizontal="right" vertical="center"/>
    </xf>
    <xf numFmtId="165" fontId="3" fillId="0" borderId="16" xfId="61" applyNumberFormat="1" applyFont="1" applyFill="1" applyBorder="1" applyAlignment="1">
      <alignment vertical="center"/>
    </xf>
    <xf numFmtId="165" fontId="3" fillId="0" borderId="16" xfId="61" applyNumberFormat="1" applyFont="1" applyFill="1" applyBorder="1" applyAlignment="1">
      <alignment horizontal="center" vertical="center"/>
    </xf>
    <xf numFmtId="43" fontId="3" fillId="0" borderId="15" xfId="61" applyNumberFormat="1" applyFont="1" applyFill="1" applyBorder="1" applyAlignment="1">
      <alignment horizontal="right" vertical="center"/>
    </xf>
    <xf numFmtId="43" fontId="3" fillId="0" borderId="16" xfId="61" applyNumberFormat="1" applyFont="1" applyFill="1" applyBorder="1" applyAlignment="1">
      <alignment horizontal="right" vertical="center"/>
    </xf>
    <xf numFmtId="0" fontId="3" fillId="0" borderId="14" xfId="48" applyFont="1" applyFill="1" applyBorder="1" applyAlignment="1">
      <alignment horizontal="center" wrapText="1"/>
      <protection/>
    </xf>
    <xf numFmtId="0" fontId="3" fillId="33" borderId="14" xfId="48" applyFont="1" applyFill="1" applyBorder="1" applyAlignment="1">
      <alignment horizontal="center" wrapText="1"/>
      <protection/>
    </xf>
    <xf numFmtId="0" fontId="4" fillId="33" borderId="14" xfId="48" applyFont="1" applyFill="1" applyBorder="1">
      <alignment/>
      <protection/>
    </xf>
    <xf numFmtId="0" fontId="4" fillId="33" borderId="0" xfId="48" applyFont="1" applyFill="1" applyBorder="1">
      <alignment/>
      <protection/>
    </xf>
    <xf numFmtId="43" fontId="3" fillId="0" borderId="0" xfId="61" applyFont="1" applyFill="1" applyAlignment="1">
      <alignment horizontal="left"/>
    </xf>
    <xf numFmtId="0" fontId="3" fillId="0" borderId="0" xfId="48" applyFont="1" applyFill="1" applyBorder="1" applyAlignment="1">
      <alignment horizontal="left" vertical="center" wrapText="1"/>
      <protection/>
    </xf>
    <xf numFmtId="165" fontId="3" fillId="0" borderId="16" xfId="61" applyNumberFormat="1" applyFont="1" applyFill="1" applyBorder="1" applyAlignment="1">
      <alignment horizontal="center" vertical="center" wrapText="1"/>
    </xf>
    <xf numFmtId="165" fontId="3" fillId="33" borderId="16" xfId="61" applyNumberFormat="1" applyFont="1" applyFill="1" applyBorder="1" applyAlignment="1">
      <alignment horizontal="center" vertical="center" wrapText="1"/>
    </xf>
    <xf numFmtId="165" fontId="3" fillId="33" borderId="16" xfId="61" applyNumberFormat="1" applyFont="1" applyFill="1" applyBorder="1" applyAlignment="1">
      <alignment vertical="center"/>
    </xf>
    <xf numFmtId="165" fontId="3" fillId="33" borderId="15" xfId="61" applyNumberFormat="1" applyFont="1" applyFill="1" applyBorder="1" applyAlignment="1">
      <alignment vertical="center"/>
    </xf>
    <xf numFmtId="165" fontId="3" fillId="0" borderId="21" xfId="61" applyNumberFormat="1" applyFont="1" applyFill="1" applyBorder="1" applyAlignment="1">
      <alignment vertical="center"/>
    </xf>
    <xf numFmtId="43" fontId="3" fillId="33" borderId="16" xfId="61" applyFont="1" applyFill="1" applyBorder="1" applyAlignment="1">
      <alignment horizontal="right" vertical="center"/>
    </xf>
    <xf numFmtId="0" fontId="3" fillId="0" borderId="10" xfId="48" applyFont="1" applyFill="1" applyBorder="1" applyAlignment="1">
      <alignment wrapText="1"/>
      <protection/>
    </xf>
    <xf numFmtId="165" fontId="4" fillId="0" borderId="0" xfId="48" applyNumberFormat="1" applyFont="1" applyFill="1" applyBorder="1" applyAlignment="1">
      <alignment horizontal="center"/>
      <protection/>
    </xf>
    <xf numFmtId="4" fontId="4" fillId="0" borderId="0" xfId="48" applyNumberFormat="1" applyFont="1" applyFill="1" applyBorder="1" applyAlignment="1">
      <alignment/>
      <protection/>
    </xf>
    <xf numFmtId="43" fontId="4" fillId="0" borderId="0" xfId="48" applyNumberFormat="1" applyFont="1" applyFill="1" applyBorder="1" applyAlignment="1">
      <alignment/>
      <protection/>
    </xf>
    <xf numFmtId="4" fontId="4" fillId="0" borderId="0" xfId="48" applyNumberFormat="1" applyFont="1" applyFill="1">
      <alignment/>
      <protection/>
    </xf>
    <xf numFmtId="43" fontId="4" fillId="0" borderId="0" xfId="48" applyNumberFormat="1" applyFont="1" applyFill="1">
      <alignment/>
      <protection/>
    </xf>
    <xf numFmtId="165" fontId="4" fillId="0" borderId="0" xfId="61" applyNumberFormat="1" applyFont="1" applyFill="1" applyAlignment="1">
      <alignment/>
    </xf>
    <xf numFmtId="0" fontId="4" fillId="0" borderId="0" xfId="48" applyFont="1" applyFill="1" applyBorder="1">
      <alignment/>
      <protection/>
    </xf>
    <xf numFmtId="165" fontId="4" fillId="0" borderId="0" xfId="48" applyNumberFormat="1" applyFont="1" applyFill="1" applyBorder="1">
      <alignment/>
      <protection/>
    </xf>
    <xf numFmtId="0" fontId="4" fillId="0" borderId="0" xfId="48" applyFont="1" applyFill="1" applyBorder="1" applyAlignment="1">
      <alignment horizontal="right"/>
      <protection/>
    </xf>
    <xf numFmtId="4" fontId="3" fillId="0" borderId="0" xfId="48" applyNumberFormat="1" applyFont="1" applyFill="1" applyBorder="1" applyAlignment="1">
      <alignment horizontal="left" vertical="center" wrapText="1"/>
      <protection/>
    </xf>
    <xf numFmtId="0" fontId="4" fillId="0" borderId="0" xfId="48" applyFont="1" applyFill="1" applyAlignment="1">
      <alignment horizontal="right" vertical="center"/>
      <protection/>
    </xf>
    <xf numFmtId="1" fontId="4" fillId="33" borderId="19" xfId="61" applyNumberFormat="1" applyFont="1" applyFill="1" applyBorder="1" applyAlignment="1">
      <alignment horizontal="right" vertical="center"/>
    </xf>
    <xf numFmtId="1" fontId="4" fillId="0" borderId="19" xfId="61" applyNumberFormat="1" applyFont="1" applyFill="1" applyBorder="1" applyAlignment="1">
      <alignment vertical="center"/>
    </xf>
    <xf numFmtId="1" fontId="4" fillId="0" borderId="10" xfId="61" applyNumberFormat="1" applyFont="1" applyFill="1" applyBorder="1" applyAlignment="1">
      <alignment vertical="center"/>
    </xf>
    <xf numFmtId="43" fontId="4" fillId="33" borderId="0" xfId="61" applyFont="1" applyFill="1" applyAlignment="1">
      <alignment/>
    </xf>
    <xf numFmtId="1" fontId="3" fillId="0" borderId="21" xfId="61" applyNumberFormat="1" applyFont="1" applyFill="1" applyBorder="1" applyAlignment="1">
      <alignment horizontal="right" vertical="center" wrapText="1"/>
    </xf>
    <xf numFmtId="1" fontId="3" fillId="0" borderId="21" xfId="61" applyNumberFormat="1" applyFont="1" applyFill="1" applyBorder="1" applyAlignment="1">
      <alignment vertical="center" wrapText="1"/>
    </xf>
    <xf numFmtId="1" fontId="3" fillId="0" borderId="14" xfId="61" applyNumberFormat="1" applyFont="1" applyFill="1" applyBorder="1" applyAlignment="1">
      <alignment vertical="center"/>
    </xf>
    <xf numFmtId="0" fontId="3" fillId="0" borderId="0" xfId="48" applyFont="1" applyFill="1" applyBorder="1" applyAlignment="1">
      <alignment wrapText="1"/>
      <protection/>
    </xf>
    <xf numFmtId="0" fontId="4" fillId="0" borderId="0" xfId="48" applyFont="1" applyFill="1" applyBorder="1" applyAlignment="1">
      <alignment horizontal="center"/>
      <protection/>
    </xf>
    <xf numFmtId="165" fontId="4" fillId="0" borderId="0" xfId="48" applyNumberFormat="1" applyFont="1" applyFill="1">
      <alignment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4" fillId="0" borderId="19" xfId="48" applyFont="1" applyFill="1" applyBorder="1" applyAlignment="1">
      <alignment horizontal="center" vertical="center" wrapText="1"/>
      <protection/>
    </xf>
    <xf numFmtId="1" fontId="4" fillId="0" borderId="17" xfId="61" applyNumberFormat="1" applyFont="1" applyFill="1" applyBorder="1" applyAlignment="1">
      <alignment horizontal="right" vertical="center" wrapText="1"/>
    </xf>
    <xf numFmtId="0" fontId="3" fillId="0" borderId="14" xfId="48" applyFont="1" applyFill="1" applyBorder="1" applyAlignment="1">
      <alignment horizontal="left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1" fontId="3" fillId="0" borderId="15" xfId="61" applyNumberFormat="1" applyFont="1" applyFill="1" applyBorder="1" applyAlignment="1">
      <alignment horizontal="right" vertical="center" wrapText="1"/>
    </xf>
    <xf numFmtId="0" fontId="4" fillId="0" borderId="14" xfId="48" applyFont="1" applyFill="1" applyBorder="1" applyAlignment="1">
      <alignment horizontal="left" vertical="center" wrapText="1"/>
      <protection/>
    </xf>
    <xf numFmtId="165" fontId="4" fillId="33" borderId="12" xfId="61" applyNumberFormat="1" applyFont="1" applyFill="1" applyBorder="1" applyAlignment="1">
      <alignment vertical="center"/>
    </xf>
    <xf numFmtId="2" fontId="4" fillId="33" borderId="12" xfId="61" applyNumberFormat="1" applyFont="1" applyFill="1" applyBorder="1" applyAlignment="1">
      <alignment horizontal="right" vertical="center"/>
    </xf>
    <xf numFmtId="43" fontId="4" fillId="33" borderId="12" xfId="61" applyFont="1" applyFill="1" applyBorder="1" applyAlignment="1">
      <alignment horizontal="right" vertical="center"/>
    </xf>
    <xf numFmtId="165" fontId="4" fillId="33" borderId="12" xfId="61" applyNumberFormat="1" applyFont="1" applyFill="1" applyBorder="1" applyAlignment="1">
      <alignment horizontal="center" vertical="center"/>
    </xf>
    <xf numFmtId="43" fontId="4" fillId="33" borderId="0" xfId="61" applyFont="1" applyFill="1" applyBorder="1" applyAlignment="1">
      <alignment horizontal="right" vertical="center"/>
    </xf>
    <xf numFmtId="1" fontId="4" fillId="33" borderId="12" xfId="61" applyNumberFormat="1" applyFont="1" applyFill="1" applyBorder="1" applyAlignment="1">
      <alignment horizontal="right" vertical="center"/>
    </xf>
    <xf numFmtId="1" fontId="4" fillId="33" borderId="12" xfId="61" applyNumberFormat="1" applyFont="1" applyFill="1" applyBorder="1" applyAlignment="1">
      <alignment vertical="center"/>
    </xf>
    <xf numFmtId="165" fontId="4" fillId="33" borderId="18" xfId="61" applyNumberFormat="1" applyFont="1" applyFill="1" applyBorder="1" applyAlignment="1">
      <alignment vertical="center"/>
    </xf>
    <xf numFmtId="43" fontId="3" fillId="0" borderId="14" xfId="61" applyNumberFormat="1" applyFont="1" applyFill="1" applyBorder="1" applyAlignment="1">
      <alignment horizontal="right" vertical="center"/>
    </xf>
    <xf numFmtId="165" fontId="4" fillId="0" borderId="10" xfId="48" applyNumberFormat="1" applyFont="1" applyFill="1" applyBorder="1" applyAlignment="1">
      <alignment/>
      <protection/>
    </xf>
    <xf numFmtId="0" fontId="7" fillId="0" borderId="0" xfId="48" applyFont="1" applyFill="1" applyBorder="1" applyAlignment="1">
      <alignment/>
      <protection/>
    </xf>
    <xf numFmtId="0" fontId="4" fillId="0" borderId="0" xfId="48" applyFont="1" applyFill="1" applyAlignment="1">
      <alignment horizontal="left" vertical="top" wrapText="1"/>
      <protection/>
    </xf>
    <xf numFmtId="0" fontId="4" fillId="0" borderId="0" xfId="48" applyFont="1" applyFill="1" applyAlignment="1">
      <alignment horizontal="left" vertical="center"/>
      <protection/>
    </xf>
    <xf numFmtId="0" fontId="9" fillId="0" borderId="10" xfId="48" applyNumberFormat="1" applyFont="1" applyFill="1" applyBorder="1" applyAlignment="1">
      <alignment/>
      <protection/>
    </xf>
    <xf numFmtId="0" fontId="9" fillId="0" borderId="0" xfId="48" applyFont="1" applyFill="1">
      <alignment/>
      <protection/>
    </xf>
    <xf numFmtId="0" fontId="9" fillId="0" borderId="0" xfId="48" applyFont="1" applyFill="1" applyBorder="1" applyAlignment="1">
      <alignment/>
      <protection/>
    </xf>
    <xf numFmtId="0" fontId="9" fillId="0" borderId="0" xfId="48" applyFont="1" applyFill="1" applyAlignment="1">
      <alignment/>
      <protection/>
    </xf>
    <xf numFmtId="0" fontId="3" fillId="34" borderId="17" xfId="48" applyFont="1" applyFill="1" applyBorder="1" applyAlignment="1">
      <alignment horizontal="center"/>
      <protection/>
    </xf>
    <xf numFmtId="0" fontId="3" fillId="34" borderId="12" xfId="48" applyFont="1" applyFill="1" applyBorder="1" applyAlignment="1">
      <alignment horizontal="center"/>
      <protection/>
    </xf>
    <xf numFmtId="0" fontId="3" fillId="34" borderId="18" xfId="48" applyFont="1" applyFill="1" applyBorder="1" applyAlignment="1">
      <alignment/>
      <protection/>
    </xf>
    <xf numFmtId="0" fontId="3" fillId="34" borderId="22" xfId="48" applyFont="1" applyFill="1" applyBorder="1" applyAlignment="1">
      <alignment horizontal="center"/>
      <protection/>
    </xf>
    <xf numFmtId="0" fontId="3" fillId="34" borderId="17" xfId="48" applyFont="1" applyFill="1" applyBorder="1" applyAlignment="1">
      <alignment horizontal="center" vertical="center"/>
      <protection/>
    </xf>
    <xf numFmtId="0" fontId="3" fillId="34" borderId="12" xfId="48" applyFont="1" applyFill="1" applyBorder="1" applyAlignment="1">
      <alignment horizontal="center" vertical="center"/>
      <protection/>
    </xf>
    <xf numFmtId="0" fontId="3" fillId="34" borderId="10" xfId="48" applyFont="1" applyFill="1" applyBorder="1" applyAlignment="1">
      <alignment horizontal="center" vertical="center"/>
      <protection/>
    </xf>
    <xf numFmtId="0" fontId="3" fillId="34" borderId="18" xfId="48" applyFont="1" applyFill="1" applyBorder="1" applyAlignment="1">
      <alignment vertical="center"/>
      <protection/>
    </xf>
    <xf numFmtId="0" fontId="3" fillId="34" borderId="22" xfId="48" applyFont="1" applyFill="1" applyBorder="1" applyAlignment="1">
      <alignment horizontal="center" vertical="center"/>
      <protection/>
    </xf>
    <xf numFmtId="0" fontId="3" fillId="34" borderId="18" xfId="48" applyFont="1" applyFill="1" applyBorder="1" applyAlignment="1">
      <alignment horizontal="center" vertical="center"/>
      <protection/>
    </xf>
    <xf numFmtId="0" fontId="3" fillId="34" borderId="11" xfId="48" applyFont="1" applyFill="1" applyBorder="1" applyAlignment="1">
      <alignment horizontal="center" vertical="center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34" borderId="22" xfId="48" applyFont="1" applyFill="1" applyBorder="1" applyAlignment="1">
      <alignment vertical="center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34" borderId="23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/>
      <protection/>
    </xf>
    <xf numFmtId="0" fontId="3" fillId="34" borderId="11" xfId="48" applyFont="1" applyFill="1" applyBorder="1" applyAlignment="1">
      <alignment horizontal="center" vertical="center" wrapText="1"/>
      <protection/>
    </xf>
    <xf numFmtId="0" fontId="4" fillId="33" borderId="0" xfId="48" applyFont="1" applyFill="1" applyAlignment="1">
      <alignment horizontal="right" vertical="center"/>
      <protection/>
    </xf>
    <xf numFmtId="0" fontId="5" fillId="34" borderId="19" xfId="48" applyFont="1" applyFill="1" applyBorder="1" applyAlignment="1">
      <alignment horizontal="center" vertical="center"/>
      <protection/>
    </xf>
    <xf numFmtId="0" fontId="5" fillId="34" borderId="20" xfId="48" applyFont="1" applyFill="1" applyBorder="1" applyAlignment="1">
      <alignment horizontal="center" vertical="center"/>
      <protection/>
    </xf>
    <xf numFmtId="0" fontId="5" fillId="34" borderId="23" xfId="48" applyFont="1" applyFill="1" applyBorder="1" applyAlignment="1">
      <alignment horizontal="center" vertical="center"/>
      <protection/>
    </xf>
    <xf numFmtId="165" fontId="4" fillId="0" borderId="22" xfId="61" applyNumberFormat="1" applyFont="1" applyFill="1" applyBorder="1" applyAlignment="1">
      <alignment horizontal="center" vertical="center"/>
    </xf>
    <xf numFmtId="165" fontId="4" fillId="0" borderId="23" xfId="61" applyNumberFormat="1" applyFont="1" applyFill="1" applyBorder="1" applyAlignment="1">
      <alignment horizontal="center" vertical="center"/>
    </xf>
    <xf numFmtId="43" fontId="3" fillId="0" borderId="16" xfId="61" applyFont="1" applyFill="1" applyBorder="1" applyAlignment="1">
      <alignment horizontal="right"/>
    </xf>
    <xf numFmtId="43" fontId="3" fillId="0" borderId="14" xfId="61" applyFont="1" applyFill="1" applyBorder="1" applyAlignment="1">
      <alignment horizontal="right"/>
    </xf>
    <xf numFmtId="165" fontId="4" fillId="0" borderId="13" xfId="61" applyNumberFormat="1" applyFont="1" applyFill="1" applyBorder="1" applyAlignment="1">
      <alignment horizontal="center" vertical="center"/>
    </xf>
    <xf numFmtId="165" fontId="4" fillId="0" borderId="20" xfId="61" applyNumberFormat="1" applyFont="1" applyFill="1" applyBorder="1" applyAlignment="1">
      <alignment horizontal="center" vertical="center"/>
    </xf>
    <xf numFmtId="1" fontId="4" fillId="0" borderId="13" xfId="61" applyNumberFormat="1" applyFont="1" applyFill="1" applyBorder="1" applyAlignment="1">
      <alignment horizontal="right" vertical="center"/>
    </xf>
    <xf numFmtId="1" fontId="4" fillId="0" borderId="20" xfId="61" applyNumberFormat="1" applyFont="1" applyFill="1" applyBorder="1" applyAlignment="1">
      <alignment horizontal="right" vertical="center"/>
    </xf>
    <xf numFmtId="0" fontId="3" fillId="34" borderId="22" xfId="48" applyFont="1" applyFill="1" applyBorder="1" applyAlignment="1">
      <alignment horizontal="center"/>
      <protection/>
    </xf>
    <xf numFmtId="0" fontId="3" fillId="34" borderId="23" xfId="48" applyFont="1" applyFill="1" applyBorder="1" applyAlignment="1">
      <alignment horizontal="center"/>
      <protection/>
    </xf>
    <xf numFmtId="0" fontId="3" fillId="34" borderId="11" xfId="48" applyFont="1" applyFill="1" applyBorder="1" applyAlignment="1">
      <alignment horizontal="center"/>
      <protection/>
    </xf>
    <xf numFmtId="165" fontId="4" fillId="0" borderId="24" xfId="61" applyNumberFormat="1" applyFont="1" applyFill="1" applyBorder="1" applyAlignment="1">
      <alignment horizontal="center" vertical="center"/>
    </xf>
    <xf numFmtId="165" fontId="4" fillId="0" borderId="19" xfId="61" applyNumberFormat="1" applyFont="1" applyFill="1" applyBorder="1" applyAlignment="1">
      <alignment horizontal="center" vertical="center"/>
    </xf>
    <xf numFmtId="0" fontId="3" fillId="34" borderId="16" xfId="48" applyFont="1" applyFill="1" applyBorder="1" applyAlignment="1">
      <alignment horizontal="center"/>
      <protection/>
    </xf>
    <xf numFmtId="0" fontId="3" fillId="34" borderId="14" xfId="48" applyFont="1" applyFill="1" applyBorder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43" fontId="4" fillId="0" borderId="22" xfId="61" applyFont="1" applyFill="1" applyBorder="1" applyAlignment="1">
      <alignment horizontal="right" vertical="center"/>
    </xf>
    <xf numFmtId="43" fontId="4" fillId="0" borderId="11" xfId="61" applyFont="1" applyFill="1" applyBorder="1" applyAlignment="1">
      <alignment horizontal="right" vertical="center"/>
    </xf>
    <xf numFmtId="0" fontId="4" fillId="0" borderId="0" xfId="48" applyFont="1" applyFill="1" applyBorder="1" applyAlignment="1">
      <alignment horizontal="left" vertical="center" wrapText="1"/>
      <protection/>
    </xf>
    <xf numFmtId="0" fontId="4" fillId="0" borderId="20" xfId="48" applyFont="1" applyFill="1" applyBorder="1" applyAlignment="1">
      <alignment horizontal="left" vertical="center" wrapText="1"/>
      <protection/>
    </xf>
    <xf numFmtId="0" fontId="3" fillId="34" borderId="10" xfId="48" applyFont="1" applyFill="1" applyBorder="1" applyAlignment="1">
      <alignment horizontal="center" vertical="center" wrapText="1"/>
      <protection/>
    </xf>
    <xf numFmtId="0" fontId="3" fillId="34" borderId="11" xfId="48" applyFont="1" applyFill="1" applyBorder="1" applyAlignment="1">
      <alignment horizontal="center" vertical="center" wrapText="1"/>
      <protection/>
    </xf>
    <xf numFmtId="0" fontId="3" fillId="34" borderId="24" xfId="48" applyFont="1" applyFill="1" applyBorder="1" applyAlignment="1">
      <alignment horizontal="center" vertical="center" wrapText="1"/>
      <protection/>
    </xf>
    <xf numFmtId="0" fontId="3" fillId="34" borderId="13" xfId="48" applyFont="1" applyFill="1" applyBorder="1" applyAlignment="1">
      <alignment horizontal="center" vertical="center" wrapText="1"/>
      <protection/>
    </xf>
    <xf numFmtId="0" fontId="3" fillId="34" borderId="0" xfId="48" applyFont="1" applyFill="1" applyBorder="1" applyAlignment="1">
      <alignment horizontal="center" vertical="center" wrapText="1"/>
      <protection/>
    </xf>
    <xf numFmtId="0" fontId="3" fillId="34" borderId="22" xfId="48" applyFont="1" applyFill="1" applyBorder="1" applyAlignment="1">
      <alignment horizontal="center" vertical="center" wrapText="1"/>
      <protection/>
    </xf>
    <xf numFmtId="0" fontId="3" fillId="34" borderId="17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34" borderId="12" xfId="48" applyFont="1" applyFill="1" applyBorder="1" applyAlignment="1">
      <alignment horizontal="center" vertical="center" wrapText="1"/>
      <protection/>
    </xf>
    <xf numFmtId="0" fontId="3" fillId="34" borderId="19" xfId="48" applyFont="1" applyFill="1" applyBorder="1" applyAlignment="1">
      <alignment horizontal="center" vertical="center" wrapText="1"/>
      <protection/>
    </xf>
    <xf numFmtId="0" fontId="3" fillId="34" borderId="20" xfId="48" applyFont="1" applyFill="1" applyBorder="1" applyAlignment="1">
      <alignment horizontal="center" vertical="center" wrapText="1"/>
      <protection/>
    </xf>
    <xf numFmtId="0" fontId="3" fillId="34" borderId="23" xfId="48" applyFont="1" applyFill="1" applyBorder="1" applyAlignment="1">
      <alignment horizontal="center" vertical="center" wrapText="1"/>
      <protection/>
    </xf>
    <xf numFmtId="0" fontId="4" fillId="34" borderId="13" xfId="48" applyFont="1" applyFill="1" applyBorder="1" applyAlignment="1">
      <alignment horizontal="center"/>
      <protection/>
    </xf>
    <xf numFmtId="0" fontId="4" fillId="34" borderId="0" xfId="48" applyFont="1" applyFill="1" applyBorder="1" applyAlignment="1">
      <alignment horizontal="center"/>
      <protection/>
    </xf>
    <xf numFmtId="0" fontId="4" fillId="34" borderId="22" xfId="48" applyFont="1" applyFill="1" applyBorder="1" applyAlignment="1">
      <alignment horizontal="center"/>
      <protection/>
    </xf>
    <xf numFmtId="0" fontId="4" fillId="34" borderId="11" xfId="48" applyFont="1" applyFill="1" applyBorder="1" applyAlignment="1">
      <alignment horizontal="center"/>
      <protection/>
    </xf>
    <xf numFmtId="0" fontId="3" fillId="0" borderId="14" xfId="48" applyFont="1" applyFill="1" applyBorder="1" applyAlignment="1">
      <alignment horizontal="left" vertical="center" wrapText="1"/>
      <protection/>
    </xf>
    <xf numFmtId="0" fontId="3" fillId="0" borderId="21" xfId="48" applyFont="1" applyFill="1" applyBorder="1" applyAlignment="1">
      <alignment horizontal="left" vertical="center" wrapText="1"/>
      <protection/>
    </xf>
    <xf numFmtId="43" fontId="3" fillId="0" borderId="16" xfId="61" applyFont="1" applyFill="1" applyBorder="1" applyAlignment="1">
      <alignment horizontal="right" vertical="center"/>
    </xf>
    <xf numFmtId="43" fontId="3" fillId="0" borderId="14" xfId="61" applyFont="1" applyFill="1" applyBorder="1" applyAlignment="1">
      <alignment horizontal="right" vertical="center"/>
    </xf>
    <xf numFmtId="0" fontId="5" fillId="34" borderId="19" xfId="48" applyFont="1" applyFill="1" applyBorder="1" applyAlignment="1">
      <alignment horizontal="center" vertical="center" wrapText="1"/>
      <protection/>
    </xf>
    <xf numFmtId="0" fontId="5" fillId="34" borderId="20" xfId="48" applyFont="1" applyFill="1" applyBorder="1" applyAlignment="1">
      <alignment horizontal="center" vertical="center" wrapText="1"/>
      <protection/>
    </xf>
    <xf numFmtId="0" fontId="5" fillId="34" borderId="23" xfId="48" applyFont="1" applyFill="1" applyBorder="1" applyAlignment="1">
      <alignment horizontal="center" vertical="center" wrapText="1"/>
      <protection/>
    </xf>
    <xf numFmtId="0" fontId="3" fillId="0" borderId="0" xfId="48" applyFont="1" applyFill="1" applyAlignment="1">
      <alignment horizontal="center"/>
      <protection/>
    </xf>
    <xf numFmtId="165" fontId="4" fillId="0" borderId="13" xfId="61" applyNumberFormat="1" applyFont="1" applyFill="1" applyBorder="1" applyAlignment="1">
      <alignment horizontal="right" vertical="center"/>
    </xf>
    <xf numFmtId="165" fontId="4" fillId="0" borderId="20" xfId="61" applyNumberFormat="1" applyFont="1" applyFill="1" applyBorder="1" applyAlignment="1">
      <alignment horizontal="right" vertical="center"/>
    </xf>
    <xf numFmtId="43" fontId="4" fillId="0" borderId="13" xfId="61" applyFont="1" applyFill="1" applyBorder="1" applyAlignment="1">
      <alignment horizontal="right" vertical="center"/>
    </xf>
    <xf numFmtId="43" fontId="4" fillId="0" borderId="0" xfId="61" applyFont="1" applyFill="1" applyBorder="1" applyAlignment="1">
      <alignment horizontal="right" vertical="center"/>
    </xf>
    <xf numFmtId="165" fontId="4" fillId="0" borderId="24" xfId="61" applyNumberFormat="1" applyFont="1" applyFill="1" applyBorder="1" applyAlignment="1">
      <alignment horizontal="right" vertical="center"/>
    </xf>
    <xf numFmtId="165" fontId="4" fillId="0" borderId="19" xfId="61" applyNumberFormat="1" applyFont="1" applyFill="1" applyBorder="1" applyAlignment="1">
      <alignment horizontal="right" vertical="center"/>
    </xf>
    <xf numFmtId="43" fontId="4" fillId="0" borderId="24" xfId="61" applyFont="1" applyFill="1" applyBorder="1" applyAlignment="1">
      <alignment horizontal="right" vertical="center"/>
    </xf>
    <xf numFmtId="43" fontId="4" fillId="0" borderId="10" xfId="61" applyFont="1" applyFill="1" applyBorder="1" applyAlignment="1">
      <alignment horizontal="right" vertical="center"/>
    </xf>
    <xf numFmtId="2" fontId="4" fillId="0" borderId="13" xfId="61" applyNumberFormat="1" applyFont="1" applyFill="1" applyBorder="1" applyAlignment="1">
      <alignment horizontal="right" vertical="center"/>
    </xf>
    <xf numFmtId="2" fontId="4" fillId="0" borderId="0" xfId="61" applyNumberFormat="1" applyFont="1" applyFill="1" applyBorder="1" applyAlignment="1">
      <alignment horizontal="right" vertical="center"/>
    </xf>
    <xf numFmtId="0" fontId="4" fillId="0" borderId="0" xfId="48" applyFont="1" applyFill="1" applyAlignment="1">
      <alignment horizontal="center" vertical="center"/>
      <protection/>
    </xf>
    <xf numFmtId="0" fontId="3" fillId="34" borderId="16" xfId="48" applyFont="1" applyFill="1" applyBorder="1" applyAlignment="1">
      <alignment horizontal="center" vertical="center"/>
      <protection/>
    </xf>
    <xf numFmtId="0" fontId="3" fillId="34" borderId="14" xfId="48" applyFont="1" applyFill="1" applyBorder="1" applyAlignment="1">
      <alignment horizontal="center" vertical="center"/>
      <protection/>
    </xf>
    <xf numFmtId="1" fontId="4" fillId="0" borderId="16" xfId="61" applyNumberFormat="1" applyFont="1" applyFill="1" applyBorder="1" applyAlignment="1">
      <alignment horizontal="right" vertical="center" wrapText="1"/>
    </xf>
    <xf numFmtId="1" fontId="4" fillId="0" borderId="21" xfId="61" applyNumberFormat="1" applyFont="1" applyFill="1" applyBorder="1" applyAlignment="1">
      <alignment horizontal="right" vertical="center" wrapText="1"/>
    </xf>
    <xf numFmtId="1" fontId="4" fillId="0" borderId="16" xfId="61" applyNumberFormat="1" applyFont="1" applyFill="1" applyBorder="1" applyAlignment="1">
      <alignment horizontal="right" vertical="center"/>
    </xf>
    <xf numFmtId="1" fontId="4" fillId="0" borderId="14" xfId="61" applyNumberFormat="1" applyFont="1" applyFill="1" applyBorder="1" applyAlignment="1">
      <alignment horizontal="right" vertical="center"/>
    </xf>
    <xf numFmtId="1" fontId="3" fillId="0" borderId="16" xfId="61" applyNumberFormat="1" applyFont="1" applyFill="1" applyBorder="1" applyAlignment="1">
      <alignment horizontal="right" vertical="center" wrapText="1"/>
    </xf>
    <xf numFmtId="1" fontId="3" fillId="0" borderId="21" xfId="61" applyNumberFormat="1" applyFont="1" applyFill="1" applyBorder="1" applyAlignment="1">
      <alignment horizontal="right" vertical="center" wrapText="1"/>
    </xf>
    <xf numFmtId="1" fontId="3" fillId="0" borderId="16" xfId="61" applyNumberFormat="1" applyFont="1" applyFill="1" applyBorder="1" applyAlignment="1">
      <alignment horizontal="right" vertical="center"/>
    </xf>
    <xf numFmtId="1" fontId="3" fillId="0" borderId="14" xfId="61" applyNumberFormat="1" applyFont="1" applyFill="1" applyBorder="1" applyAlignment="1">
      <alignment horizontal="right" vertical="center"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20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0" fontId="3" fillId="0" borderId="14" xfId="48" applyFont="1" applyFill="1" applyBorder="1" applyAlignment="1">
      <alignment vertical="center"/>
      <protection/>
    </xf>
    <xf numFmtId="0" fontId="3" fillId="34" borderId="24" xfId="48" applyFont="1" applyFill="1" applyBorder="1" applyAlignment="1">
      <alignment horizontal="center"/>
      <protection/>
    </xf>
    <xf numFmtId="0" fontId="3" fillId="34" borderId="19" xfId="48" applyFont="1" applyFill="1" applyBorder="1" applyAlignment="1">
      <alignment horizontal="center"/>
      <protection/>
    </xf>
    <xf numFmtId="0" fontId="3" fillId="34" borderId="10" xfId="48" applyFont="1" applyFill="1" applyBorder="1" applyAlignment="1">
      <alignment horizontal="center"/>
      <protection/>
    </xf>
    <xf numFmtId="0" fontId="5" fillId="34" borderId="10" xfId="48" applyFont="1" applyFill="1" applyBorder="1" applyAlignment="1">
      <alignment horizontal="center" vertical="center"/>
      <protection/>
    </xf>
    <xf numFmtId="0" fontId="5" fillId="34" borderId="0" xfId="48" applyFont="1" applyFill="1" applyBorder="1" applyAlignment="1">
      <alignment horizontal="center" vertical="center"/>
      <protection/>
    </xf>
    <xf numFmtId="0" fontId="5" fillId="34" borderId="11" xfId="48" applyFont="1" applyFill="1" applyBorder="1" applyAlignment="1">
      <alignment horizontal="center" vertical="center"/>
      <protection/>
    </xf>
    <xf numFmtId="0" fontId="3" fillId="34" borderId="14" xfId="48" applyFont="1" applyFill="1" applyBorder="1" applyAlignment="1">
      <alignment horizontal="left" vertical="center" wrapText="1"/>
      <protection/>
    </xf>
    <xf numFmtId="0" fontId="3" fillId="34" borderId="21" xfId="48" applyFont="1" applyFill="1" applyBorder="1" applyAlignment="1">
      <alignment horizontal="left" vertical="center" wrapText="1"/>
      <protection/>
    </xf>
    <xf numFmtId="166" fontId="3" fillId="0" borderId="16" xfId="61" applyNumberFormat="1" applyFont="1" applyFill="1" applyBorder="1" applyAlignment="1">
      <alignment horizontal="right" vertical="center"/>
    </xf>
    <xf numFmtId="166" fontId="3" fillId="0" borderId="14" xfId="61" applyNumberFormat="1" applyFont="1" applyFill="1" applyBorder="1" applyAlignment="1">
      <alignment horizontal="right" vertical="center"/>
    </xf>
    <xf numFmtId="165" fontId="3" fillId="0" borderId="16" xfId="61" applyNumberFormat="1" applyFont="1" applyFill="1" applyBorder="1" applyAlignment="1">
      <alignment horizontal="center" vertical="center"/>
    </xf>
    <xf numFmtId="165" fontId="3" fillId="0" borderId="21" xfId="61" applyNumberFormat="1" applyFont="1" applyFill="1" applyBorder="1" applyAlignment="1">
      <alignment horizontal="center" vertical="center"/>
    </xf>
    <xf numFmtId="165" fontId="3" fillId="0" borderId="16" xfId="61" applyNumberFormat="1" applyFont="1" applyFill="1" applyBorder="1" applyAlignment="1">
      <alignment horizontal="right"/>
    </xf>
    <xf numFmtId="165" fontId="3" fillId="0" borderId="21" xfId="61" applyNumberFormat="1" applyFont="1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6553200</xdr:colOff>
      <xdr:row>0</xdr:row>
      <xdr:rowOff>104775</xdr:rowOff>
    </xdr:from>
    <xdr:to>
      <xdr:col>1</xdr:col>
      <xdr:colOff>190500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143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6553200</xdr:colOff>
      <xdr:row>82</xdr:row>
      <xdr:rowOff>161925</xdr:rowOff>
    </xdr:from>
    <xdr:to>
      <xdr:col>1</xdr:col>
      <xdr:colOff>161925</xdr:colOff>
      <xdr:row>85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7668875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1"/>
  <sheetViews>
    <sheetView showGridLines="0" tabSelected="1" zoomScale="70" zoomScaleNormal="70" zoomScalePageLayoutView="0" workbookViewId="0" topLeftCell="A1">
      <selection activeCell="L25" sqref="L25"/>
    </sheetView>
  </sheetViews>
  <sheetFormatPr defaultColWidth="9.140625" defaultRowHeight="15"/>
  <cols>
    <col min="1" max="1" width="106.140625" style="3" customWidth="1"/>
    <col min="2" max="3" width="18.140625" style="3" bestFit="1" customWidth="1"/>
    <col min="4" max="4" width="17.421875" style="3" customWidth="1"/>
    <col min="5" max="5" width="14.7109375" style="3" customWidth="1"/>
    <col min="6" max="6" width="17.28125" style="3" customWidth="1"/>
    <col min="7" max="7" width="15.421875" style="3" customWidth="1"/>
    <col min="8" max="8" width="2.28125" style="4" customWidth="1"/>
    <col min="9" max="16384" width="9.140625" style="3" customWidth="1"/>
  </cols>
  <sheetData>
    <row r="3" spans="1:5" ht="15.75">
      <c r="A3" s="1"/>
      <c r="B3" s="2"/>
      <c r="C3" s="2"/>
      <c r="D3" s="2"/>
      <c r="E3" s="2"/>
    </row>
    <row r="4" spans="1:5" ht="15.75">
      <c r="A4" s="5"/>
      <c r="B4" s="5"/>
      <c r="C4" s="5"/>
      <c r="D4" s="5"/>
      <c r="E4" s="5"/>
    </row>
    <row r="5" spans="1:7" ht="15.75">
      <c r="A5" s="167" t="s">
        <v>93</v>
      </c>
      <c r="B5" s="167"/>
      <c r="C5" s="167"/>
      <c r="D5" s="167"/>
      <c r="E5" s="167"/>
      <c r="F5" s="167"/>
      <c r="G5" s="167"/>
    </row>
    <row r="6" spans="1:7" ht="15.75">
      <c r="A6" s="167" t="s">
        <v>0</v>
      </c>
      <c r="B6" s="167"/>
      <c r="C6" s="167"/>
      <c r="D6" s="167"/>
      <c r="E6" s="167"/>
      <c r="F6" s="167"/>
      <c r="G6" s="167"/>
    </row>
    <row r="7" spans="1:7" ht="15.75">
      <c r="A7" s="195" t="s">
        <v>1</v>
      </c>
      <c r="B7" s="195"/>
      <c r="C7" s="195"/>
      <c r="D7" s="195"/>
      <c r="E7" s="195"/>
      <c r="F7" s="195"/>
      <c r="G7" s="195"/>
    </row>
    <row r="8" spans="1:7" ht="15.75">
      <c r="A8" s="167" t="s">
        <v>2</v>
      </c>
      <c r="B8" s="167"/>
      <c r="C8" s="167"/>
      <c r="D8" s="167"/>
      <c r="E8" s="167"/>
      <c r="F8" s="167"/>
      <c r="G8" s="167"/>
    </row>
    <row r="9" spans="1:7" ht="15.75">
      <c r="A9" s="167" t="s">
        <v>116</v>
      </c>
      <c r="B9" s="167"/>
      <c r="C9" s="167"/>
      <c r="D9" s="167"/>
      <c r="E9" s="167"/>
      <c r="F9" s="167"/>
      <c r="G9" s="167"/>
    </row>
    <row r="10" spans="1:5" ht="15.75">
      <c r="A10" s="5"/>
      <c r="B10" s="5"/>
      <c r="C10" s="5"/>
      <c r="D10" s="5"/>
      <c r="E10" s="5"/>
    </row>
    <row r="11" spans="1:7" ht="15.75">
      <c r="A11" s="5"/>
      <c r="B11" s="5"/>
      <c r="C11" s="5"/>
      <c r="D11" s="5"/>
      <c r="E11" s="6"/>
      <c r="F11" s="7"/>
      <c r="G11" s="148" t="s">
        <v>138</v>
      </c>
    </row>
    <row r="12" spans="1:7" ht="15.75">
      <c r="A12" s="3" t="s">
        <v>3</v>
      </c>
      <c r="B12" s="2"/>
      <c r="C12" s="2"/>
      <c r="D12" s="2"/>
      <c r="G12" s="8">
        <v>1</v>
      </c>
    </row>
    <row r="13" spans="1:7" ht="15.75">
      <c r="A13" s="149" t="s">
        <v>6</v>
      </c>
      <c r="B13" s="131" t="s">
        <v>4</v>
      </c>
      <c r="C13" s="131" t="s">
        <v>4</v>
      </c>
      <c r="D13" s="165" t="s">
        <v>5</v>
      </c>
      <c r="E13" s="166"/>
      <c r="F13" s="166"/>
      <c r="G13" s="166"/>
    </row>
    <row r="14" spans="1:7" ht="15.75">
      <c r="A14" s="150"/>
      <c r="B14" s="132" t="s">
        <v>7</v>
      </c>
      <c r="C14" s="132" t="s">
        <v>8</v>
      </c>
      <c r="D14" s="221" t="s">
        <v>9</v>
      </c>
      <c r="E14" s="222"/>
      <c r="F14" s="221" t="s">
        <v>10</v>
      </c>
      <c r="G14" s="223"/>
    </row>
    <row r="15" spans="1:7" ht="15.75">
      <c r="A15" s="151"/>
      <c r="B15" s="133"/>
      <c r="C15" s="134" t="s">
        <v>11</v>
      </c>
      <c r="D15" s="160" t="s">
        <v>12</v>
      </c>
      <c r="E15" s="161"/>
      <c r="F15" s="160" t="s">
        <v>13</v>
      </c>
      <c r="G15" s="162"/>
    </row>
    <row r="16" spans="1:7" ht="15.75">
      <c r="A16" s="12" t="s">
        <v>14</v>
      </c>
      <c r="B16" s="13">
        <f>SUM(B17:B23)</f>
        <v>50808779270</v>
      </c>
      <c r="C16" s="14">
        <f>SUM(C17:C23)</f>
        <v>48816088086</v>
      </c>
      <c r="D16" s="200">
        <f>SUM(D17:E23)</f>
        <v>9985030971</v>
      </c>
      <c r="E16" s="201">
        <f>SUM(E17:E23)</f>
        <v>0</v>
      </c>
      <c r="F16" s="202">
        <f aca="true" t="shared" si="0" ref="F16:F23">D16/C16*100</f>
        <v>20.45438576194231</v>
      </c>
      <c r="G16" s="203"/>
    </row>
    <row r="17" spans="1:7" ht="15.75">
      <c r="A17" s="15" t="s">
        <v>89</v>
      </c>
      <c r="B17" s="13">
        <v>1441985117</v>
      </c>
      <c r="C17" s="16">
        <v>979368106</v>
      </c>
      <c r="D17" s="156">
        <v>153528998</v>
      </c>
      <c r="E17" s="157"/>
      <c r="F17" s="198">
        <f t="shared" si="0"/>
        <v>15.676332224770242</v>
      </c>
      <c r="G17" s="199"/>
    </row>
    <row r="18" spans="1:7" ht="15.75">
      <c r="A18" s="15" t="s">
        <v>90</v>
      </c>
      <c r="B18" s="13">
        <v>41426007394</v>
      </c>
      <c r="C18" s="16">
        <v>40145845177</v>
      </c>
      <c r="D18" s="156">
        <v>7438552647</v>
      </c>
      <c r="E18" s="157"/>
      <c r="F18" s="198">
        <f t="shared" si="0"/>
        <v>18.528823130274084</v>
      </c>
      <c r="G18" s="199"/>
    </row>
    <row r="19" spans="1:7" ht="15.75">
      <c r="A19" s="15" t="s">
        <v>15</v>
      </c>
      <c r="B19" s="17">
        <v>2872869579</v>
      </c>
      <c r="C19" s="16">
        <v>2779250165</v>
      </c>
      <c r="D19" s="156">
        <v>1721056960</v>
      </c>
      <c r="E19" s="157"/>
      <c r="F19" s="198">
        <f t="shared" si="0"/>
        <v>61.9252265115904</v>
      </c>
      <c r="G19" s="199"/>
    </row>
    <row r="20" spans="1:7" ht="15.75">
      <c r="A20" s="15" t="s">
        <v>16</v>
      </c>
      <c r="B20" s="17">
        <v>4097055650</v>
      </c>
      <c r="C20" s="16">
        <v>4097055650</v>
      </c>
      <c r="D20" s="156">
        <v>506101488</v>
      </c>
      <c r="E20" s="157"/>
      <c r="F20" s="198">
        <f t="shared" si="0"/>
        <v>12.352809706160569</v>
      </c>
      <c r="G20" s="199"/>
    </row>
    <row r="21" spans="1:7" ht="15.75">
      <c r="A21" s="15" t="s">
        <v>17</v>
      </c>
      <c r="B21" s="13">
        <v>487675128</v>
      </c>
      <c r="C21" s="16">
        <v>487675128</v>
      </c>
      <c r="D21" s="156">
        <v>92468607</v>
      </c>
      <c r="E21" s="157"/>
      <c r="F21" s="198">
        <f t="shared" si="0"/>
        <v>18.96110785457158</v>
      </c>
      <c r="G21" s="199"/>
    </row>
    <row r="22" spans="1:7" ht="15.75">
      <c r="A22" s="15" t="s">
        <v>18</v>
      </c>
      <c r="B22" s="13">
        <v>400393986</v>
      </c>
      <c r="C22" s="16">
        <v>244101444</v>
      </c>
      <c r="D22" s="156">
        <v>54760647</v>
      </c>
      <c r="E22" s="157"/>
      <c r="F22" s="198">
        <f t="shared" si="0"/>
        <v>22.433561269715387</v>
      </c>
      <c r="G22" s="199"/>
    </row>
    <row r="23" spans="1:7" ht="15.75">
      <c r="A23" s="15" t="s">
        <v>19</v>
      </c>
      <c r="B23" s="13">
        <v>82792416</v>
      </c>
      <c r="C23" s="16">
        <v>82792416</v>
      </c>
      <c r="D23" s="156">
        <v>18561624</v>
      </c>
      <c r="E23" s="157"/>
      <c r="F23" s="198">
        <f t="shared" si="0"/>
        <v>22.419473783685696</v>
      </c>
      <c r="G23" s="199"/>
    </row>
    <row r="24" spans="1:7" ht="15.75">
      <c r="A24" s="15" t="s">
        <v>20</v>
      </c>
      <c r="B24" s="17">
        <f>SUM(B25:B27)</f>
        <v>2692989414</v>
      </c>
      <c r="C24" s="18">
        <f>SUM(C25:C27)</f>
        <v>2723641527</v>
      </c>
      <c r="D24" s="196">
        <f>SUM(D25:D27)</f>
        <v>469869113</v>
      </c>
      <c r="E24" s="197">
        <f>SUM(E25:E27)</f>
        <v>0</v>
      </c>
      <c r="F24" s="198">
        <f>D24/C24*100</f>
        <v>17.25150348686103</v>
      </c>
      <c r="G24" s="199"/>
    </row>
    <row r="25" spans="1:7" ht="15.75">
      <c r="A25" s="15" t="s">
        <v>21</v>
      </c>
      <c r="B25" s="17">
        <v>1506259613</v>
      </c>
      <c r="C25" s="14">
        <v>1547749666</v>
      </c>
      <c r="D25" s="156">
        <v>319160724</v>
      </c>
      <c r="E25" s="157"/>
      <c r="F25" s="198">
        <f>D25/C25*100</f>
        <v>20.62095253587346</v>
      </c>
      <c r="G25" s="199"/>
    </row>
    <row r="26" spans="1:8" ht="15.75">
      <c r="A26" s="15" t="s">
        <v>22</v>
      </c>
      <c r="B26" s="17">
        <v>1102713253</v>
      </c>
      <c r="C26" s="14">
        <v>1091875313</v>
      </c>
      <c r="D26" s="156">
        <v>150708389</v>
      </c>
      <c r="E26" s="157"/>
      <c r="F26" s="198">
        <f>D26/C26*100</f>
        <v>13.802710548141132</v>
      </c>
      <c r="G26" s="199"/>
      <c r="H26" s="10"/>
    </row>
    <row r="27" spans="1:8" ht="15.75">
      <c r="A27" s="15" t="s">
        <v>23</v>
      </c>
      <c r="B27" s="17">
        <f>SUM(B28:B29)</f>
        <v>84016548</v>
      </c>
      <c r="C27" s="14">
        <f>C28+C29</f>
        <v>84016548</v>
      </c>
      <c r="D27" s="158">
        <f>D28+D29</f>
        <v>0</v>
      </c>
      <c r="E27" s="159"/>
      <c r="F27" s="204">
        <f>D27/C27*100</f>
        <v>0</v>
      </c>
      <c r="G27" s="205"/>
      <c r="H27" s="10"/>
    </row>
    <row r="28" spans="1:8" ht="15.75">
      <c r="A28" s="15" t="s">
        <v>24</v>
      </c>
      <c r="B28" s="17">
        <v>84016548</v>
      </c>
      <c r="C28" s="17">
        <v>84016548</v>
      </c>
      <c r="D28" s="158">
        <v>0</v>
      </c>
      <c r="E28" s="159"/>
      <c r="F28" s="204">
        <f>D28/C28*100</f>
        <v>0</v>
      </c>
      <c r="G28" s="205"/>
      <c r="H28" s="10"/>
    </row>
    <row r="29" spans="1:7" ht="15.75">
      <c r="A29" s="15" t="s">
        <v>25</v>
      </c>
      <c r="B29" s="19">
        <v>0</v>
      </c>
      <c r="C29" s="19">
        <v>0</v>
      </c>
      <c r="D29" s="158">
        <v>0</v>
      </c>
      <c r="E29" s="159"/>
      <c r="F29" s="204">
        <v>0</v>
      </c>
      <c r="G29" s="205"/>
    </row>
    <row r="30" spans="1:7" ht="15.75">
      <c r="A30" s="15" t="s">
        <v>26</v>
      </c>
      <c r="B30" s="13">
        <f>SUM(B31:B33)</f>
        <v>11076440477</v>
      </c>
      <c r="C30" s="14">
        <f>SUM(C31:C33)</f>
        <v>10807832930</v>
      </c>
      <c r="D30" s="196">
        <f>SUM(D31:E33)</f>
        <v>2583380807</v>
      </c>
      <c r="E30" s="197">
        <f>SUM(E31:E33)</f>
        <v>0</v>
      </c>
      <c r="F30" s="198">
        <f>D30/C30*100</f>
        <v>23.90285660161477</v>
      </c>
      <c r="G30" s="199"/>
    </row>
    <row r="31" spans="1:7" ht="15.75">
      <c r="A31" s="15" t="s">
        <v>27</v>
      </c>
      <c r="B31" s="13">
        <v>9246324629</v>
      </c>
      <c r="C31" s="14">
        <v>9027236258</v>
      </c>
      <c r="D31" s="156">
        <v>1662324546</v>
      </c>
      <c r="E31" s="157"/>
      <c r="F31" s="198">
        <f>D31/C31*100</f>
        <v>18.414545698046137</v>
      </c>
      <c r="G31" s="199"/>
    </row>
    <row r="32" spans="1:7" ht="15.75">
      <c r="A32" s="15" t="s">
        <v>28</v>
      </c>
      <c r="B32" s="13">
        <v>1554437544</v>
      </c>
      <c r="C32" s="14">
        <v>1507627844</v>
      </c>
      <c r="D32" s="156">
        <v>883379164</v>
      </c>
      <c r="E32" s="157"/>
      <c r="F32" s="198">
        <f>D32/C32*100</f>
        <v>58.59398043858363</v>
      </c>
      <c r="G32" s="199"/>
    </row>
    <row r="33" spans="1:7" ht="15.75">
      <c r="A33" s="15" t="s">
        <v>29</v>
      </c>
      <c r="B33" s="13">
        <v>275678304</v>
      </c>
      <c r="C33" s="14">
        <v>272968828</v>
      </c>
      <c r="D33" s="152">
        <v>37677097</v>
      </c>
      <c r="E33" s="153"/>
      <c r="F33" s="168">
        <f>D33/C33*100</f>
        <v>13.802710469196871</v>
      </c>
      <c r="G33" s="169"/>
    </row>
    <row r="34" spans="1:7" ht="31.5">
      <c r="A34" s="20" t="s">
        <v>30</v>
      </c>
      <c r="B34" s="21">
        <f>B16+B24-B30</f>
        <v>42425328207</v>
      </c>
      <c r="C34" s="22">
        <f>C16+C24-C30</f>
        <v>40731896683</v>
      </c>
      <c r="D34" s="233">
        <f>D16+D24-D30</f>
        <v>7871519277</v>
      </c>
      <c r="E34" s="234">
        <f>E16+E24-E30</f>
        <v>0</v>
      </c>
      <c r="F34" s="154">
        <f>D34/C34*100</f>
        <v>19.325197002881733</v>
      </c>
      <c r="G34" s="155"/>
    </row>
    <row r="35" spans="1:7" ht="15.75">
      <c r="A35" s="23"/>
      <c r="B35" s="24"/>
      <c r="C35" s="23"/>
      <c r="D35" s="23"/>
      <c r="E35" s="23"/>
      <c r="F35" s="23"/>
      <c r="G35" s="23"/>
    </row>
    <row r="36" spans="1:7" ht="15.75">
      <c r="A36" s="224" t="s">
        <v>31</v>
      </c>
      <c r="B36" s="131" t="s">
        <v>4</v>
      </c>
      <c r="C36" s="131" t="s">
        <v>4</v>
      </c>
      <c r="D36" s="165" t="s">
        <v>5</v>
      </c>
      <c r="E36" s="166"/>
      <c r="F36" s="166"/>
      <c r="G36" s="166"/>
    </row>
    <row r="37" spans="1:7" ht="15.75">
      <c r="A37" s="225"/>
      <c r="B37" s="132" t="s">
        <v>7</v>
      </c>
      <c r="C37" s="132" t="s">
        <v>8</v>
      </c>
      <c r="D37" s="221" t="s">
        <v>9</v>
      </c>
      <c r="E37" s="222"/>
      <c r="F37" s="221" t="s">
        <v>10</v>
      </c>
      <c r="G37" s="223"/>
    </row>
    <row r="38" spans="1:7" ht="15.75">
      <c r="A38" s="226"/>
      <c r="B38" s="133"/>
      <c r="C38" s="134" t="s">
        <v>32</v>
      </c>
      <c r="D38" s="160" t="s">
        <v>33</v>
      </c>
      <c r="E38" s="161"/>
      <c r="F38" s="160" t="s">
        <v>34</v>
      </c>
      <c r="G38" s="162"/>
    </row>
    <row r="39" spans="1:7" ht="15.75">
      <c r="A39" s="25" t="s">
        <v>35</v>
      </c>
      <c r="B39" s="19">
        <f>SUM(B40:B43)</f>
        <v>0</v>
      </c>
      <c r="C39" s="19">
        <f>SUM(C40:C43)</f>
        <v>0</v>
      </c>
      <c r="D39" s="163">
        <f>SUM(D40:D43)</f>
        <v>112215981</v>
      </c>
      <c r="E39" s="164">
        <f>SUM(E40:E43)</f>
        <v>0</v>
      </c>
      <c r="F39" s="204">
        <v>0</v>
      </c>
      <c r="G39" s="205"/>
    </row>
    <row r="40" spans="1:7" ht="15.75">
      <c r="A40" s="25" t="s">
        <v>36</v>
      </c>
      <c r="B40" s="19">
        <v>0</v>
      </c>
      <c r="C40" s="19">
        <v>0</v>
      </c>
      <c r="D40" s="156">
        <v>112215981</v>
      </c>
      <c r="E40" s="157"/>
      <c r="F40" s="204">
        <v>0</v>
      </c>
      <c r="G40" s="205"/>
    </row>
    <row r="41" spans="1:7" ht="15.75">
      <c r="A41" s="25" t="s">
        <v>37</v>
      </c>
      <c r="B41" s="19">
        <v>0</v>
      </c>
      <c r="C41" s="19">
        <v>0</v>
      </c>
      <c r="D41" s="158">
        <v>0</v>
      </c>
      <c r="E41" s="159"/>
      <c r="F41" s="204">
        <v>0</v>
      </c>
      <c r="G41" s="205"/>
    </row>
    <row r="42" spans="1:7" ht="15.75">
      <c r="A42" s="25" t="s">
        <v>38</v>
      </c>
      <c r="B42" s="19">
        <v>0</v>
      </c>
      <c r="C42" s="19">
        <v>0</v>
      </c>
      <c r="D42" s="158">
        <v>0</v>
      </c>
      <c r="E42" s="159"/>
      <c r="F42" s="204">
        <v>0</v>
      </c>
      <c r="G42" s="205"/>
    </row>
    <row r="43" spans="1:7" ht="15.75">
      <c r="A43" s="25" t="s">
        <v>39</v>
      </c>
      <c r="B43" s="19">
        <v>0</v>
      </c>
      <c r="C43" s="19">
        <v>0</v>
      </c>
      <c r="D43" s="158">
        <v>0</v>
      </c>
      <c r="E43" s="159"/>
      <c r="F43" s="204">
        <v>0</v>
      </c>
      <c r="G43" s="205"/>
    </row>
    <row r="44" spans="1:7" ht="15.75">
      <c r="A44" s="25" t="s">
        <v>40</v>
      </c>
      <c r="B44" s="26">
        <v>734831649</v>
      </c>
      <c r="C44" s="26">
        <v>734831649</v>
      </c>
      <c r="D44" s="158">
        <v>0</v>
      </c>
      <c r="E44" s="159"/>
      <c r="F44" s="204">
        <f>D44/C44*100</f>
        <v>0</v>
      </c>
      <c r="G44" s="205"/>
    </row>
    <row r="45" spans="1:7" ht="15.75">
      <c r="A45" s="27" t="s">
        <v>41</v>
      </c>
      <c r="B45" s="19">
        <v>0</v>
      </c>
      <c r="C45" s="19">
        <v>0</v>
      </c>
      <c r="D45" s="158">
        <v>0</v>
      </c>
      <c r="E45" s="159"/>
      <c r="F45" s="204">
        <v>0</v>
      </c>
      <c r="G45" s="205"/>
    </row>
    <row r="46" spans="1:7" ht="15.75">
      <c r="A46" s="28" t="s">
        <v>42</v>
      </c>
      <c r="B46" s="26">
        <v>740234473</v>
      </c>
      <c r="C46" s="26">
        <v>740234473</v>
      </c>
      <c r="D46" s="152">
        <v>95117671</v>
      </c>
      <c r="E46" s="153"/>
      <c r="F46" s="168">
        <f>D46/C46*100</f>
        <v>12.849667837612314</v>
      </c>
      <c r="G46" s="169"/>
    </row>
    <row r="47" spans="1:7" ht="15.75">
      <c r="A47" s="29" t="s">
        <v>43</v>
      </c>
      <c r="B47" s="30">
        <f>B39+B44+B45+B46</f>
        <v>1475066122</v>
      </c>
      <c r="C47" s="30">
        <f>C39+C44+C45+C46</f>
        <v>1475066122</v>
      </c>
      <c r="D47" s="231">
        <f>D39+D44+D45+D46</f>
        <v>207333652</v>
      </c>
      <c r="E47" s="232">
        <f>E39+E44+E45+E46</f>
        <v>0</v>
      </c>
      <c r="F47" s="190">
        <f>D47/C47*100</f>
        <v>14.055888675612877</v>
      </c>
      <c r="G47" s="191"/>
    </row>
    <row r="48" spans="1:5" ht="15.75">
      <c r="A48" s="24"/>
      <c r="B48" s="31"/>
      <c r="C48" s="31"/>
      <c r="D48" s="31"/>
      <c r="E48" s="31"/>
    </row>
    <row r="49" spans="1:7" ht="15.75">
      <c r="A49" s="192" t="s">
        <v>123</v>
      </c>
      <c r="B49" s="135" t="s">
        <v>101</v>
      </c>
      <c r="C49" s="135" t="s">
        <v>101</v>
      </c>
      <c r="D49" s="207" t="s">
        <v>97</v>
      </c>
      <c r="E49" s="208"/>
      <c r="F49" s="207" t="s">
        <v>98</v>
      </c>
      <c r="G49" s="208"/>
    </row>
    <row r="50" spans="1:7" ht="15.75">
      <c r="A50" s="193"/>
      <c r="B50" s="136" t="s">
        <v>7</v>
      </c>
      <c r="C50" s="136" t="s">
        <v>8</v>
      </c>
      <c r="D50" s="135" t="s">
        <v>9</v>
      </c>
      <c r="E50" s="137" t="s">
        <v>10</v>
      </c>
      <c r="F50" s="135" t="s">
        <v>9</v>
      </c>
      <c r="G50" s="137" t="s">
        <v>10</v>
      </c>
    </row>
    <row r="51" spans="1:7" ht="15.75">
      <c r="A51" s="194"/>
      <c r="B51" s="138"/>
      <c r="C51" s="139" t="s">
        <v>44</v>
      </c>
      <c r="D51" s="140" t="s">
        <v>45</v>
      </c>
      <c r="E51" s="141" t="s">
        <v>99</v>
      </c>
      <c r="F51" s="140" t="s">
        <v>46</v>
      </c>
      <c r="G51" s="141" t="s">
        <v>100</v>
      </c>
    </row>
    <row r="52" spans="1:7" ht="15.75">
      <c r="A52" s="32" t="s">
        <v>47</v>
      </c>
      <c r="B52" s="33">
        <f>SUM(B53:B55)</f>
        <v>6752055633</v>
      </c>
      <c r="C52" s="34">
        <f>SUM(C53:C55)</f>
        <v>6752055633</v>
      </c>
      <c r="D52" s="35">
        <f>SUM(D53:D55)</f>
        <v>733871161</v>
      </c>
      <c r="E52" s="36">
        <f aca="true" t="shared" si="1" ref="E52:E57">D52/C52*100</f>
        <v>10.868855366257318</v>
      </c>
      <c r="F52" s="33">
        <f>SUM(F53:F55)</f>
        <v>572138885</v>
      </c>
      <c r="G52" s="37">
        <f aca="true" t="shared" si="2" ref="G52:G57">F52/C52*100</f>
        <v>8.473551109438853</v>
      </c>
    </row>
    <row r="53" spans="1:7" ht="15.75">
      <c r="A53" s="25" t="s">
        <v>48</v>
      </c>
      <c r="B53" s="14">
        <v>1152929128</v>
      </c>
      <c r="C53" s="34">
        <v>1152929128</v>
      </c>
      <c r="D53" s="35">
        <v>162650948</v>
      </c>
      <c r="E53" s="38">
        <f t="shared" si="1"/>
        <v>14.107627611261114</v>
      </c>
      <c r="F53" s="14">
        <v>156376954</v>
      </c>
      <c r="G53" s="37">
        <f t="shared" si="2"/>
        <v>13.563448975503722</v>
      </c>
    </row>
    <row r="54" spans="1:7" ht="15.75">
      <c r="A54" s="25" t="s">
        <v>49</v>
      </c>
      <c r="B54" s="14">
        <v>452000</v>
      </c>
      <c r="C54" s="34">
        <v>452000</v>
      </c>
      <c r="D54" s="42">
        <v>0</v>
      </c>
      <c r="E54" s="39">
        <f t="shared" si="1"/>
        <v>0</v>
      </c>
      <c r="F54" s="40">
        <v>0</v>
      </c>
      <c r="G54" s="41">
        <f t="shared" si="2"/>
        <v>0</v>
      </c>
    </row>
    <row r="55" spans="1:7" ht="15.75">
      <c r="A55" s="25" t="s">
        <v>50</v>
      </c>
      <c r="B55" s="14">
        <v>5598674505</v>
      </c>
      <c r="C55" s="34">
        <v>5598674505</v>
      </c>
      <c r="D55" s="35">
        <v>571220213</v>
      </c>
      <c r="E55" s="38">
        <f t="shared" si="1"/>
        <v>10.202775897935506</v>
      </c>
      <c r="F55" s="14">
        <v>415761931</v>
      </c>
      <c r="G55" s="37">
        <f t="shared" si="2"/>
        <v>7.4260779159191355</v>
      </c>
    </row>
    <row r="56" spans="1:7" ht="15.75">
      <c r="A56" s="25" t="s">
        <v>51</v>
      </c>
      <c r="B56" s="14">
        <f>SUM(B57:B59)</f>
        <v>274184127</v>
      </c>
      <c r="C56" s="34">
        <f>SUM(C57:C59)</f>
        <v>274184127</v>
      </c>
      <c r="D56" s="26">
        <f>SUM(D57:D59)</f>
        <v>834932</v>
      </c>
      <c r="E56" s="39">
        <f t="shared" si="1"/>
        <v>0.3045150750101591</v>
      </c>
      <c r="F56" s="13">
        <f>SUM(F57:F59)</f>
        <v>107680</v>
      </c>
      <c r="G56" s="41">
        <f t="shared" si="2"/>
        <v>0.03927287884174272</v>
      </c>
    </row>
    <row r="57" spans="1:7" ht="15.75">
      <c r="A57" s="27" t="s">
        <v>52</v>
      </c>
      <c r="B57" s="14">
        <v>273126127</v>
      </c>
      <c r="C57" s="34">
        <v>273126127</v>
      </c>
      <c r="D57" s="42">
        <v>834932</v>
      </c>
      <c r="E57" s="39">
        <f t="shared" si="1"/>
        <v>0.30569466538073087</v>
      </c>
      <c r="F57" s="42">
        <v>107680</v>
      </c>
      <c r="G57" s="41">
        <f t="shared" si="2"/>
        <v>0.03942500894467705</v>
      </c>
    </row>
    <row r="58" spans="1:7" ht="15.75">
      <c r="A58" s="27" t="s">
        <v>53</v>
      </c>
      <c r="B58" s="19">
        <v>0</v>
      </c>
      <c r="C58" s="19">
        <v>0</v>
      </c>
      <c r="D58" s="42">
        <v>0</v>
      </c>
      <c r="E58" s="39">
        <v>0</v>
      </c>
      <c r="F58" s="42">
        <v>0</v>
      </c>
      <c r="G58" s="41">
        <v>0</v>
      </c>
    </row>
    <row r="59" spans="1:7" ht="15.75">
      <c r="A59" s="27" t="s">
        <v>54</v>
      </c>
      <c r="B59" s="14">
        <v>1058000</v>
      </c>
      <c r="C59" s="34">
        <v>1058000</v>
      </c>
      <c r="D59" s="42">
        <v>0</v>
      </c>
      <c r="E59" s="39">
        <f>D59/C59*100</f>
        <v>0</v>
      </c>
      <c r="F59" s="43">
        <v>0</v>
      </c>
      <c r="G59" s="41">
        <f>F59/C59*100</f>
        <v>0</v>
      </c>
    </row>
    <row r="60" spans="1:7" ht="15.75">
      <c r="A60" s="29" t="s">
        <v>55</v>
      </c>
      <c r="B60" s="30">
        <f>SUM(B52,B56)</f>
        <v>7026239760</v>
      </c>
      <c r="C60" s="30">
        <f>SUM(C52,C56)</f>
        <v>7026239760</v>
      </c>
      <c r="D60" s="30">
        <f>SUM(D52,D56)</f>
        <v>734706093</v>
      </c>
      <c r="E60" s="44">
        <f>D60/C60*100</f>
        <v>10.456604358744514</v>
      </c>
      <c r="F60" s="30">
        <f>SUM(F52,F56)</f>
        <v>572246565</v>
      </c>
      <c r="G60" s="45">
        <f>F60/C60*100</f>
        <v>8.144421262960147</v>
      </c>
    </row>
    <row r="61" spans="1:5" ht="15.75">
      <c r="A61" s="46"/>
      <c r="B61" s="46"/>
      <c r="C61" s="23"/>
      <c r="D61" s="23"/>
      <c r="E61" s="23"/>
    </row>
    <row r="62" spans="1:8" s="27" customFormat="1" ht="15.75">
      <c r="A62" s="149" t="s">
        <v>56</v>
      </c>
      <c r="B62" s="135"/>
      <c r="C62" s="135"/>
      <c r="D62" s="207" t="s">
        <v>97</v>
      </c>
      <c r="E62" s="208"/>
      <c r="F62" s="207" t="s">
        <v>98</v>
      </c>
      <c r="G62" s="208"/>
      <c r="H62" s="47"/>
    </row>
    <row r="63" spans="1:8" s="27" customFormat="1" ht="31.5">
      <c r="A63" s="150"/>
      <c r="B63" s="142" t="s">
        <v>91</v>
      </c>
      <c r="C63" s="142" t="s">
        <v>92</v>
      </c>
      <c r="D63" s="135" t="s">
        <v>9</v>
      </c>
      <c r="E63" s="137" t="s">
        <v>10</v>
      </c>
      <c r="F63" s="135" t="s">
        <v>9</v>
      </c>
      <c r="G63" s="137" t="s">
        <v>10</v>
      </c>
      <c r="H63" s="47"/>
    </row>
    <row r="64" spans="1:8" s="27" customFormat="1" ht="15.75">
      <c r="A64" s="151"/>
      <c r="B64" s="143"/>
      <c r="C64" s="143"/>
      <c r="D64" s="140" t="s">
        <v>57</v>
      </c>
      <c r="E64" s="141" t="s">
        <v>107</v>
      </c>
      <c r="F64" s="140" t="s">
        <v>58</v>
      </c>
      <c r="G64" s="141" t="s">
        <v>106</v>
      </c>
      <c r="H64" s="47"/>
    </row>
    <row r="65" spans="1:7" ht="15.75">
      <c r="A65" s="48" t="s">
        <v>59</v>
      </c>
      <c r="B65" s="49">
        <v>0</v>
      </c>
      <c r="C65" s="50">
        <v>0</v>
      </c>
      <c r="D65" s="51">
        <v>0</v>
      </c>
      <c r="E65" s="41">
        <v>0</v>
      </c>
      <c r="F65" s="49">
        <v>0</v>
      </c>
      <c r="G65" s="41">
        <v>0</v>
      </c>
    </row>
    <row r="66" spans="1:7" ht="15.75" customHeight="1">
      <c r="A66" s="52" t="s">
        <v>60</v>
      </c>
      <c r="B66" s="53">
        <v>23545313</v>
      </c>
      <c r="C66" s="53">
        <v>23545313</v>
      </c>
      <c r="D66" s="61">
        <v>0</v>
      </c>
      <c r="E66" s="41">
        <f aca="true" t="shared" si="3" ref="E66:E74">D66/$D$60*100</f>
        <v>0</v>
      </c>
      <c r="F66" s="61">
        <v>0</v>
      </c>
      <c r="G66" s="60">
        <f aca="true" t="shared" si="4" ref="G66:G71">F66/$F$60*100</f>
        <v>0</v>
      </c>
    </row>
    <row r="67" spans="1:7" ht="15.75">
      <c r="A67" s="55" t="s">
        <v>61</v>
      </c>
      <c r="B67" s="53">
        <f>SUM(B68:B70)</f>
        <v>1710686746</v>
      </c>
      <c r="C67" s="56">
        <f>C68+C69+C70</f>
        <v>1710686746</v>
      </c>
      <c r="D67" s="35">
        <f>D68+D69+D70</f>
        <v>146962301</v>
      </c>
      <c r="E67" s="37">
        <f t="shared" si="3"/>
        <v>20.00286950117889</v>
      </c>
      <c r="F67" s="35">
        <f>F68+F69+F70</f>
        <v>107553877</v>
      </c>
      <c r="G67" s="54">
        <f t="shared" si="4"/>
        <v>18.795023610146092</v>
      </c>
    </row>
    <row r="68" spans="1:7" ht="15.75">
      <c r="A68" s="27" t="s">
        <v>62</v>
      </c>
      <c r="B68" s="26">
        <v>786551398</v>
      </c>
      <c r="C68" s="26">
        <v>786551398</v>
      </c>
      <c r="D68" s="35">
        <v>83102981</v>
      </c>
      <c r="E68" s="37">
        <f t="shared" si="3"/>
        <v>11.311051016423242</v>
      </c>
      <c r="F68" s="35">
        <v>66522095</v>
      </c>
      <c r="G68" s="54">
        <f t="shared" si="4"/>
        <v>11.624725960565616</v>
      </c>
    </row>
    <row r="69" spans="1:7" ht="15.75">
      <c r="A69" s="27" t="s">
        <v>63</v>
      </c>
      <c r="B69" s="19">
        <v>0</v>
      </c>
      <c r="C69" s="19">
        <v>0</v>
      </c>
      <c r="D69" s="19">
        <v>0</v>
      </c>
      <c r="E69" s="57">
        <f t="shared" si="3"/>
        <v>0</v>
      </c>
      <c r="F69" s="51">
        <v>0</v>
      </c>
      <c r="G69" s="57">
        <f t="shared" si="4"/>
        <v>0</v>
      </c>
    </row>
    <row r="70" spans="1:7" ht="15.75">
      <c r="A70" s="58" t="s">
        <v>64</v>
      </c>
      <c r="B70" s="26">
        <v>924135348</v>
      </c>
      <c r="C70" s="26">
        <v>924135348</v>
      </c>
      <c r="D70" s="35">
        <v>63859320</v>
      </c>
      <c r="E70" s="37">
        <f t="shared" si="3"/>
        <v>8.691818484755645</v>
      </c>
      <c r="F70" s="35">
        <v>41031782</v>
      </c>
      <c r="G70" s="54">
        <f t="shared" si="4"/>
        <v>7.170297649580474</v>
      </c>
    </row>
    <row r="71" spans="1:7" ht="15.75">
      <c r="A71" s="59" t="s">
        <v>65</v>
      </c>
      <c r="B71" s="26">
        <v>454806</v>
      </c>
      <c r="C71" s="26">
        <v>454806</v>
      </c>
      <c r="D71" s="35">
        <v>152628</v>
      </c>
      <c r="E71" s="37">
        <f t="shared" si="3"/>
        <v>0.020774021265670926</v>
      </c>
      <c r="F71" s="35">
        <v>43663</v>
      </c>
      <c r="G71" s="60">
        <f t="shared" si="4"/>
        <v>0.007630102593975379</v>
      </c>
    </row>
    <row r="72" spans="1:7" ht="34.5">
      <c r="A72" s="52" t="s">
        <v>124</v>
      </c>
      <c r="B72" s="19">
        <v>0</v>
      </c>
      <c r="C72" s="19">
        <v>0</v>
      </c>
      <c r="D72" s="61">
        <v>0</v>
      </c>
      <c r="E72" s="41">
        <f t="shared" si="3"/>
        <v>0</v>
      </c>
      <c r="F72" s="19">
        <v>0</v>
      </c>
      <c r="G72" s="60">
        <f>F72/$F$60*100</f>
        <v>0</v>
      </c>
    </row>
    <row r="73" spans="1:7" ht="34.5">
      <c r="A73" s="62" t="s">
        <v>125</v>
      </c>
      <c r="B73" s="63">
        <v>0</v>
      </c>
      <c r="C73" s="63">
        <v>0</v>
      </c>
      <c r="D73" s="51">
        <v>0</v>
      </c>
      <c r="E73" s="41">
        <f t="shared" si="3"/>
        <v>0</v>
      </c>
      <c r="F73" s="51">
        <v>0</v>
      </c>
      <c r="G73" s="60">
        <f>F73/$F$60*100</f>
        <v>0</v>
      </c>
    </row>
    <row r="74" spans="1:7" ht="34.5">
      <c r="A74" s="64" t="s">
        <v>126</v>
      </c>
      <c r="B74" s="65">
        <v>0</v>
      </c>
      <c r="C74" s="65">
        <v>0</v>
      </c>
      <c r="D74" s="66">
        <v>0</v>
      </c>
      <c r="E74" s="67">
        <f t="shared" si="3"/>
        <v>0</v>
      </c>
      <c r="F74" s="66">
        <v>0</v>
      </c>
      <c r="G74" s="68">
        <f>F74/$F$60*100</f>
        <v>0</v>
      </c>
    </row>
    <row r="75" spans="1:7" ht="15.75">
      <c r="A75" s="20" t="s">
        <v>66</v>
      </c>
      <c r="B75" s="69">
        <f>B65+B66+B67+B71+B72+B73+B74</f>
        <v>1734686865</v>
      </c>
      <c r="C75" s="70">
        <f>C65+C66+C67+C71+C72+C73+C74</f>
        <v>1734686865</v>
      </c>
      <c r="D75" s="30">
        <f>D65+D66+D67+D71+D72+D73+D74</f>
        <v>147114929</v>
      </c>
      <c r="E75" s="71">
        <f>SUM(E65:E67,E71:E74)</f>
        <v>20.02364352244456</v>
      </c>
      <c r="F75" s="69">
        <f>F65+F66+F67+F71+F72+F73+F74</f>
        <v>107597540</v>
      </c>
      <c r="G75" s="72">
        <f>SUM(G65:G67,G71:G74)</f>
        <v>18.802653712740067</v>
      </c>
    </row>
    <row r="76" spans="1:8" ht="15.75">
      <c r="A76" s="73"/>
      <c r="B76" s="73"/>
      <c r="C76" s="74"/>
      <c r="D76" s="74"/>
      <c r="E76" s="74"/>
      <c r="F76" s="75"/>
      <c r="G76" s="76"/>
      <c r="H76" s="77"/>
    </row>
    <row r="77" spans="1:7" ht="15.75">
      <c r="A77" s="78" t="s">
        <v>67</v>
      </c>
      <c r="B77" s="79">
        <f>B60-B75</f>
        <v>5291552895</v>
      </c>
      <c r="C77" s="80">
        <f>C60-C75</f>
        <v>5291552895</v>
      </c>
      <c r="D77" s="81">
        <f>D60-D75</f>
        <v>587591164</v>
      </c>
      <c r="E77" s="82">
        <v>0</v>
      </c>
      <c r="F77" s="83">
        <f>F60-F75</f>
        <v>464649025</v>
      </c>
      <c r="G77" s="84">
        <v>0</v>
      </c>
    </row>
    <row r="78" spans="1:7" ht="15.75">
      <c r="A78" s="85"/>
      <c r="B78" s="9"/>
      <c r="C78" s="86"/>
      <c r="D78" s="87"/>
      <c r="E78" s="88"/>
      <c r="F78" s="89"/>
      <c r="G78" s="90"/>
    </row>
    <row r="79" spans="1:8" ht="15.75">
      <c r="A79" s="227" t="s">
        <v>127</v>
      </c>
      <c r="B79" s="227"/>
      <c r="C79" s="227"/>
      <c r="D79" s="228"/>
      <c r="E79" s="154">
        <f>F77/D34*100</f>
        <v>5.90291414717957</v>
      </c>
      <c r="F79" s="155"/>
      <c r="G79" s="155"/>
      <c r="H79" s="91"/>
    </row>
    <row r="80" spans="1:7" ht="15.75">
      <c r="A80" s="78"/>
      <c r="B80" s="78"/>
      <c r="C80" s="78"/>
      <c r="D80" s="78"/>
      <c r="E80" s="23"/>
      <c r="F80" s="92"/>
      <c r="G80" s="93"/>
    </row>
    <row r="81" spans="1:7" ht="15.75">
      <c r="A81" s="227" t="s">
        <v>128</v>
      </c>
      <c r="B81" s="227"/>
      <c r="C81" s="227"/>
      <c r="D81" s="228"/>
      <c r="E81" s="229">
        <f>(E79-12)/100*D34</f>
        <v>-479933288.24</v>
      </c>
      <c r="F81" s="230"/>
      <c r="G81" s="230"/>
    </row>
    <row r="82" spans="1:7" ht="15.75">
      <c r="A82" s="78"/>
      <c r="B82" s="78"/>
      <c r="C82" s="78"/>
      <c r="D82" s="78"/>
      <c r="E82" s="23"/>
      <c r="F82" s="92"/>
      <c r="G82" s="94" t="s">
        <v>94</v>
      </c>
    </row>
    <row r="83" spans="1:7" ht="15.75">
      <c r="A83" s="78"/>
      <c r="B83" s="78"/>
      <c r="C83" s="78"/>
      <c r="D83" s="95"/>
      <c r="E83" s="23"/>
      <c r="F83" s="92"/>
      <c r="G83" s="92"/>
    </row>
    <row r="84" spans="1:7" ht="15.75">
      <c r="A84" s="78"/>
      <c r="B84" s="78"/>
      <c r="C84" s="78"/>
      <c r="D84" s="95"/>
      <c r="E84" s="23"/>
      <c r="F84" s="92"/>
      <c r="G84" s="92"/>
    </row>
    <row r="85" spans="1:7" ht="15.75">
      <c r="A85" s="78"/>
      <c r="B85" s="78"/>
      <c r="C85" s="78"/>
      <c r="D85" s="95"/>
      <c r="E85" s="88"/>
      <c r="F85" s="92"/>
      <c r="G85" s="37" t="s">
        <v>95</v>
      </c>
    </row>
    <row r="86" spans="1:7" ht="15.75">
      <c r="A86" s="78"/>
      <c r="B86" s="78"/>
      <c r="C86" s="78"/>
      <c r="D86" s="95"/>
      <c r="E86" s="88"/>
      <c r="F86" s="92"/>
      <c r="G86" s="92"/>
    </row>
    <row r="87" spans="1:7" ht="15.75">
      <c r="A87" s="167" t="s">
        <v>93</v>
      </c>
      <c r="B87" s="167"/>
      <c r="C87" s="167"/>
      <c r="D87" s="167"/>
      <c r="E87" s="167"/>
      <c r="F87" s="167"/>
      <c r="G87" s="167"/>
    </row>
    <row r="88" spans="1:7" ht="15.75">
      <c r="A88" s="167" t="s">
        <v>0</v>
      </c>
      <c r="B88" s="167"/>
      <c r="C88" s="167"/>
      <c r="D88" s="167"/>
      <c r="E88" s="167"/>
      <c r="F88" s="167"/>
      <c r="G88" s="167"/>
    </row>
    <row r="89" spans="1:7" ht="15.75">
      <c r="A89" s="195" t="s">
        <v>1</v>
      </c>
      <c r="B89" s="195"/>
      <c r="C89" s="195"/>
      <c r="D89" s="195"/>
      <c r="E89" s="195"/>
      <c r="F89" s="195"/>
      <c r="G89" s="195"/>
    </row>
    <row r="90" spans="1:7" ht="15.75">
      <c r="A90" s="167" t="s">
        <v>2</v>
      </c>
      <c r="B90" s="167"/>
      <c r="C90" s="167"/>
      <c r="D90" s="167"/>
      <c r="E90" s="167"/>
      <c r="F90" s="167"/>
      <c r="G90" s="167"/>
    </row>
    <row r="91" spans="1:7" ht="15.75">
      <c r="A91" s="167" t="str">
        <f>A9</f>
        <v>JANEIRO A FEVEREIRO 2019/BIMESTRE JANEIRO-FEVEREIRO</v>
      </c>
      <c r="B91" s="167"/>
      <c r="C91" s="167"/>
      <c r="D91" s="167"/>
      <c r="E91" s="167"/>
      <c r="F91" s="167"/>
      <c r="G91" s="167"/>
    </row>
    <row r="92" spans="1:5" ht="15.75">
      <c r="A92" s="5"/>
      <c r="B92" s="5"/>
      <c r="C92" s="5"/>
      <c r="D92" s="5"/>
      <c r="E92" s="5"/>
    </row>
    <row r="93" spans="1:7" ht="15.75">
      <c r="A93" s="5"/>
      <c r="B93" s="5"/>
      <c r="C93" s="5"/>
      <c r="D93" s="5"/>
      <c r="E93" s="5"/>
      <c r="G93" s="96" t="str">
        <f>G11</f>
        <v> Emissão: 21/03/2019</v>
      </c>
    </row>
    <row r="94" spans="1:7" ht="15.75">
      <c r="A94" s="3" t="s">
        <v>3</v>
      </c>
      <c r="B94" s="2"/>
      <c r="C94" s="2"/>
      <c r="D94" s="2"/>
      <c r="G94" s="8">
        <v>1</v>
      </c>
    </row>
    <row r="95" spans="1:7" ht="15.75">
      <c r="A95" s="172" t="s">
        <v>68</v>
      </c>
      <c r="B95" s="172"/>
      <c r="C95" s="178" t="s">
        <v>69</v>
      </c>
      <c r="D95" s="178" t="s">
        <v>136</v>
      </c>
      <c r="E95" s="178" t="s">
        <v>70</v>
      </c>
      <c r="F95" s="178" t="s">
        <v>71</v>
      </c>
      <c r="G95" s="174" t="s">
        <v>72</v>
      </c>
    </row>
    <row r="96" spans="1:7" ht="15.75">
      <c r="A96" s="173"/>
      <c r="B96" s="173"/>
      <c r="C96" s="179"/>
      <c r="D96" s="179"/>
      <c r="E96" s="179"/>
      <c r="F96" s="179"/>
      <c r="G96" s="177"/>
    </row>
    <row r="97" spans="1:8" ht="15.75">
      <c r="A97" s="170" t="s">
        <v>137</v>
      </c>
      <c r="B97" s="171"/>
      <c r="C97" s="97">
        <v>0</v>
      </c>
      <c r="D97" s="98">
        <v>0</v>
      </c>
      <c r="E97" s="98">
        <v>0</v>
      </c>
      <c r="F97" s="98">
        <v>0</v>
      </c>
      <c r="G97" s="99">
        <v>0</v>
      </c>
      <c r="H97" s="100"/>
    </row>
    <row r="98" spans="1:7" ht="15.75">
      <c r="A98" s="188" t="s">
        <v>73</v>
      </c>
      <c r="B98" s="189"/>
      <c r="C98" s="101">
        <f>C97</f>
        <v>0</v>
      </c>
      <c r="D98" s="102">
        <f>D97</f>
        <v>0</v>
      </c>
      <c r="E98" s="102">
        <f>E97</f>
        <v>0</v>
      </c>
      <c r="F98" s="102">
        <f>F97</f>
        <v>0</v>
      </c>
      <c r="G98" s="103">
        <f>G97</f>
        <v>0</v>
      </c>
    </row>
    <row r="99" spans="1:6" ht="15.75">
      <c r="A99" s="104"/>
      <c r="B99" s="23"/>
      <c r="C99" s="105"/>
      <c r="D99" s="23"/>
      <c r="E99" s="23"/>
      <c r="F99" s="106"/>
    </row>
    <row r="100" spans="1:7" ht="15.75">
      <c r="A100" s="172" t="s">
        <v>108</v>
      </c>
      <c r="B100" s="181"/>
      <c r="C100" s="174" t="s">
        <v>109</v>
      </c>
      <c r="D100" s="172"/>
      <c r="E100" s="172"/>
      <c r="F100" s="172"/>
      <c r="G100" s="172"/>
    </row>
    <row r="101" spans="1:7" ht="15.75">
      <c r="A101" s="176"/>
      <c r="B101" s="182"/>
      <c r="C101" s="177"/>
      <c r="D101" s="173"/>
      <c r="E101" s="173"/>
      <c r="F101" s="173"/>
      <c r="G101" s="173"/>
    </row>
    <row r="102" spans="1:7" ht="15.75">
      <c r="A102" s="176"/>
      <c r="B102" s="182"/>
      <c r="C102" s="178" t="s">
        <v>74</v>
      </c>
      <c r="D102" s="174" t="s">
        <v>75</v>
      </c>
      <c r="E102" s="172"/>
      <c r="F102" s="174" t="s">
        <v>76</v>
      </c>
      <c r="G102" s="172"/>
    </row>
    <row r="103" spans="1:7" ht="15.75">
      <c r="A103" s="176"/>
      <c r="B103" s="182"/>
      <c r="C103" s="180"/>
      <c r="D103" s="175"/>
      <c r="E103" s="176"/>
      <c r="F103" s="175"/>
      <c r="G103" s="176"/>
    </row>
    <row r="104" spans="1:7" ht="15.75">
      <c r="A104" s="173"/>
      <c r="B104" s="183"/>
      <c r="C104" s="144"/>
      <c r="D104" s="177" t="s">
        <v>77</v>
      </c>
      <c r="E104" s="173"/>
      <c r="F104" s="186"/>
      <c r="G104" s="187"/>
    </row>
    <row r="105" spans="1:7" ht="15.75">
      <c r="A105" s="107" t="s">
        <v>120</v>
      </c>
      <c r="B105" s="108"/>
      <c r="C105" s="109">
        <v>0</v>
      </c>
      <c r="D105" s="209">
        <v>0</v>
      </c>
      <c r="E105" s="210"/>
      <c r="F105" s="211">
        <v>0</v>
      </c>
      <c r="G105" s="212"/>
    </row>
    <row r="106" spans="1:7" ht="15.75">
      <c r="A106" s="110" t="s">
        <v>78</v>
      </c>
      <c r="B106" s="111"/>
      <c r="C106" s="112">
        <f>C105</f>
        <v>0</v>
      </c>
      <c r="D106" s="213">
        <f>D105</f>
        <v>0</v>
      </c>
      <c r="E106" s="214"/>
      <c r="F106" s="215">
        <f>F105</f>
        <v>0</v>
      </c>
      <c r="G106" s="216"/>
    </row>
    <row r="107" spans="1:6" ht="15.75">
      <c r="A107" s="23"/>
      <c r="B107" s="23"/>
      <c r="C107" s="23"/>
      <c r="D107" s="23"/>
      <c r="E107" s="23"/>
      <c r="F107" s="92"/>
    </row>
    <row r="108" spans="1:7" ht="15.75">
      <c r="A108" s="172" t="s">
        <v>110</v>
      </c>
      <c r="B108" s="181"/>
      <c r="C108" s="172" t="s">
        <v>111</v>
      </c>
      <c r="D108" s="172"/>
      <c r="E108" s="172"/>
      <c r="F108" s="172"/>
      <c r="G108" s="172"/>
    </row>
    <row r="109" spans="1:7" ht="15.75">
      <c r="A109" s="176"/>
      <c r="B109" s="182"/>
      <c r="C109" s="173"/>
      <c r="D109" s="173"/>
      <c r="E109" s="173"/>
      <c r="F109" s="173"/>
      <c r="G109" s="173"/>
    </row>
    <row r="110" spans="1:7" ht="15.75">
      <c r="A110" s="176"/>
      <c r="B110" s="182"/>
      <c r="C110" s="181" t="s">
        <v>74</v>
      </c>
      <c r="D110" s="174" t="s">
        <v>75</v>
      </c>
      <c r="E110" s="172"/>
      <c r="F110" s="174" t="s">
        <v>76</v>
      </c>
      <c r="G110" s="172"/>
    </row>
    <row r="111" spans="1:7" ht="15.75">
      <c r="A111" s="176"/>
      <c r="B111" s="182"/>
      <c r="C111" s="182"/>
      <c r="D111" s="175"/>
      <c r="E111" s="176"/>
      <c r="F111" s="175"/>
      <c r="G111" s="176"/>
    </row>
    <row r="112" spans="1:7" ht="15.75">
      <c r="A112" s="173"/>
      <c r="B112" s="183"/>
      <c r="C112" s="145"/>
      <c r="D112" s="177" t="s">
        <v>79</v>
      </c>
      <c r="E112" s="173"/>
      <c r="F112" s="184"/>
      <c r="G112" s="185"/>
    </row>
    <row r="113" spans="1:7" ht="15.75">
      <c r="A113" s="113" t="s">
        <v>121</v>
      </c>
      <c r="B113" s="111"/>
      <c r="C113" s="109">
        <v>0</v>
      </c>
      <c r="D113" s="209">
        <f>F74</f>
        <v>0</v>
      </c>
      <c r="E113" s="210"/>
      <c r="F113" s="211">
        <f>C113-D113</f>
        <v>0</v>
      </c>
      <c r="G113" s="212"/>
    </row>
    <row r="114" spans="1:7" ht="15.75">
      <c r="A114" s="220" t="s">
        <v>80</v>
      </c>
      <c r="B114" s="220"/>
      <c r="C114" s="112">
        <f>C113</f>
        <v>0</v>
      </c>
      <c r="D114" s="213">
        <f>D113</f>
        <v>0</v>
      </c>
      <c r="E114" s="214"/>
      <c r="F114" s="215">
        <f>F113</f>
        <v>0</v>
      </c>
      <c r="G114" s="216"/>
    </row>
    <row r="115" spans="1:5" ht="15.75">
      <c r="A115" s="23"/>
      <c r="B115" s="46"/>
      <c r="C115" s="11"/>
      <c r="D115" s="23"/>
      <c r="E115" s="23"/>
    </row>
    <row r="116" spans="1:7" ht="15.75">
      <c r="A116" s="217" t="s">
        <v>129</v>
      </c>
      <c r="B116" s="131"/>
      <c r="C116" s="131"/>
      <c r="D116" s="207" t="s">
        <v>97</v>
      </c>
      <c r="E116" s="208"/>
      <c r="F116" s="207" t="s">
        <v>98</v>
      </c>
      <c r="G116" s="208"/>
    </row>
    <row r="117" spans="1:7" ht="31.5">
      <c r="A117" s="218"/>
      <c r="B117" s="142" t="s">
        <v>91</v>
      </c>
      <c r="C117" s="142" t="s">
        <v>92</v>
      </c>
      <c r="D117" s="135" t="s">
        <v>9</v>
      </c>
      <c r="E117" s="137" t="s">
        <v>10</v>
      </c>
      <c r="F117" s="135" t="s">
        <v>9</v>
      </c>
      <c r="G117" s="137" t="s">
        <v>10</v>
      </c>
    </row>
    <row r="118" spans="1:7" ht="31.5">
      <c r="A118" s="219"/>
      <c r="B118" s="133"/>
      <c r="C118" s="146"/>
      <c r="D118" s="140" t="s">
        <v>102</v>
      </c>
      <c r="E118" s="147" t="s">
        <v>103</v>
      </c>
      <c r="F118" s="140" t="s">
        <v>104</v>
      </c>
      <c r="G118" s="147" t="s">
        <v>105</v>
      </c>
    </row>
    <row r="119" spans="1:7" ht="15.75">
      <c r="A119" s="23" t="s">
        <v>81</v>
      </c>
      <c r="B119" s="114">
        <v>642992060</v>
      </c>
      <c r="C119" s="114">
        <v>642992060</v>
      </c>
      <c r="D119" s="120">
        <v>0</v>
      </c>
      <c r="E119" s="115">
        <f>D119/$D$126*100</f>
        <v>0</v>
      </c>
      <c r="F119" s="120">
        <v>0</v>
      </c>
      <c r="G119" s="67">
        <f>F119/$F$126*100</f>
        <v>0</v>
      </c>
    </row>
    <row r="120" spans="1:7" ht="15.75">
      <c r="A120" s="23" t="s">
        <v>82</v>
      </c>
      <c r="B120" s="114">
        <v>4645085586</v>
      </c>
      <c r="C120" s="114">
        <v>4644985586</v>
      </c>
      <c r="D120" s="114">
        <v>579622726</v>
      </c>
      <c r="E120" s="116">
        <f aca="true" t="shared" si="5" ref="E120:E125">D120/$D$126*100</f>
        <v>78.89178156033068</v>
      </c>
      <c r="F120" s="117">
        <v>449694197</v>
      </c>
      <c r="G120" s="118">
        <f aca="true" t="shared" si="6" ref="G120:G125">F120/$F$126*100</f>
        <v>78.58399237398656</v>
      </c>
    </row>
    <row r="121" spans="1:7" ht="15.75">
      <c r="A121" s="23" t="s">
        <v>83</v>
      </c>
      <c r="B121" s="114">
        <v>321378591</v>
      </c>
      <c r="C121" s="114">
        <v>321378591</v>
      </c>
      <c r="D121" s="114">
        <v>8457614</v>
      </c>
      <c r="E121" s="116">
        <f t="shared" si="5"/>
        <v>1.1511560990960776</v>
      </c>
      <c r="F121" s="117">
        <v>1092368</v>
      </c>
      <c r="G121" s="118">
        <f t="shared" si="6"/>
        <v>0.1908911414784989</v>
      </c>
    </row>
    <row r="122" spans="1:7" ht="15.75">
      <c r="A122" s="23" t="s">
        <v>84</v>
      </c>
      <c r="B122" s="114">
        <v>20775162</v>
      </c>
      <c r="C122" s="114">
        <v>20775162</v>
      </c>
      <c r="D122" s="114">
        <v>427241</v>
      </c>
      <c r="E122" s="116">
        <f t="shared" si="5"/>
        <v>0.05815128036511329</v>
      </c>
      <c r="F122" s="117">
        <v>67427</v>
      </c>
      <c r="G122" s="118">
        <f t="shared" si="6"/>
        <v>0.011782857971371135</v>
      </c>
    </row>
    <row r="123" spans="1:7" ht="15.75">
      <c r="A123" s="23" t="s">
        <v>85</v>
      </c>
      <c r="B123" s="114">
        <v>27860753</v>
      </c>
      <c r="C123" s="114">
        <v>27860753</v>
      </c>
      <c r="D123" s="114">
        <v>3923152</v>
      </c>
      <c r="E123" s="116">
        <f t="shared" si="5"/>
        <v>0.5339756995863106</v>
      </c>
      <c r="F123" s="117">
        <v>1130</v>
      </c>
      <c r="G123" s="118">
        <f t="shared" si="6"/>
        <v>0.00019746732774184497</v>
      </c>
    </row>
    <row r="124" spans="1:7" ht="15.75">
      <c r="A124" s="23" t="s">
        <v>86</v>
      </c>
      <c r="B124" s="119">
        <v>0</v>
      </c>
      <c r="C124" s="119">
        <v>0</v>
      </c>
      <c r="D124" s="120">
        <v>0</v>
      </c>
      <c r="E124" s="115">
        <f t="shared" si="5"/>
        <v>0</v>
      </c>
      <c r="F124" s="119">
        <v>0</v>
      </c>
      <c r="G124" s="67">
        <f t="shared" si="6"/>
        <v>0</v>
      </c>
    </row>
    <row r="125" spans="1:7" ht="15.75">
      <c r="A125" s="11" t="s">
        <v>87</v>
      </c>
      <c r="B125" s="121">
        <v>1368147608</v>
      </c>
      <c r="C125" s="121">
        <v>1368247608</v>
      </c>
      <c r="D125" s="117">
        <v>142275360</v>
      </c>
      <c r="E125" s="116">
        <f t="shared" si="5"/>
        <v>19.364935360621814</v>
      </c>
      <c r="F125" s="117">
        <v>121391443</v>
      </c>
      <c r="G125" s="118">
        <f t="shared" si="6"/>
        <v>21.213136159235834</v>
      </c>
    </row>
    <row r="126" spans="1:7" ht="15.75">
      <c r="A126" s="31" t="s">
        <v>88</v>
      </c>
      <c r="B126" s="30">
        <f aca="true" t="shared" si="7" ref="B126:G126">SUM(B119:B125)</f>
        <v>7026239760</v>
      </c>
      <c r="C126" s="30">
        <f t="shared" si="7"/>
        <v>7026239760</v>
      </c>
      <c r="D126" s="30">
        <f t="shared" si="7"/>
        <v>734706093</v>
      </c>
      <c r="E126" s="122">
        <f t="shared" si="7"/>
        <v>100</v>
      </c>
      <c r="F126" s="30">
        <f t="shared" si="7"/>
        <v>572246565</v>
      </c>
      <c r="G126" s="122">
        <f t="shared" si="7"/>
        <v>100</v>
      </c>
    </row>
    <row r="127" spans="1:7" ht="15.75">
      <c r="A127" s="127" t="s">
        <v>122</v>
      </c>
      <c r="B127" s="123"/>
      <c r="C127" s="123"/>
      <c r="D127" s="123"/>
      <c r="E127" s="123"/>
      <c r="F127" s="123"/>
      <c r="G127" s="94" t="s">
        <v>96</v>
      </c>
    </row>
    <row r="128" spans="1:7" ht="18.75">
      <c r="A128" s="128" t="s">
        <v>112</v>
      </c>
      <c r="B128" s="124"/>
      <c r="C128" s="124"/>
      <c r="D128" s="23"/>
      <c r="E128" s="23"/>
      <c r="F128" s="93"/>
      <c r="G128" s="92"/>
    </row>
    <row r="129" spans="1:7" ht="18">
      <c r="A129" s="129" t="s">
        <v>130</v>
      </c>
      <c r="B129" s="125"/>
      <c r="C129" s="125"/>
      <c r="D129" s="125"/>
      <c r="E129" s="125"/>
      <c r="F129" s="125"/>
      <c r="G129" s="125"/>
    </row>
    <row r="130" spans="1:7" ht="18">
      <c r="A130" s="129" t="s">
        <v>131</v>
      </c>
      <c r="B130" s="125"/>
      <c r="C130" s="125"/>
      <c r="D130" s="125"/>
      <c r="E130" s="125"/>
      <c r="F130" s="125"/>
      <c r="G130" s="125"/>
    </row>
    <row r="131" spans="1:7" ht="18">
      <c r="A131" s="129" t="s">
        <v>132</v>
      </c>
      <c r="B131" s="125"/>
      <c r="C131" s="125"/>
      <c r="D131" s="125"/>
      <c r="E131" s="125"/>
      <c r="F131" s="125"/>
      <c r="G131" s="125"/>
    </row>
    <row r="132" spans="1:7" ht="18">
      <c r="A132" s="130" t="s">
        <v>133</v>
      </c>
      <c r="B132" s="125"/>
      <c r="C132" s="125"/>
      <c r="D132" s="125"/>
      <c r="E132" s="125"/>
      <c r="F132" s="125"/>
      <c r="G132" s="125"/>
    </row>
    <row r="133" spans="1:7" ht="18">
      <c r="A133" s="130" t="s">
        <v>134</v>
      </c>
      <c r="B133" s="125"/>
      <c r="C133" s="125"/>
      <c r="D133" s="125"/>
      <c r="E133" s="125"/>
      <c r="F133" s="125"/>
      <c r="G133" s="125"/>
    </row>
    <row r="134" spans="1:7" ht="18">
      <c r="A134" s="130" t="s">
        <v>135</v>
      </c>
      <c r="B134" s="125"/>
      <c r="C134" s="125"/>
      <c r="D134" s="125"/>
      <c r="E134" s="125"/>
      <c r="F134" s="125"/>
      <c r="G134" s="125"/>
    </row>
    <row r="135" spans="1:7" ht="15.75">
      <c r="A135" s="125"/>
      <c r="B135" s="125"/>
      <c r="C135" s="125"/>
      <c r="D135" s="125"/>
      <c r="E135" s="125"/>
      <c r="F135" s="125"/>
      <c r="G135" s="125"/>
    </row>
    <row r="136" spans="1:7" ht="15.75">
      <c r="A136" s="125"/>
      <c r="B136" s="125"/>
      <c r="C136" s="125"/>
      <c r="D136" s="125"/>
      <c r="E136" s="125"/>
      <c r="F136" s="125"/>
      <c r="G136" s="125"/>
    </row>
    <row r="137" spans="1:7" ht="15.75">
      <c r="A137" s="125"/>
      <c r="B137" s="125"/>
      <c r="C137" s="125"/>
      <c r="D137" s="125"/>
      <c r="E137" s="125"/>
      <c r="F137" s="125"/>
      <c r="G137" s="125"/>
    </row>
    <row r="138" spans="1:7" ht="15.75">
      <c r="A138" s="125"/>
      <c r="B138" s="125"/>
      <c r="C138" s="125"/>
      <c r="D138" s="125"/>
      <c r="E138" s="125"/>
      <c r="F138" s="125"/>
      <c r="G138" s="125"/>
    </row>
    <row r="139" spans="1:7" ht="15.75">
      <c r="A139" s="27" t="s">
        <v>113</v>
      </c>
      <c r="B139" s="126"/>
      <c r="C139" s="27"/>
      <c r="D139" s="27"/>
      <c r="E139" s="206" t="s">
        <v>117</v>
      </c>
      <c r="F139" s="206"/>
      <c r="G139" s="206"/>
    </row>
    <row r="140" spans="1:7" ht="15.75">
      <c r="A140" s="27" t="s">
        <v>114</v>
      </c>
      <c r="B140" s="27"/>
      <c r="C140" s="27"/>
      <c r="D140" s="27"/>
      <c r="E140" s="206" t="s">
        <v>118</v>
      </c>
      <c r="F140" s="206"/>
      <c r="G140" s="206"/>
    </row>
    <row r="141" spans="1:7" ht="15.75">
      <c r="A141" s="27" t="s">
        <v>115</v>
      </c>
      <c r="B141" s="27"/>
      <c r="C141" s="27"/>
      <c r="D141" s="27"/>
      <c r="E141" s="206" t="s">
        <v>119</v>
      </c>
      <c r="F141" s="206"/>
      <c r="G141" s="206"/>
    </row>
  </sheetData>
  <sheetProtection/>
  <mergeCells count="125">
    <mergeCell ref="F44:G44"/>
    <mergeCell ref="F45:G45"/>
    <mergeCell ref="F46:G46"/>
    <mergeCell ref="D34:E34"/>
    <mergeCell ref="A81:D81"/>
    <mergeCell ref="D30:E30"/>
    <mergeCell ref="D33:E33"/>
    <mergeCell ref="E81:G81"/>
    <mergeCell ref="D47:E47"/>
    <mergeCell ref="F39:G39"/>
    <mergeCell ref="F40:G40"/>
    <mergeCell ref="F41:G41"/>
    <mergeCell ref="F42:G42"/>
    <mergeCell ref="F43:G43"/>
    <mergeCell ref="D29:E29"/>
    <mergeCell ref="A87:G87"/>
    <mergeCell ref="A88:G88"/>
    <mergeCell ref="A89:G89"/>
    <mergeCell ref="F25:G25"/>
    <mergeCell ref="F26:G26"/>
    <mergeCell ref="F27:G27"/>
    <mergeCell ref="F28:G28"/>
    <mergeCell ref="D40:E40"/>
    <mergeCell ref="A79:D79"/>
    <mergeCell ref="A62:A64"/>
    <mergeCell ref="D62:E62"/>
    <mergeCell ref="F62:G62"/>
    <mergeCell ref="D18:E18"/>
    <mergeCell ref="D49:E49"/>
    <mergeCell ref="F49:G49"/>
    <mergeCell ref="D41:E41"/>
    <mergeCell ref="F21:G21"/>
    <mergeCell ref="F22:G22"/>
    <mergeCell ref="F23:G23"/>
    <mergeCell ref="E140:G140"/>
    <mergeCell ref="A90:G90"/>
    <mergeCell ref="D14:E14"/>
    <mergeCell ref="F14:G14"/>
    <mergeCell ref="D15:E15"/>
    <mergeCell ref="F15:G15"/>
    <mergeCell ref="A36:A38"/>
    <mergeCell ref="D36:G36"/>
    <mergeCell ref="D37:E37"/>
    <mergeCell ref="F37:G37"/>
    <mergeCell ref="A116:A118"/>
    <mergeCell ref="A114:B114"/>
    <mergeCell ref="D105:E105"/>
    <mergeCell ref="F105:G105"/>
    <mergeCell ref="D106:E106"/>
    <mergeCell ref="F106:G106"/>
    <mergeCell ref="D112:E112"/>
    <mergeCell ref="C110:C111"/>
    <mergeCell ref="D110:E111"/>
    <mergeCell ref="F29:G29"/>
    <mergeCell ref="F20:G20"/>
    <mergeCell ref="E141:G141"/>
    <mergeCell ref="D116:E116"/>
    <mergeCell ref="F116:G116"/>
    <mergeCell ref="D113:E113"/>
    <mergeCell ref="F113:G113"/>
    <mergeCell ref="D114:E114"/>
    <mergeCell ref="F114:G114"/>
    <mergeCell ref="E139:G139"/>
    <mergeCell ref="D20:E20"/>
    <mergeCell ref="D21:E21"/>
    <mergeCell ref="D19:E19"/>
    <mergeCell ref="D32:E32"/>
    <mergeCell ref="D22:E22"/>
    <mergeCell ref="D23:E23"/>
    <mergeCell ref="D25:E25"/>
    <mergeCell ref="D26:E26"/>
    <mergeCell ref="D27:E27"/>
    <mergeCell ref="D28:E28"/>
    <mergeCell ref="D16:E16"/>
    <mergeCell ref="F16:G16"/>
    <mergeCell ref="F17:G17"/>
    <mergeCell ref="F18:G18"/>
    <mergeCell ref="F19:G19"/>
    <mergeCell ref="D17:E17"/>
    <mergeCell ref="A98:B98"/>
    <mergeCell ref="F47:G47"/>
    <mergeCell ref="A49:A51"/>
    <mergeCell ref="A5:G5"/>
    <mergeCell ref="A6:G6"/>
    <mergeCell ref="A7:G7"/>
    <mergeCell ref="A8:G8"/>
    <mergeCell ref="A9:G9"/>
    <mergeCell ref="D24:E24"/>
    <mergeCell ref="F30:G30"/>
    <mergeCell ref="A100:B104"/>
    <mergeCell ref="A108:B112"/>
    <mergeCell ref="F112:G112"/>
    <mergeCell ref="D104:E104"/>
    <mergeCell ref="F104:G104"/>
    <mergeCell ref="C108:G109"/>
    <mergeCell ref="F110:G111"/>
    <mergeCell ref="C100:G101"/>
    <mergeCell ref="E95:E96"/>
    <mergeCell ref="F95:F96"/>
    <mergeCell ref="G95:G96"/>
    <mergeCell ref="C102:C103"/>
    <mergeCell ref="D102:E103"/>
    <mergeCell ref="F102:G103"/>
    <mergeCell ref="C95:C96"/>
    <mergeCell ref="D95:D96"/>
    <mergeCell ref="D44:E44"/>
    <mergeCell ref="D13:G13"/>
    <mergeCell ref="A91:G91"/>
    <mergeCell ref="E79:G79"/>
    <mergeCell ref="F33:G33"/>
    <mergeCell ref="A97:B97"/>
    <mergeCell ref="A95:B96"/>
    <mergeCell ref="F31:G31"/>
    <mergeCell ref="F32:G32"/>
    <mergeCell ref="F24:G24"/>
    <mergeCell ref="A13:A15"/>
    <mergeCell ref="D46:E46"/>
    <mergeCell ref="F34:G34"/>
    <mergeCell ref="D31:E31"/>
    <mergeCell ref="D45:E45"/>
    <mergeCell ref="D38:E38"/>
    <mergeCell ref="F38:G38"/>
    <mergeCell ref="D39:E39"/>
    <mergeCell ref="D42:E42"/>
    <mergeCell ref="D43:E4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4" r:id="rId2"/>
  <rowBreaks count="1" manualBreakCount="1">
    <brk id="82" max="6" man="1"/>
  </rowBreaks>
  <colBreaks count="1" manualBreakCount="1">
    <brk id="7" max="65535" man="1"/>
  </colBreaks>
  <ignoredErrors>
    <ignoredError sqref="F24:G24 F30:G30 F47:G47 E66 F67:G67 G75 G66 G71 G68 G69 G70 F52:G52 E80:F80 E119:E126 G119:G126 F56:G56 G53:G55 G60 F34:G34 F79:G79 E72:E74 F81:G81 E68:E71 G45 G43 G42 G41 F44:G44 F41 F42 F43 F46:G46 F45 G72:G74" evalError="1"/>
    <ignoredError sqref="B39:E39 B67 C24:E24" formulaRange="1"/>
    <ignoredError sqref="E52:E57 E75:F75 E59:E60" formula="1"/>
    <ignoredError sqref="E6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Fernanda Calil Tannus de Oliveira</cp:lastModifiedBy>
  <cp:lastPrinted>2019-03-18T22:22:28Z</cp:lastPrinted>
  <dcterms:created xsi:type="dcterms:W3CDTF">2013-12-05T14:16:03Z</dcterms:created>
  <dcterms:modified xsi:type="dcterms:W3CDTF">2019-04-01T21:01:21Z</dcterms:modified>
  <cp:category/>
  <cp:version/>
  <cp:contentType/>
  <cp:contentStatus/>
</cp:coreProperties>
</file>