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6" windowWidth="11340" windowHeight="5316" tabRatio="602" activeTab="0"/>
  </bookViews>
  <sheets>
    <sheet name="anexo VII bimestral" sheetId="1" r:id="rId1"/>
  </sheets>
  <definedNames>
    <definedName name="_xlnm.Print_Area" localSheetId="0">'anexo VII bimestral'!$A$1:$M$287</definedName>
  </definedNames>
  <calcPr fullCalcOnLoad="1"/>
</workbook>
</file>

<file path=xl/sharedStrings.xml><?xml version="1.0" encoding="utf-8"?>
<sst xmlns="http://schemas.openxmlformats.org/spreadsheetml/2006/main" count="312" uniqueCount="185">
  <si>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</si>
  <si>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</si>
  <si>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</si>
  <si>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</si>
  <si>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</si>
  <si>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</si>
  <si>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</si>
  <si>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</si>
  <si>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</si>
  <si>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</si>
  <si>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</si>
  <si>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</si>
  <si>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</si>
  <si>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</si>
  <si>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</si>
  <si>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</si>
  <si>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</si>
  <si>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</si>
  <si>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</si>
  <si>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</si>
  <si>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</si>
  <si>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</si>
  <si>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</si>
  <si>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</si>
  <si>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</si>
  <si>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</si>
  <si>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</si>
  <si>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</si>
  <si>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</si>
  <si>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</si>
  <si>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</si>
  <si>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</si>
  <si>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</si>
  <si>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</si>
  <si>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</si>
  <si>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</si>
  <si>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</si>
  <si>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</si>
  <si>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</si>
  <si>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</si>
  <si>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</si>
  <si>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</si>
  <si>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</si>
  <si>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</si>
  <si>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</si>
  <si>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</si>
  <si>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</si>
  <si>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</si>
  <si>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</si>
  <si>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</si>
  <si>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</si>
  <si>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</si>
  <si>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</si>
  <si>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</si>
  <si>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</si>
  <si>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</si>
  <si>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</si>
  <si>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</si>
  <si>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</si>
  <si>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</si>
  <si>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</si>
  <si>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</si>
  <si>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</si>
  <si>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</si>
  <si>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</si>
  <si>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</si>
  <si>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</si>
  <si>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</si>
  <si>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</si>
  <si>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</si>
  <si>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</si>
  <si>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</si>
  <si>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</si>
  <si>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</si>
  <si>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</si>
  <si>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</si>
  <si>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</si>
  <si>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</si>
  <si>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</si>
  <si>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</si>
  <si>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</si>
  <si>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</si>
  <si>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</si>
  <si>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</si>
  <si>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</si>
  <si>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</si>
  <si>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</si>
  <si>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</si>
  <si>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</si>
  <si>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</si>
  <si>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</si>
  <si>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</si>
  <si>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</si>
  <si>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</si>
  <si>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</si>
  <si>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</si>
  <si>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</si>
  <si>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</si>
  <si>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</si>
  <si>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</si>
  <si>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</si>
  <si>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</si>
  <si>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</si>
  <si>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</si>
  <si>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</si>
  <si>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</si>
  <si>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</si>
  <si>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</si>
  <si>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</si>
  <si>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</si>
  <si>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</si>
  <si>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</si>
  <si>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</si>
  <si>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</si>
  <si>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</si>
  <si>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</si>
  <si>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</si>
  <si>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</si>
  <si>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</si>
  <si>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</si>
  <si>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</si>
  <si>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</si>
  <si>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</si>
  <si>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</si>
  <si>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</si>
  <si>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</si>
  <si>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</si>
  <si>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</si>
  <si>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</si>
  <si>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</si>
  <si>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</si>
  <si>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</si>
  <si>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</si>
  <si>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</si>
  <si>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</si>
  <si>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</si>
  <si>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</si>
  <si>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</si>
  <si>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</si>
  <si>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</si>
  <si>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</si>
  <si>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</si>
  <si>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</si>
  <si>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</si>
  <si>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</si>
  <si>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</si>
  <si>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</si>
  <si>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</si>
  <si>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</si>
  <si>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</si>
  <si>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</si>
  <si>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</si>
  <si>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</si>
  <si>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</si>
  <si>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</si>
  <si>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</si>
  <si>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</si>
  <si>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</si>
  <si>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</si>
  <si>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Em 31 de dezembro de               2020</t>
  </si>
  <si>
    <t>Em 31 de dezembro de 2020</t>
  </si>
  <si>
    <t xml:space="preserve">          2 - Imprensa Oficial, CEDAE e AGERIO não constam nos Orçamentos Fiscal e da Seguridade Social no exercício de 2021.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</si>
  <si>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</si>
  <si>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</si>
  <si>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</si>
  <si>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</si>
  <si>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</si>
  <si>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</si>
  <si>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</si>
  <si>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</si>
  <si>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</si>
  <si>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</si>
  <si>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</si>
  <si>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</si>
  <si>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</si>
  <si>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</si>
  <si>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</si>
  <si>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</si>
  <si>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</si>
  <si>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</si>
  <si>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Carlos César dos Santos Soares</t>
  </si>
  <si>
    <t>Subsecretário de Estado - ID: 5.015.471-0</t>
  </si>
  <si>
    <t>Contador - CRC-RJ-105516/ O-5</t>
  </si>
  <si>
    <t>JANEIRO A AGOSTO 2021/BIMESTRE JULHO - AGOSTO</t>
  </si>
  <si>
    <t xml:space="preserve">           Emissão: 20/09/2021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</si>
</sst>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62" applyNumberFormat="1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190500</xdr:rowOff>
    </xdr:from>
    <xdr:to>
      <xdr:col>4</xdr:col>
      <xdr:colOff>1047750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905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147</xdr:row>
      <xdr:rowOff>180975</xdr:rowOff>
    </xdr:from>
    <xdr:to>
      <xdr:col>4</xdr:col>
      <xdr:colOff>1047750</xdr:colOff>
      <xdr:row>150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99561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4"/>
  <sheetViews>
    <sheetView showGridLines="0" tabSelected="1" zoomScale="70" zoomScaleNormal="70" zoomScalePageLayoutView="0" workbookViewId="0" topLeftCell="A1">
      <selection activeCell="O22" sqref="O22:O38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1" width="18.7109375" style="2" bestFit="1" customWidth="1"/>
    <col min="12" max="12" width="19.7109375" style="2" customWidth="1"/>
    <col min="13" max="13" width="21.7109375" style="2" bestFit="1" customWidth="1"/>
    <col min="14" max="14" width="6.28125" style="2" customWidth="1"/>
    <col min="15" max="15" width="18.28125" style="5" bestFit="1" customWidth="1"/>
    <col min="16" max="16384" width="9.140625" style="5" customWidth="1"/>
  </cols>
  <sheetData>
    <row r="1" spans="1:12" ht="15.75">
      <c r="A1" s="22"/>
      <c r="L1" s="15"/>
    </row>
    <row r="2" ht="15.75">
      <c r="L2" s="15"/>
    </row>
    <row r="3" ht="15.75">
      <c r="L3" s="15"/>
    </row>
    <row r="4" ht="15.75">
      <c r="L4" s="15"/>
    </row>
    <row r="5" spans="1:14" ht="15.7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23"/>
    </row>
    <row r="6" spans="1:14" ht="15">
      <c r="A6" s="123" t="s">
        <v>10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23"/>
    </row>
    <row r="7" spans="1:14" ht="15">
      <c r="A7" s="125" t="s">
        <v>13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24"/>
    </row>
    <row r="8" spans="1:14" ht="15">
      <c r="A8" s="124" t="s">
        <v>11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4"/>
    </row>
    <row r="9" spans="1:14" ht="15">
      <c r="A9" s="123" t="s">
        <v>183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3"/>
    </row>
    <row r="10" spans="1:12" ht="15">
      <c r="A10" s="23"/>
      <c r="B10" s="25"/>
      <c r="C10" s="23"/>
      <c r="D10" s="23"/>
      <c r="E10" s="23"/>
      <c r="F10" s="25"/>
      <c r="G10" s="23"/>
      <c r="H10" s="23"/>
      <c r="I10" s="23"/>
      <c r="J10" s="23"/>
      <c r="K10" s="23"/>
      <c r="L10" s="15"/>
    </row>
    <row r="11" spans="1:10" ht="15">
      <c r="A11" s="26"/>
      <c r="B11" s="25"/>
      <c r="C11" s="27"/>
      <c r="D11" s="27"/>
      <c r="E11" s="28"/>
      <c r="F11" s="28"/>
      <c r="G11" s="29"/>
      <c r="H11" s="29"/>
      <c r="I11" s="29"/>
      <c r="J11" s="29"/>
    </row>
    <row r="12" spans="2:14" ht="15">
      <c r="B12" s="30"/>
      <c r="C12" s="30"/>
      <c r="D12" s="30"/>
      <c r="E12" s="29"/>
      <c r="F12" s="30"/>
      <c r="G12" s="30"/>
      <c r="H12" s="29"/>
      <c r="I12" s="29"/>
      <c r="J12" s="29"/>
      <c r="K12" s="107" t="s">
        <v>184</v>
      </c>
      <c r="L12" s="107"/>
      <c r="M12" s="107"/>
      <c r="N12" s="1"/>
    </row>
    <row r="13" spans="1:14" ht="15">
      <c r="A13" s="2" t="s">
        <v>18</v>
      </c>
      <c r="B13" s="29"/>
      <c r="C13" s="29"/>
      <c r="D13" s="29"/>
      <c r="E13" s="29"/>
      <c r="F13" s="29"/>
      <c r="G13" s="29"/>
      <c r="H13" s="29"/>
      <c r="I13" s="46"/>
      <c r="J13" s="46"/>
      <c r="K13" s="3"/>
      <c r="L13" s="3"/>
      <c r="M13" s="3">
        <v>1</v>
      </c>
      <c r="N13" s="3"/>
    </row>
    <row r="14" spans="1:14" ht="15">
      <c r="A14" s="93" t="s">
        <v>12</v>
      </c>
      <c r="B14" s="99" t="s">
        <v>144</v>
      </c>
      <c r="C14" s="100"/>
      <c r="D14" s="100"/>
      <c r="E14" s="100"/>
      <c r="F14" s="101"/>
      <c r="G14" s="116" t="s">
        <v>22</v>
      </c>
      <c r="H14" s="117"/>
      <c r="I14" s="117"/>
      <c r="J14" s="117"/>
      <c r="K14" s="117"/>
      <c r="L14" s="117"/>
      <c r="M14" s="116" t="s">
        <v>107</v>
      </c>
      <c r="N14" s="4"/>
    </row>
    <row r="15" spans="1:14" ht="15">
      <c r="A15" s="94"/>
      <c r="B15" s="102"/>
      <c r="C15" s="103"/>
      <c r="D15" s="103"/>
      <c r="E15" s="103"/>
      <c r="F15" s="104"/>
      <c r="G15" s="118"/>
      <c r="H15" s="119"/>
      <c r="I15" s="119"/>
      <c r="J15" s="119"/>
      <c r="K15" s="119"/>
      <c r="L15" s="119"/>
      <c r="M15" s="122"/>
      <c r="N15" s="4"/>
    </row>
    <row r="16" spans="1:14" ht="15">
      <c r="A16" s="94"/>
      <c r="B16" s="112" t="s">
        <v>1</v>
      </c>
      <c r="C16" s="113"/>
      <c r="D16" s="97" t="s">
        <v>2</v>
      </c>
      <c r="E16" s="97" t="s">
        <v>3</v>
      </c>
      <c r="F16" s="120" t="s">
        <v>20</v>
      </c>
      <c r="G16" s="110" t="s">
        <v>1</v>
      </c>
      <c r="H16" s="111"/>
      <c r="I16" s="97" t="s">
        <v>19</v>
      </c>
      <c r="J16" s="97" t="s">
        <v>2</v>
      </c>
      <c r="K16" s="97" t="s">
        <v>3</v>
      </c>
      <c r="L16" s="116" t="s">
        <v>20</v>
      </c>
      <c r="M16" s="122"/>
      <c r="N16" s="4"/>
    </row>
    <row r="17" spans="1:14" ht="16.5" customHeight="1">
      <c r="A17" s="95"/>
      <c r="B17" s="108" t="s">
        <v>97</v>
      </c>
      <c r="C17" s="105" t="s">
        <v>159</v>
      </c>
      <c r="D17" s="98"/>
      <c r="E17" s="98"/>
      <c r="F17" s="121"/>
      <c r="G17" s="108" t="s">
        <v>100</v>
      </c>
      <c r="H17" s="114" t="s">
        <v>160</v>
      </c>
      <c r="I17" s="98"/>
      <c r="J17" s="98"/>
      <c r="K17" s="98"/>
      <c r="L17" s="122"/>
      <c r="M17" s="122"/>
      <c r="N17" s="4"/>
    </row>
    <row r="18" spans="1:14" ht="36.75" customHeight="1">
      <c r="A18" s="95"/>
      <c r="B18" s="109"/>
      <c r="C18" s="106"/>
      <c r="D18" s="98"/>
      <c r="E18" s="98"/>
      <c r="F18" s="36"/>
      <c r="G18" s="109"/>
      <c r="H18" s="115"/>
      <c r="I18" s="98"/>
      <c r="J18" s="98"/>
      <c r="K18" s="98"/>
      <c r="L18" s="122"/>
      <c r="M18" s="122"/>
      <c r="N18" s="4"/>
    </row>
    <row r="19" spans="1:14" ht="21.75" customHeight="1">
      <c r="A19" s="96"/>
      <c r="B19" s="37" t="s">
        <v>109</v>
      </c>
      <c r="C19" s="39" t="s">
        <v>110</v>
      </c>
      <c r="D19" s="38" t="s">
        <v>111</v>
      </c>
      <c r="E19" s="38" t="s">
        <v>98</v>
      </c>
      <c r="F19" s="38" t="s">
        <v>99</v>
      </c>
      <c r="G19" s="38" t="s">
        <v>101</v>
      </c>
      <c r="H19" s="37" t="s">
        <v>102</v>
      </c>
      <c r="I19" s="38" t="s">
        <v>103</v>
      </c>
      <c r="J19" s="38" t="s">
        <v>104</v>
      </c>
      <c r="K19" s="38" t="s">
        <v>105</v>
      </c>
      <c r="L19" s="40" t="s">
        <v>106</v>
      </c>
      <c r="M19" s="40" t="s">
        <v>108</v>
      </c>
      <c r="N19" s="4"/>
    </row>
    <row r="20" spans="1:14" s="2" customFormat="1" ht="15">
      <c r="A20" s="51" t="s">
        <v>27</v>
      </c>
      <c r="B20" s="52">
        <f aca="true" t="shared" si="0" ref="B20:L20">B130+B135+B140+B143+B21</f>
        <v>10359287307.460001</v>
      </c>
      <c r="C20" s="52">
        <f t="shared" si="0"/>
        <v>2752952925.0700006</v>
      </c>
      <c r="D20" s="52">
        <f t="shared" si="0"/>
        <v>2725438761.61</v>
      </c>
      <c r="E20" s="52">
        <f t="shared" si="0"/>
        <v>329244485.2100001</v>
      </c>
      <c r="F20" s="52">
        <f t="shared" si="0"/>
        <v>10057556985.710001</v>
      </c>
      <c r="G20" s="52">
        <f t="shared" si="0"/>
        <v>25158245.97</v>
      </c>
      <c r="H20" s="52">
        <f t="shared" si="0"/>
        <v>555383280.8599999</v>
      </c>
      <c r="I20" s="52">
        <f t="shared" si="0"/>
        <v>288482556.26000005</v>
      </c>
      <c r="J20" s="52">
        <f t="shared" si="0"/>
        <v>277058092.07</v>
      </c>
      <c r="K20" s="52">
        <f t="shared" si="0"/>
        <v>197612696.6</v>
      </c>
      <c r="L20" s="52">
        <f t="shared" si="0"/>
        <v>105870738.16000001</v>
      </c>
      <c r="M20" s="53">
        <f>F20+L20</f>
        <v>10163427723.87</v>
      </c>
      <c r="N20" s="6"/>
    </row>
    <row r="21" spans="1:15" s="2" customFormat="1" ht="15">
      <c r="A21" s="54" t="s">
        <v>9</v>
      </c>
      <c r="B21" s="45">
        <f aca="true" t="shared" si="1" ref="B21:L21">B22+B52+B75+B95+B101+B114</f>
        <v>10356485611.67</v>
      </c>
      <c r="C21" s="45">
        <f t="shared" si="1"/>
        <v>2692483207.1900005</v>
      </c>
      <c r="D21" s="45">
        <f t="shared" si="1"/>
        <v>2669878416.83</v>
      </c>
      <c r="E21" s="45">
        <f t="shared" si="1"/>
        <v>329234515.6500001</v>
      </c>
      <c r="F21" s="45">
        <f t="shared" si="1"/>
        <v>10049855886.380001</v>
      </c>
      <c r="G21" s="45">
        <f t="shared" si="1"/>
        <v>13235991.200000001</v>
      </c>
      <c r="H21" s="45">
        <f t="shared" si="1"/>
        <v>256774457.76</v>
      </c>
      <c r="I21" s="45">
        <f t="shared" si="1"/>
        <v>87507548.98</v>
      </c>
      <c r="J21" s="45">
        <f t="shared" si="1"/>
        <v>81159377.42999999</v>
      </c>
      <c r="K21" s="45">
        <f t="shared" si="1"/>
        <v>164849567.75</v>
      </c>
      <c r="L21" s="45">
        <f t="shared" si="1"/>
        <v>24001503.780000005</v>
      </c>
      <c r="M21" s="55">
        <f aca="true" t="shared" si="2" ref="M21:M81">F21+L21</f>
        <v>10073857390.160002</v>
      </c>
      <c r="N21" s="7"/>
      <c r="O21" s="8"/>
    </row>
    <row r="22" spans="1:15" ht="15">
      <c r="A22" s="56" t="s">
        <v>23</v>
      </c>
      <c r="B22" s="45">
        <f aca="true" t="shared" si="3" ref="B22:L22">SUM(B23:B51)</f>
        <v>2647523443.0600004</v>
      </c>
      <c r="C22" s="45">
        <f t="shared" si="3"/>
        <v>883458718.55</v>
      </c>
      <c r="D22" s="45">
        <f t="shared" si="3"/>
        <v>866920432.0100001</v>
      </c>
      <c r="E22" s="45">
        <f t="shared" si="3"/>
        <v>24965027.689999998</v>
      </c>
      <c r="F22" s="45">
        <f t="shared" si="3"/>
        <v>2639096701.910001</v>
      </c>
      <c r="G22" s="45">
        <f t="shared" si="3"/>
        <v>4375667.28</v>
      </c>
      <c r="H22" s="45">
        <f t="shared" si="3"/>
        <v>25152721.61</v>
      </c>
      <c r="I22" s="45">
        <f t="shared" si="3"/>
        <v>14888474.47</v>
      </c>
      <c r="J22" s="45">
        <f t="shared" si="3"/>
        <v>10570633.47</v>
      </c>
      <c r="K22" s="45">
        <f t="shared" si="3"/>
        <v>5740406.89</v>
      </c>
      <c r="L22" s="45">
        <f t="shared" si="3"/>
        <v>13217348.530000001</v>
      </c>
      <c r="M22" s="55">
        <f t="shared" si="2"/>
        <v>2652314050.440001</v>
      </c>
      <c r="N22" s="9"/>
      <c r="O22" s="43"/>
    </row>
    <row r="23" spans="1:15" ht="15">
      <c r="A23" s="57" t="s">
        <v>162</v>
      </c>
      <c r="B23" s="58">
        <v>915824.48</v>
      </c>
      <c r="C23" s="58">
        <v>1635139.32</v>
      </c>
      <c r="D23" s="58">
        <v>1635139.32</v>
      </c>
      <c r="E23" s="58">
        <v>0</v>
      </c>
      <c r="F23" s="58">
        <f aca="true" t="shared" si="4" ref="F23:F51">(B23+C23)-(D23+E23)</f>
        <v>915824.4799999997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55">
        <f aca="true" t="shared" si="5" ref="L23:L51">(G23+H23)-(J23+K23)</f>
        <v>0</v>
      </c>
      <c r="M23" s="59">
        <f t="shared" si="2"/>
        <v>915824.4799999997</v>
      </c>
      <c r="N23" s="9"/>
      <c r="O23" s="43"/>
    </row>
    <row r="24" spans="1:15" ht="15.75" customHeight="1">
      <c r="A24" s="47" t="s">
        <v>136</v>
      </c>
      <c r="B24" s="58">
        <v>19876919.34</v>
      </c>
      <c r="C24" s="58">
        <v>1491650.37</v>
      </c>
      <c r="D24" s="58">
        <v>1719352.42</v>
      </c>
      <c r="E24" s="58">
        <v>0</v>
      </c>
      <c r="F24" s="58">
        <f t="shared" si="4"/>
        <v>19649217.29</v>
      </c>
      <c r="G24" s="58">
        <v>1955709.48</v>
      </c>
      <c r="H24" s="58">
        <v>4525934.58</v>
      </c>
      <c r="I24" s="58">
        <v>0</v>
      </c>
      <c r="J24" s="58">
        <v>0</v>
      </c>
      <c r="K24" s="58">
        <v>0</v>
      </c>
      <c r="L24" s="59">
        <f t="shared" si="5"/>
        <v>6481644.0600000005</v>
      </c>
      <c r="M24" s="59">
        <f t="shared" si="2"/>
        <v>26130861.35</v>
      </c>
      <c r="N24" s="9"/>
      <c r="O24" s="43"/>
    </row>
    <row r="25" spans="1:15" ht="15">
      <c r="A25" s="47" t="s">
        <v>113</v>
      </c>
      <c r="B25" s="58">
        <v>276279.23</v>
      </c>
      <c r="C25" s="58">
        <v>442249.2</v>
      </c>
      <c r="D25" s="58">
        <v>442249.2</v>
      </c>
      <c r="E25" s="58">
        <v>0</v>
      </c>
      <c r="F25" s="58">
        <f t="shared" si="4"/>
        <v>276279.2299999999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9">
        <f t="shared" si="5"/>
        <v>0</v>
      </c>
      <c r="M25" s="59">
        <f t="shared" si="2"/>
        <v>276279.2299999999</v>
      </c>
      <c r="N25" s="9"/>
      <c r="O25" s="43"/>
    </row>
    <row r="26" spans="1:15" ht="15">
      <c r="A26" s="47" t="s">
        <v>16</v>
      </c>
      <c r="B26" s="58">
        <v>6430.38</v>
      </c>
      <c r="C26" s="58">
        <v>1500344.1</v>
      </c>
      <c r="D26" s="58">
        <v>1498432.14</v>
      </c>
      <c r="E26" s="58">
        <v>0</v>
      </c>
      <c r="F26" s="58">
        <f t="shared" si="4"/>
        <v>8342.340000000084</v>
      </c>
      <c r="G26" s="58">
        <v>0</v>
      </c>
      <c r="H26" s="58">
        <v>458959.32</v>
      </c>
      <c r="I26" s="58">
        <v>7128</v>
      </c>
      <c r="J26" s="58">
        <v>7128</v>
      </c>
      <c r="K26" s="58">
        <v>451831.32</v>
      </c>
      <c r="L26" s="59">
        <f t="shared" si="5"/>
        <v>0</v>
      </c>
      <c r="M26" s="59">
        <f t="shared" si="2"/>
        <v>8342.340000000084</v>
      </c>
      <c r="N26" s="9"/>
      <c r="O26" s="43"/>
    </row>
    <row r="27" spans="1:15" s="2" customFormat="1" ht="15">
      <c r="A27" s="60" t="s">
        <v>137</v>
      </c>
      <c r="B27" s="58">
        <v>1392723.06</v>
      </c>
      <c r="C27" s="58">
        <v>11037470.03</v>
      </c>
      <c r="D27" s="58">
        <v>3844090.38</v>
      </c>
      <c r="E27" s="58">
        <v>0</v>
      </c>
      <c r="F27" s="58">
        <f t="shared" si="4"/>
        <v>8586102.71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9">
        <f t="shared" si="5"/>
        <v>0</v>
      </c>
      <c r="M27" s="59">
        <f t="shared" si="2"/>
        <v>8586102.71</v>
      </c>
      <c r="N27" s="7"/>
      <c r="O27" s="43"/>
    </row>
    <row r="28" spans="1:15" ht="15">
      <c r="A28" s="47" t="s">
        <v>155</v>
      </c>
      <c r="B28" s="58">
        <v>30517795.02</v>
      </c>
      <c r="C28" s="58">
        <v>36076923.95</v>
      </c>
      <c r="D28" s="58">
        <v>36028402.05</v>
      </c>
      <c r="E28" s="58">
        <v>0</v>
      </c>
      <c r="F28" s="58">
        <f t="shared" si="4"/>
        <v>30566316.92</v>
      </c>
      <c r="G28" s="58">
        <v>2094.33</v>
      </c>
      <c r="H28" s="58">
        <v>0</v>
      </c>
      <c r="I28" s="58">
        <v>0</v>
      </c>
      <c r="J28" s="58">
        <v>0</v>
      </c>
      <c r="K28" s="58">
        <v>2094.33</v>
      </c>
      <c r="L28" s="59">
        <f t="shared" si="5"/>
        <v>0</v>
      </c>
      <c r="M28" s="59">
        <f t="shared" si="2"/>
        <v>30566316.92</v>
      </c>
      <c r="N28" s="9"/>
      <c r="O28" s="43"/>
    </row>
    <row r="29" spans="1:15" ht="15">
      <c r="A29" s="47" t="s">
        <v>138</v>
      </c>
      <c r="B29" s="58">
        <v>20160585.77</v>
      </c>
      <c r="C29" s="58">
        <v>1476543.99</v>
      </c>
      <c r="D29" s="58">
        <v>1500043.99</v>
      </c>
      <c r="E29" s="58">
        <v>0</v>
      </c>
      <c r="F29" s="58">
        <f t="shared" si="4"/>
        <v>20137085.77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9">
        <f t="shared" si="5"/>
        <v>0</v>
      </c>
      <c r="M29" s="59">
        <f t="shared" si="2"/>
        <v>20137085.77</v>
      </c>
      <c r="N29" s="9"/>
      <c r="O29" s="43"/>
    </row>
    <row r="30" spans="1:15" ht="17.25" customHeight="1">
      <c r="A30" s="61" t="s">
        <v>114</v>
      </c>
      <c r="B30" s="58">
        <v>4449609.86</v>
      </c>
      <c r="C30" s="58">
        <v>81385660.97</v>
      </c>
      <c r="D30" s="58">
        <v>81310707.67</v>
      </c>
      <c r="E30" s="58">
        <v>0</v>
      </c>
      <c r="F30" s="58">
        <f t="shared" si="4"/>
        <v>4524563.159999996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9">
        <f t="shared" si="5"/>
        <v>0</v>
      </c>
      <c r="M30" s="59">
        <f t="shared" si="2"/>
        <v>4524563.159999996</v>
      </c>
      <c r="N30" s="9"/>
      <c r="O30" s="43"/>
    </row>
    <row r="31" spans="1:15" ht="15">
      <c r="A31" s="47" t="s">
        <v>88</v>
      </c>
      <c r="B31" s="58">
        <v>1416416.07</v>
      </c>
      <c r="C31" s="58">
        <v>674905.92</v>
      </c>
      <c r="D31" s="58">
        <v>665469.4</v>
      </c>
      <c r="E31" s="58">
        <v>0</v>
      </c>
      <c r="F31" s="58">
        <f t="shared" si="4"/>
        <v>1425852.5900000003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9">
        <f t="shared" si="5"/>
        <v>0</v>
      </c>
      <c r="M31" s="59">
        <f t="shared" si="2"/>
        <v>1425852.5900000003</v>
      </c>
      <c r="N31" s="9"/>
      <c r="O31" s="43"/>
    </row>
    <row r="32" spans="1:15" s="2" customFormat="1" ht="15">
      <c r="A32" s="47" t="s">
        <v>89</v>
      </c>
      <c r="B32" s="58">
        <v>824084445.89</v>
      </c>
      <c r="C32" s="58">
        <v>210674414.21</v>
      </c>
      <c r="D32" s="58">
        <v>209096545.45</v>
      </c>
      <c r="E32" s="58">
        <v>218255.05</v>
      </c>
      <c r="F32" s="58">
        <f t="shared" si="4"/>
        <v>825444059.6</v>
      </c>
      <c r="G32" s="58">
        <v>0</v>
      </c>
      <c r="H32" s="58">
        <v>8200547</v>
      </c>
      <c r="I32" s="58">
        <v>4765124</v>
      </c>
      <c r="J32" s="58">
        <v>447283</v>
      </c>
      <c r="K32" s="58">
        <v>3435423</v>
      </c>
      <c r="L32" s="59">
        <f t="shared" si="5"/>
        <v>4317841</v>
      </c>
      <c r="M32" s="59">
        <f t="shared" si="2"/>
        <v>829761900.6</v>
      </c>
      <c r="N32" s="7"/>
      <c r="O32" s="43"/>
    </row>
    <row r="33" spans="1:15" ht="15">
      <c r="A33" s="47" t="s">
        <v>115</v>
      </c>
      <c r="B33" s="58">
        <v>187779650.88</v>
      </c>
      <c r="C33" s="58">
        <v>52571161.91</v>
      </c>
      <c r="D33" s="58">
        <v>55221389.22</v>
      </c>
      <c r="E33" s="58">
        <v>26813.86</v>
      </c>
      <c r="F33" s="58">
        <f t="shared" si="4"/>
        <v>185102609.70999998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9">
        <f t="shared" si="5"/>
        <v>0</v>
      </c>
      <c r="M33" s="59">
        <f t="shared" si="2"/>
        <v>185102609.70999998</v>
      </c>
      <c r="N33" s="9"/>
      <c r="O33" s="43"/>
    </row>
    <row r="34" spans="1:15" ht="15.75" customHeight="1">
      <c r="A34" s="62" t="s">
        <v>156</v>
      </c>
      <c r="B34" s="58">
        <v>81459395.47</v>
      </c>
      <c r="C34" s="58">
        <v>4410860.14</v>
      </c>
      <c r="D34" s="58">
        <v>4416059.85</v>
      </c>
      <c r="E34" s="58">
        <v>5837</v>
      </c>
      <c r="F34" s="58">
        <f t="shared" si="4"/>
        <v>81448358.76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9">
        <f t="shared" si="5"/>
        <v>0</v>
      </c>
      <c r="M34" s="59">
        <f t="shared" si="2"/>
        <v>81448358.76</v>
      </c>
      <c r="N34" s="9"/>
      <c r="O34" s="43"/>
    </row>
    <row r="35" spans="1:15" ht="31.5" customHeight="1">
      <c r="A35" s="62" t="s">
        <v>145</v>
      </c>
      <c r="B35" s="58">
        <v>2905856.62</v>
      </c>
      <c r="C35" s="58">
        <v>681938.05</v>
      </c>
      <c r="D35" s="91">
        <v>681746.29</v>
      </c>
      <c r="E35" s="58">
        <v>0</v>
      </c>
      <c r="F35" s="58">
        <f t="shared" si="4"/>
        <v>2906048.38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9">
        <v>0</v>
      </c>
      <c r="M35" s="59">
        <f t="shared" si="2"/>
        <v>2906048.38</v>
      </c>
      <c r="N35" s="9"/>
      <c r="O35" s="43"/>
    </row>
    <row r="36" spans="1:15" ht="15">
      <c r="A36" s="47" t="s">
        <v>116</v>
      </c>
      <c r="B36" s="58">
        <v>22950006.94</v>
      </c>
      <c r="C36" s="58">
        <v>5208931.08</v>
      </c>
      <c r="D36" s="58">
        <v>5208931.08</v>
      </c>
      <c r="E36" s="58">
        <v>13026114.44</v>
      </c>
      <c r="F36" s="58">
        <f t="shared" si="4"/>
        <v>9923892.500000004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9">
        <f t="shared" si="5"/>
        <v>0</v>
      </c>
      <c r="M36" s="59">
        <f t="shared" si="2"/>
        <v>9923892.500000004</v>
      </c>
      <c r="N36" s="7"/>
      <c r="O36" s="43"/>
    </row>
    <row r="37" spans="1:15" ht="15">
      <c r="A37" s="47" t="s">
        <v>90</v>
      </c>
      <c r="B37" s="58">
        <v>116986244.5</v>
      </c>
      <c r="C37" s="58">
        <v>42794834.71</v>
      </c>
      <c r="D37" s="58">
        <v>42387938.97</v>
      </c>
      <c r="E37" s="58">
        <v>0</v>
      </c>
      <c r="F37" s="58">
        <f t="shared" si="4"/>
        <v>117393140.24000001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9">
        <f t="shared" si="5"/>
        <v>0</v>
      </c>
      <c r="M37" s="59">
        <f t="shared" si="2"/>
        <v>117393140.24000001</v>
      </c>
      <c r="N37" s="9"/>
      <c r="O37" s="43"/>
    </row>
    <row r="38" spans="1:14" ht="15.75" customHeight="1">
      <c r="A38" s="47" t="s">
        <v>117</v>
      </c>
      <c r="B38" s="58">
        <v>5717251.84</v>
      </c>
      <c r="C38" s="58">
        <v>0</v>
      </c>
      <c r="D38" s="58">
        <v>1788.09</v>
      </c>
      <c r="E38" s="58">
        <v>940710.87</v>
      </c>
      <c r="F38" s="58">
        <f t="shared" si="4"/>
        <v>4774752.88</v>
      </c>
      <c r="G38" s="58">
        <v>2417863.47</v>
      </c>
      <c r="H38" s="58">
        <v>0</v>
      </c>
      <c r="I38" s="58">
        <v>0</v>
      </c>
      <c r="J38" s="58">
        <v>0</v>
      </c>
      <c r="K38" s="58">
        <v>0</v>
      </c>
      <c r="L38" s="59">
        <f t="shared" si="5"/>
        <v>2417863.47</v>
      </c>
      <c r="M38" s="59">
        <f t="shared" si="2"/>
        <v>7192616.35</v>
      </c>
      <c r="N38" s="9"/>
    </row>
    <row r="39" spans="1:15" s="2" customFormat="1" ht="15">
      <c r="A39" s="47" t="s">
        <v>91</v>
      </c>
      <c r="B39" s="58">
        <v>491020.08</v>
      </c>
      <c r="C39" s="58">
        <v>136548.76</v>
      </c>
      <c r="D39" s="58">
        <v>0</v>
      </c>
      <c r="E39" s="58">
        <v>136548.76</v>
      </c>
      <c r="F39" s="58">
        <f t="shared" si="4"/>
        <v>491020.0800000001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9">
        <f t="shared" si="5"/>
        <v>0</v>
      </c>
      <c r="M39" s="59">
        <f t="shared" si="2"/>
        <v>491020.0800000001</v>
      </c>
      <c r="N39" s="7"/>
      <c r="O39" s="5"/>
    </row>
    <row r="40" spans="1:14" s="2" customFormat="1" ht="15">
      <c r="A40" s="47" t="s">
        <v>157</v>
      </c>
      <c r="B40" s="58">
        <v>3930377.31</v>
      </c>
      <c r="C40" s="58">
        <v>864848.81</v>
      </c>
      <c r="D40" s="58">
        <v>864848.61</v>
      </c>
      <c r="E40" s="63">
        <v>0</v>
      </c>
      <c r="F40" s="58">
        <f t="shared" si="4"/>
        <v>3930377.5100000002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9">
        <f t="shared" si="5"/>
        <v>0</v>
      </c>
      <c r="M40" s="59">
        <f t="shared" si="2"/>
        <v>3930377.5100000002</v>
      </c>
      <c r="N40"/>
    </row>
    <row r="41" spans="1:14" ht="15.75" customHeight="1">
      <c r="A41" s="47" t="s">
        <v>92</v>
      </c>
      <c r="B41" s="58">
        <v>7489072.43</v>
      </c>
      <c r="C41" s="58">
        <v>531250.04</v>
      </c>
      <c r="D41" s="58">
        <v>531096.06</v>
      </c>
      <c r="E41" s="58">
        <v>0</v>
      </c>
      <c r="F41" s="58">
        <f t="shared" si="4"/>
        <v>7489226.41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9">
        <f t="shared" si="5"/>
        <v>0</v>
      </c>
      <c r="M41" s="59">
        <f t="shared" si="2"/>
        <v>7489226.41</v>
      </c>
      <c r="N41"/>
    </row>
    <row r="42" spans="1:14" ht="15">
      <c r="A42" s="47" t="s">
        <v>93</v>
      </c>
      <c r="B42" s="58">
        <v>4940810.36</v>
      </c>
      <c r="C42" s="58">
        <v>0</v>
      </c>
      <c r="D42" s="58">
        <v>990.92</v>
      </c>
      <c r="E42" s="58">
        <v>0</v>
      </c>
      <c r="F42" s="58">
        <f t="shared" si="4"/>
        <v>4939819.44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9">
        <f t="shared" si="5"/>
        <v>0</v>
      </c>
      <c r="M42" s="59">
        <f t="shared" si="2"/>
        <v>4939819.44</v>
      </c>
      <c r="N42"/>
    </row>
    <row r="43" spans="1:14" ht="15">
      <c r="A43" s="47" t="s">
        <v>139</v>
      </c>
      <c r="B43" s="58">
        <v>1019023652.29</v>
      </c>
      <c r="C43" s="58">
        <v>60095093.4</v>
      </c>
      <c r="D43" s="58">
        <v>58011302.76</v>
      </c>
      <c r="E43" s="58">
        <v>10581212.4</v>
      </c>
      <c r="F43" s="58">
        <f t="shared" si="4"/>
        <v>1010526230.5300001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9">
        <f t="shared" si="5"/>
        <v>0</v>
      </c>
      <c r="M43" s="59">
        <f t="shared" si="2"/>
        <v>1010526230.5300001</v>
      </c>
      <c r="N43"/>
    </row>
    <row r="44" spans="1:14" ht="15.75" customHeight="1">
      <c r="A44" s="47" t="s">
        <v>118</v>
      </c>
      <c r="B44" s="58">
        <v>57418524.98</v>
      </c>
      <c r="C44" s="58">
        <v>877808.68</v>
      </c>
      <c r="D44" s="58">
        <v>864803.82</v>
      </c>
      <c r="E44" s="58">
        <v>0</v>
      </c>
      <c r="F44" s="58">
        <f t="shared" si="4"/>
        <v>57431529.839999996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9">
        <f t="shared" si="5"/>
        <v>0</v>
      </c>
      <c r="M44" s="59">
        <f t="shared" si="2"/>
        <v>57431529.839999996</v>
      </c>
      <c r="N44"/>
    </row>
    <row r="45" spans="1:14" s="2" customFormat="1" ht="15">
      <c r="A45" s="47" t="s">
        <v>94</v>
      </c>
      <c r="B45" s="58">
        <v>558911.38</v>
      </c>
      <c r="C45" s="58">
        <v>502937.66</v>
      </c>
      <c r="D45" s="58">
        <v>502937.66</v>
      </c>
      <c r="E45" s="58">
        <v>0</v>
      </c>
      <c r="F45" s="58">
        <f t="shared" si="4"/>
        <v>558911.3800000001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9">
        <f t="shared" si="5"/>
        <v>0</v>
      </c>
      <c r="M45" s="59">
        <f t="shared" si="2"/>
        <v>558911.3800000001</v>
      </c>
      <c r="N45"/>
    </row>
    <row r="46" spans="1:14" s="2" customFormat="1" ht="15">
      <c r="A46" s="47" t="s">
        <v>140</v>
      </c>
      <c r="B46" s="58">
        <v>1257839.59</v>
      </c>
      <c r="C46" s="58">
        <v>2799621.55</v>
      </c>
      <c r="D46" s="58">
        <v>2799579.55</v>
      </c>
      <c r="E46" s="58">
        <v>0</v>
      </c>
      <c r="F46" s="58">
        <f t="shared" si="4"/>
        <v>1257881.5899999999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9">
        <f t="shared" si="5"/>
        <v>0</v>
      </c>
      <c r="M46" s="59">
        <f t="shared" si="2"/>
        <v>1257881.5899999999</v>
      </c>
      <c r="N46"/>
    </row>
    <row r="47" spans="1:14" s="2" customFormat="1" ht="15">
      <c r="A47" s="47" t="s">
        <v>112</v>
      </c>
      <c r="B47" s="58">
        <v>8888.65</v>
      </c>
      <c r="C47" s="58">
        <v>2884514.25</v>
      </c>
      <c r="D47" s="58">
        <v>2884514.25</v>
      </c>
      <c r="E47" s="58">
        <v>0</v>
      </c>
      <c r="F47" s="58">
        <f t="shared" si="4"/>
        <v>8888.649999999907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9">
        <f t="shared" si="5"/>
        <v>0</v>
      </c>
      <c r="M47" s="59">
        <f t="shared" si="2"/>
        <v>8888.649999999907</v>
      </c>
      <c r="N47"/>
    </row>
    <row r="48" spans="1:14" s="2" customFormat="1" ht="15">
      <c r="A48" s="47" t="s">
        <v>141</v>
      </c>
      <c r="B48" s="58">
        <v>108824549.32</v>
      </c>
      <c r="C48" s="58">
        <v>259246987.65</v>
      </c>
      <c r="D48" s="58">
        <v>259006146.69</v>
      </c>
      <c r="E48" s="58">
        <v>245.23</v>
      </c>
      <c r="F48" s="58">
        <f t="shared" si="4"/>
        <v>109065145.05000004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9">
        <f t="shared" si="5"/>
        <v>0</v>
      </c>
      <c r="M48" s="59">
        <f t="shared" si="2"/>
        <v>109065145.05000004</v>
      </c>
      <c r="N48"/>
    </row>
    <row r="49" spans="1:14" s="2" customFormat="1" ht="15">
      <c r="A49" s="47" t="s">
        <v>142</v>
      </c>
      <c r="B49" s="58">
        <v>121941075.63</v>
      </c>
      <c r="C49" s="58">
        <v>93888358.6</v>
      </c>
      <c r="D49" s="58">
        <v>94357858.57</v>
      </c>
      <c r="E49" s="58">
        <v>0</v>
      </c>
      <c r="F49" s="58">
        <f t="shared" si="4"/>
        <v>121471575.66</v>
      </c>
      <c r="G49" s="58">
        <v>0</v>
      </c>
      <c r="H49" s="58">
        <v>11967280.71</v>
      </c>
      <c r="I49" s="58">
        <v>10116222.47</v>
      </c>
      <c r="J49" s="58">
        <v>10116222.47</v>
      </c>
      <c r="K49" s="58">
        <v>1851058.24</v>
      </c>
      <c r="L49" s="59">
        <f t="shared" si="5"/>
        <v>0</v>
      </c>
      <c r="M49" s="59">
        <f t="shared" si="2"/>
        <v>121471575.66</v>
      </c>
      <c r="N49"/>
    </row>
    <row r="50" spans="1:14" s="2" customFormat="1" ht="15">
      <c r="A50" s="47" t="s">
        <v>146</v>
      </c>
      <c r="B50" s="58">
        <v>743285.69</v>
      </c>
      <c r="C50" s="58">
        <v>9171061.28</v>
      </c>
      <c r="D50" s="58">
        <v>1042780.76</v>
      </c>
      <c r="E50" s="58">
        <v>27917</v>
      </c>
      <c r="F50" s="58">
        <f t="shared" si="4"/>
        <v>8843649.209999999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9">
        <f t="shared" si="5"/>
        <v>0</v>
      </c>
      <c r="M50" s="59">
        <f t="shared" si="2"/>
        <v>8843649.209999999</v>
      </c>
      <c r="N50"/>
    </row>
    <row r="51" spans="1:14" s="2" customFormat="1" ht="15">
      <c r="A51" s="47" t="s">
        <v>163</v>
      </c>
      <c r="B51" s="58">
        <v>0</v>
      </c>
      <c r="C51" s="58">
        <v>396659.92</v>
      </c>
      <c r="D51" s="58">
        <v>395286.84</v>
      </c>
      <c r="E51" s="58">
        <v>1373.08</v>
      </c>
      <c r="F51" s="58">
        <f t="shared" si="4"/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9">
        <f t="shared" si="5"/>
        <v>0</v>
      </c>
      <c r="M51" s="59">
        <f t="shared" si="2"/>
        <v>0</v>
      </c>
      <c r="N51"/>
    </row>
    <row r="52" spans="1:14" s="2" customFormat="1" ht="15">
      <c r="A52" s="64" t="s">
        <v>26</v>
      </c>
      <c r="B52" s="45">
        <f aca="true" t="shared" si="6" ref="B52:L52">SUM(B53:B74)</f>
        <v>537616871.22</v>
      </c>
      <c r="C52" s="45">
        <f t="shared" si="6"/>
        <v>1151430599.6499999</v>
      </c>
      <c r="D52" s="45">
        <f t="shared" si="6"/>
        <v>1123005813.5699997</v>
      </c>
      <c r="E52" s="45">
        <f t="shared" si="6"/>
        <v>239084713.66000003</v>
      </c>
      <c r="F52" s="45">
        <f t="shared" si="6"/>
        <v>326956943.64000016</v>
      </c>
      <c r="G52" s="45">
        <f t="shared" si="6"/>
        <v>4244193.81</v>
      </c>
      <c r="H52" s="45">
        <f t="shared" si="6"/>
        <v>63520094.92000001</v>
      </c>
      <c r="I52" s="45">
        <f t="shared" si="6"/>
        <v>22948886.900000002</v>
      </c>
      <c r="J52" s="45">
        <f t="shared" si="6"/>
        <v>22810207.37</v>
      </c>
      <c r="K52" s="45">
        <f t="shared" si="6"/>
        <v>40376421.730000004</v>
      </c>
      <c r="L52" s="45">
        <f t="shared" si="6"/>
        <v>4577659.630000003</v>
      </c>
      <c r="M52" s="55">
        <f t="shared" si="2"/>
        <v>331534603.27000016</v>
      </c>
      <c r="N52"/>
    </row>
    <row r="53" spans="1:14" s="2" customFormat="1" ht="15">
      <c r="A53" s="47" t="s">
        <v>78</v>
      </c>
      <c r="B53" s="58">
        <v>86577.89</v>
      </c>
      <c r="C53" s="58">
        <v>596755.73</v>
      </c>
      <c r="D53" s="58">
        <v>593104.54</v>
      </c>
      <c r="E53" s="58">
        <v>0</v>
      </c>
      <c r="F53" s="58">
        <f aca="true" t="shared" si="7" ref="F53:F74">(B53+C53)-(D53+E53)</f>
        <v>90229.07999999996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9">
        <f aca="true" t="shared" si="8" ref="L53:L65">(G53+H53)-(J53+K53)</f>
        <v>0</v>
      </c>
      <c r="M53" s="59">
        <f t="shared" si="2"/>
        <v>90229.07999999996</v>
      </c>
      <c r="N53"/>
    </row>
    <row r="54" spans="1:14" s="2" customFormat="1" ht="15">
      <c r="A54" s="47" t="s">
        <v>179</v>
      </c>
      <c r="B54" s="58">
        <v>49485.04</v>
      </c>
      <c r="C54" s="58">
        <v>960988.41</v>
      </c>
      <c r="D54" s="58">
        <v>955633.58</v>
      </c>
      <c r="E54" s="58">
        <v>0</v>
      </c>
      <c r="F54" s="58">
        <f t="shared" si="7"/>
        <v>54839.87000000011</v>
      </c>
      <c r="G54" s="58">
        <v>0</v>
      </c>
      <c r="H54" s="58">
        <v>103374.39</v>
      </c>
      <c r="I54" s="58">
        <v>43431.15</v>
      </c>
      <c r="J54" s="58">
        <v>43431.15</v>
      </c>
      <c r="K54" s="58">
        <v>59943.24</v>
      </c>
      <c r="L54" s="59"/>
      <c r="M54" s="59"/>
      <c r="N54"/>
    </row>
    <row r="55" spans="1:14" s="2" customFormat="1" ht="15">
      <c r="A55" s="47" t="s">
        <v>164</v>
      </c>
      <c r="B55" s="58">
        <v>3973854.87</v>
      </c>
      <c r="C55" s="58">
        <v>19733057.75</v>
      </c>
      <c r="D55" s="58">
        <v>15585964.27</v>
      </c>
      <c r="E55" s="58">
        <v>53254.49</v>
      </c>
      <c r="F55" s="58">
        <f t="shared" si="7"/>
        <v>8067693.860000001</v>
      </c>
      <c r="G55" s="58">
        <v>0</v>
      </c>
      <c r="H55" s="58">
        <v>26049513.34</v>
      </c>
      <c r="I55" s="58">
        <v>9641830.25</v>
      </c>
      <c r="J55" s="58">
        <v>9641140.39</v>
      </c>
      <c r="K55" s="58">
        <v>16407683.09</v>
      </c>
      <c r="L55" s="59">
        <f t="shared" si="8"/>
        <v>689.859999999404</v>
      </c>
      <c r="M55" s="59">
        <f t="shared" si="2"/>
        <v>8068383.720000001</v>
      </c>
      <c r="N55"/>
    </row>
    <row r="56" spans="1:14" s="2" customFormat="1" ht="19.5" customHeight="1">
      <c r="A56" s="48" t="s">
        <v>169</v>
      </c>
      <c r="B56" s="58">
        <v>24446201.29</v>
      </c>
      <c r="C56" s="58">
        <v>6365760.62</v>
      </c>
      <c r="D56" s="58">
        <v>5844978.65</v>
      </c>
      <c r="E56" s="58">
        <v>0</v>
      </c>
      <c r="F56" s="58">
        <f t="shared" si="7"/>
        <v>24966983.259999998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9">
        <f t="shared" si="8"/>
        <v>0</v>
      </c>
      <c r="M56" s="59">
        <f t="shared" si="2"/>
        <v>24966983.259999998</v>
      </c>
      <c r="N56"/>
    </row>
    <row r="57" spans="1:14" s="2" customFormat="1" ht="15.75" customHeight="1">
      <c r="A57" s="47" t="s">
        <v>38</v>
      </c>
      <c r="B57" s="58">
        <v>2498106.96</v>
      </c>
      <c r="C57" s="58">
        <v>957638.07</v>
      </c>
      <c r="D57" s="58">
        <v>787775.1</v>
      </c>
      <c r="E57" s="58">
        <v>0</v>
      </c>
      <c r="F57" s="58">
        <f t="shared" si="7"/>
        <v>2667969.9299999997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9">
        <f t="shared" si="8"/>
        <v>0</v>
      </c>
      <c r="M57" s="59">
        <f t="shared" si="2"/>
        <v>2667969.9299999997</v>
      </c>
      <c r="N57"/>
    </row>
    <row r="58" spans="1:14" s="2" customFormat="1" ht="15">
      <c r="A58" s="47" t="s">
        <v>69</v>
      </c>
      <c r="B58" s="58">
        <v>325496806.97</v>
      </c>
      <c r="C58" s="58">
        <v>709357031.85</v>
      </c>
      <c r="D58" s="58">
        <v>700807086.02</v>
      </c>
      <c r="E58" s="58">
        <v>223860654.81</v>
      </c>
      <c r="F58" s="58">
        <f t="shared" si="7"/>
        <v>110186097.99000013</v>
      </c>
      <c r="G58" s="58">
        <v>658.78</v>
      </c>
      <c r="H58" s="58">
        <v>25870880.28</v>
      </c>
      <c r="I58" s="58">
        <v>8781210.05</v>
      </c>
      <c r="J58" s="58">
        <v>8780551.27</v>
      </c>
      <c r="K58" s="58">
        <v>17090329.01</v>
      </c>
      <c r="L58" s="59">
        <f t="shared" si="8"/>
        <v>658.7800000011921</v>
      </c>
      <c r="M58" s="59">
        <f t="shared" si="2"/>
        <v>110186756.77000013</v>
      </c>
      <c r="N58"/>
    </row>
    <row r="59" spans="1:14" s="2" customFormat="1" ht="15">
      <c r="A59" s="47" t="s">
        <v>143</v>
      </c>
      <c r="B59" s="58">
        <v>0</v>
      </c>
      <c r="C59" s="58">
        <v>509670.83</v>
      </c>
      <c r="D59" s="58">
        <v>361109.86</v>
      </c>
      <c r="E59" s="58">
        <v>0</v>
      </c>
      <c r="F59" s="58">
        <f>(B59+C59)-(D59+E59)</f>
        <v>148560.97000000003</v>
      </c>
      <c r="G59" s="58">
        <v>0</v>
      </c>
      <c r="H59" s="58">
        <v>840914.09</v>
      </c>
      <c r="I59" s="58">
        <v>456431.93</v>
      </c>
      <c r="J59" s="58">
        <v>456431.93</v>
      </c>
      <c r="K59" s="58">
        <v>384482.16</v>
      </c>
      <c r="L59" s="59">
        <f t="shared" si="8"/>
        <v>0</v>
      </c>
      <c r="M59" s="59">
        <f>F59+L59</f>
        <v>148560.97000000003</v>
      </c>
      <c r="N59"/>
    </row>
    <row r="60" spans="1:14" s="2" customFormat="1" ht="15">
      <c r="A60" s="47" t="s">
        <v>165</v>
      </c>
      <c r="B60" s="58">
        <v>0</v>
      </c>
      <c r="C60" s="58">
        <v>401924878.58</v>
      </c>
      <c r="D60" s="58">
        <v>386284708.32</v>
      </c>
      <c r="E60" s="58">
        <v>14868631.3</v>
      </c>
      <c r="F60" s="58">
        <f>(B60+C60)-(D60+E60)</f>
        <v>771538.9599999785</v>
      </c>
      <c r="G60" s="58">
        <v>0</v>
      </c>
      <c r="H60" s="58">
        <v>1619281.78</v>
      </c>
      <c r="I60" s="58">
        <v>922480.97</v>
      </c>
      <c r="J60" s="58">
        <v>922480.97</v>
      </c>
      <c r="K60" s="58">
        <v>696800.81</v>
      </c>
      <c r="L60" s="59">
        <f t="shared" si="8"/>
        <v>0</v>
      </c>
      <c r="M60" s="59">
        <f>F60+L60</f>
        <v>771538.9599999785</v>
      </c>
      <c r="N60"/>
    </row>
    <row r="61" spans="1:14" ht="15">
      <c r="A61" s="47" t="s">
        <v>166</v>
      </c>
      <c r="B61" s="58">
        <v>885.72</v>
      </c>
      <c r="C61" s="58">
        <v>305329.07</v>
      </c>
      <c r="D61" s="58">
        <v>305329.07</v>
      </c>
      <c r="E61" s="58">
        <v>0</v>
      </c>
      <c r="F61" s="58">
        <f t="shared" si="7"/>
        <v>885.7199999999721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9">
        <f t="shared" si="8"/>
        <v>0</v>
      </c>
      <c r="M61" s="59">
        <f t="shared" si="2"/>
        <v>885.7199999999721</v>
      </c>
      <c r="N61"/>
    </row>
    <row r="62" spans="1:14" ht="15">
      <c r="A62" s="47" t="s">
        <v>168</v>
      </c>
      <c r="B62" s="58">
        <v>0</v>
      </c>
      <c r="C62" s="58">
        <v>0</v>
      </c>
      <c r="D62" s="58">
        <v>0</v>
      </c>
      <c r="E62" s="58">
        <v>0</v>
      </c>
      <c r="F62" s="58">
        <f t="shared" si="7"/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9">
        <f t="shared" si="8"/>
        <v>0</v>
      </c>
      <c r="M62" s="59">
        <f t="shared" si="2"/>
        <v>0</v>
      </c>
      <c r="N62"/>
    </row>
    <row r="63" spans="1:14" ht="15">
      <c r="A63" s="47" t="s">
        <v>170</v>
      </c>
      <c r="B63" s="58">
        <v>1125691.92</v>
      </c>
      <c r="C63" s="58">
        <v>1631496.99</v>
      </c>
      <c r="D63" s="58">
        <v>1650957.8</v>
      </c>
      <c r="E63" s="58">
        <v>97439</v>
      </c>
      <c r="F63" s="58">
        <f t="shared" si="7"/>
        <v>1008792.1100000001</v>
      </c>
      <c r="G63" s="58">
        <v>0</v>
      </c>
      <c r="H63" s="58">
        <v>487360.03</v>
      </c>
      <c r="I63" s="58">
        <v>63300.33</v>
      </c>
      <c r="J63" s="58">
        <v>63300.33</v>
      </c>
      <c r="K63" s="58">
        <v>424059.7</v>
      </c>
      <c r="L63" s="59">
        <f t="shared" si="8"/>
        <v>0</v>
      </c>
      <c r="M63" s="59">
        <f t="shared" si="2"/>
        <v>1008792.1100000001</v>
      </c>
      <c r="N63"/>
    </row>
    <row r="64" spans="1:14" ht="15">
      <c r="A64" s="47" t="s">
        <v>154</v>
      </c>
      <c r="B64" s="58">
        <v>60491.2</v>
      </c>
      <c r="C64" s="58">
        <v>2526851.86</v>
      </c>
      <c r="D64" s="58">
        <v>2523242.68</v>
      </c>
      <c r="E64" s="58">
        <v>202</v>
      </c>
      <c r="F64" s="58">
        <f t="shared" si="7"/>
        <v>63898.37999999989</v>
      </c>
      <c r="G64" s="58">
        <v>50737.81</v>
      </c>
      <c r="H64" s="58">
        <v>1490682.69</v>
      </c>
      <c r="I64" s="58">
        <v>312802.46</v>
      </c>
      <c r="J64" s="58">
        <v>262064.65</v>
      </c>
      <c r="K64" s="58">
        <v>1228618.04</v>
      </c>
      <c r="L64" s="59">
        <f t="shared" si="8"/>
        <v>50737.810000000056</v>
      </c>
      <c r="M64" s="59">
        <f t="shared" si="2"/>
        <v>114636.18999999994</v>
      </c>
      <c r="N64" s="92"/>
    </row>
    <row r="65" spans="1:14" ht="15">
      <c r="A65" s="47" t="s">
        <v>39</v>
      </c>
      <c r="B65" s="58">
        <v>173575699.18</v>
      </c>
      <c r="C65" s="58">
        <v>3412828.19</v>
      </c>
      <c r="D65" s="58">
        <v>4226571.02</v>
      </c>
      <c r="E65" s="58">
        <v>204112.18</v>
      </c>
      <c r="F65" s="58">
        <f t="shared" si="7"/>
        <v>172557844.17000002</v>
      </c>
      <c r="G65" s="58">
        <v>4019900.67</v>
      </c>
      <c r="H65" s="58">
        <v>5476758.23</v>
      </c>
      <c r="I65" s="58">
        <v>1441571.09</v>
      </c>
      <c r="J65" s="58">
        <v>1438745.67</v>
      </c>
      <c r="K65" s="58">
        <v>3755513.68</v>
      </c>
      <c r="L65" s="59">
        <f t="shared" si="8"/>
        <v>4302399.550000001</v>
      </c>
      <c r="M65" s="59">
        <f t="shared" si="2"/>
        <v>176860243.72000003</v>
      </c>
      <c r="N65"/>
    </row>
    <row r="66" spans="1:14" ht="15">
      <c r="A66" s="47" t="s">
        <v>70</v>
      </c>
      <c r="B66" s="58">
        <v>0</v>
      </c>
      <c r="C66" s="58">
        <v>0</v>
      </c>
      <c r="D66" s="58">
        <v>0</v>
      </c>
      <c r="E66" s="58">
        <v>0</v>
      </c>
      <c r="F66" s="58">
        <f t="shared" si="7"/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9">
        <f aca="true" t="shared" si="9" ref="L66:L74">(G66+H66)-(J66+K66)</f>
        <v>0</v>
      </c>
      <c r="M66" s="59">
        <f t="shared" si="2"/>
        <v>0</v>
      </c>
      <c r="N66"/>
    </row>
    <row r="67" spans="1:14" ht="15">
      <c r="A67" s="47" t="s">
        <v>120</v>
      </c>
      <c r="B67" s="58">
        <v>0</v>
      </c>
      <c r="C67" s="58">
        <v>0</v>
      </c>
      <c r="D67" s="58">
        <v>0</v>
      </c>
      <c r="E67" s="58">
        <v>0</v>
      </c>
      <c r="F67" s="58">
        <f t="shared" si="7"/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9">
        <f t="shared" si="9"/>
        <v>0</v>
      </c>
      <c r="M67" s="59">
        <f t="shared" si="2"/>
        <v>0</v>
      </c>
      <c r="N67"/>
    </row>
    <row r="68" spans="1:14" ht="15">
      <c r="A68" s="47" t="s">
        <v>40</v>
      </c>
      <c r="B68" s="58">
        <v>3226263.11</v>
      </c>
      <c r="C68" s="58">
        <v>1633706.58</v>
      </c>
      <c r="D68" s="58">
        <v>1584290.25</v>
      </c>
      <c r="E68" s="58">
        <v>0</v>
      </c>
      <c r="F68" s="58">
        <f t="shared" si="7"/>
        <v>3275679.4399999995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9">
        <f t="shared" si="9"/>
        <v>0</v>
      </c>
      <c r="M68" s="59">
        <f t="shared" si="2"/>
        <v>3275679.4399999995</v>
      </c>
      <c r="N68"/>
    </row>
    <row r="69" spans="1:14" ht="30.75">
      <c r="A69" s="47" t="s">
        <v>121</v>
      </c>
      <c r="B69" s="58">
        <v>0</v>
      </c>
      <c r="C69" s="58">
        <v>0</v>
      </c>
      <c r="D69" s="58">
        <v>0</v>
      </c>
      <c r="E69" s="58">
        <v>0</v>
      </c>
      <c r="F69" s="58">
        <f t="shared" si="7"/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9">
        <f t="shared" si="9"/>
        <v>0</v>
      </c>
      <c r="M69" s="59">
        <f t="shared" si="2"/>
        <v>0</v>
      </c>
      <c r="N69"/>
    </row>
    <row r="70" spans="1:14" ht="15">
      <c r="A70" s="47" t="s">
        <v>122</v>
      </c>
      <c r="B70" s="58">
        <v>0</v>
      </c>
      <c r="C70" s="58">
        <v>0</v>
      </c>
      <c r="D70" s="58">
        <v>0</v>
      </c>
      <c r="E70" s="58">
        <v>0</v>
      </c>
      <c r="F70" s="58">
        <f t="shared" si="7"/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9">
        <f t="shared" si="9"/>
        <v>0</v>
      </c>
      <c r="M70" s="59">
        <f t="shared" si="2"/>
        <v>0</v>
      </c>
      <c r="N70"/>
    </row>
    <row r="71" spans="1:14" ht="15">
      <c r="A71" s="47" t="s">
        <v>123</v>
      </c>
      <c r="B71" s="58">
        <v>0</v>
      </c>
      <c r="C71" s="58">
        <v>0</v>
      </c>
      <c r="D71" s="58">
        <v>0</v>
      </c>
      <c r="E71" s="58">
        <v>0</v>
      </c>
      <c r="F71" s="58">
        <f t="shared" si="7"/>
        <v>0</v>
      </c>
      <c r="G71" s="58">
        <v>0</v>
      </c>
      <c r="H71" s="58"/>
      <c r="I71" s="58">
        <v>0</v>
      </c>
      <c r="J71" s="58">
        <v>0</v>
      </c>
      <c r="K71" s="58"/>
      <c r="L71" s="59">
        <f t="shared" si="9"/>
        <v>0</v>
      </c>
      <c r="M71" s="59">
        <f t="shared" si="2"/>
        <v>0</v>
      </c>
      <c r="N71"/>
    </row>
    <row r="72" spans="1:14" s="2" customFormat="1" ht="15">
      <c r="A72" s="5" t="s">
        <v>124</v>
      </c>
      <c r="B72" s="58">
        <v>172037.09</v>
      </c>
      <c r="C72" s="58">
        <v>195635.61</v>
      </c>
      <c r="D72" s="58">
        <v>190477.19</v>
      </c>
      <c r="E72" s="58">
        <v>0</v>
      </c>
      <c r="F72" s="58">
        <f t="shared" si="7"/>
        <v>177195.50999999995</v>
      </c>
      <c r="G72" s="58">
        <v>160115.47</v>
      </c>
      <c r="H72" s="58">
        <v>836962.98</v>
      </c>
      <c r="I72" s="58">
        <v>855566.48</v>
      </c>
      <c r="J72" s="58">
        <v>819839.3</v>
      </c>
      <c r="K72" s="58">
        <v>2106</v>
      </c>
      <c r="L72" s="59">
        <f t="shared" si="9"/>
        <v>175133.1499999999</v>
      </c>
      <c r="M72" s="59">
        <f t="shared" si="2"/>
        <v>352328.65999999986</v>
      </c>
      <c r="N72"/>
    </row>
    <row r="73" spans="1:14" s="2" customFormat="1" ht="15" customHeight="1">
      <c r="A73" s="47" t="s">
        <v>41</v>
      </c>
      <c r="B73" s="58">
        <v>1210693.77</v>
      </c>
      <c r="C73" s="58">
        <v>742886.32</v>
      </c>
      <c r="D73" s="58">
        <v>730827.37</v>
      </c>
      <c r="E73" s="58">
        <v>0</v>
      </c>
      <c r="F73" s="58">
        <f t="shared" si="7"/>
        <v>1222752.7199999997</v>
      </c>
      <c r="G73" s="58">
        <v>12781.08</v>
      </c>
      <c r="H73" s="58">
        <v>744367.11</v>
      </c>
      <c r="I73" s="58">
        <v>430262.19</v>
      </c>
      <c r="J73" s="58">
        <v>382221.71</v>
      </c>
      <c r="K73" s="58">
        <v>326886</v>
      </c>
      <c r="L73" s="59">
        <f t="shared" si="9"/>
        <v>48040.47999999998</v>
      </c>
      <c r="M73" s="59">
        <f t="shared" si="2"/>
        <v>1270793.1999999997</v>
      </c>
      <c r="N73"/>
    </row>
    <row r="74" spans="1:14" s="2" customFormat="1" ht="15" customHeight="1">
      <c r="A74" s="49" t="s">
        <v>146</v>
      </c>
      <c r="B74" s="58">
        <v>1694076.21</v>
      </c>
      <c r="C74" s="58">
        <v>576083.19</v>
      </c>
      <c r="D74" s="58">
        <v>573757.85</v>
      </c>
      <c r="E74" s="58">
        <v>419.88</v>
      </c>
      <c r="F74" s="58">
        <f t="shared" si="7"/>
        <v>1695981.67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9">
        <f t="shared" si="9"/>
        <v>0</v>
      </c>
      <c r="M74" s="59">
        <f t="shared" si="2"/>
        <v>1695981.67</v>
      </c>
      <c r="N74"/>
    </row>
    <row r="75" spans="1:14" s="2" customFormat="1" ht="15" customHeight="1">
      <c r="A75" s="50" t="s">
        <v>6</v>
      </c>
      <c r="B75" s="45">
        <f aca="true" t="shared" si="10" ref="B75:L75">SUM(B76:B94)</f>
        <v>1432378023.15</v>
      </c>
      <c r="C75" s="45">
        <f t="shared" si="10"/>
        <v>210124282.61</v>
      </c>
      <c r="D75" s="45">
        <f t="shared" si="10"/>
        <v>287478453.79</v>
      </c>
      <c r="E75" s="45">
        <f t="shared" si="10"/>
        <v>11537347.91</v>
      </c>
      <c r="F75" s="45">
        <f t="shared" si="10"/>
        <v>1343486504.06</v>
      </c>
      <c r="G75" s="45">
        <f t="shared" si="10"/>
        <v>28335.03</v>
      </c>
      <c r="H75" s="45">
        <f t="shared" si="10"/>
        <v>18310264.980000004</v>
      </c>
      <c r="I75" s="45">
        <f t="shared" si="10"/>
        <v>11296743.55</v>
      </c>
      <c r="J75" s="45">
        <f t="shared" si="10"/>
        <v>11269749.52</v>
      </c>
      <c r="K75" s="45">
        <f t="shared" si="10"/>
        <v>6982053.3100000005</v>
      </c>
      <c r="L75" s="45">
        <f t="shared" si="10"/>
        <v>86797.1799999997</v>
      </c>
      <c r="M75" s="55">
        <f t="shared" si="2"/>
        <v>1343573301.24</v>
      </c>
      <c r="N75"/>
    </row>
    <row r="76" spans="1:14" s="2" customFormat="1" ht="15">
      <c r="A76" s="47" t="s">
        <v>125</v>
      </c>
      <c r="B76" s="58">
        <v>0</v>
      </c>
      <c r="C76" s="58">
        <v>0</v>
      </c>
      <c r="D76" s="58">
        <v>0</v>
      </c>
      <c r="E76" s="58">
        <v>0</v>
      </c>
      <c r="F76" s="58">
        <f aca="true" t="shared" si="11" ref="F76:F94">(B76+C76)-(D76+E76)</f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9">
        <f aca="true" t="shared" si="12" ref="L76:L94">(G76+H76)-(J76+K76)</f>
        <v>0</v>
      </c>
      <c r="M76" s="59">
        <f t="shared" si="2"/>
        <v>0</v>
      </c>
      <c r="N76"/>
    </row>
    <row r="77" spans="1:14" s="2" customFormat="1" ht="15.75" customHeight="1">
      <c r="A77" s="47" t="s">
        <v>126</v>
      </c>
      <c r="B77" s="58">
        <v>0</v>
      </c>
      <c r="C77" s="58">
        <v>0</v>
      </c>
      <c r="D77" s="58">
        <v>0</v>
      </c>
      <c r="E77" s="58">
        <v>0</v>
      </c>
      <c r="F77" s="58">
        <f>(B77+C77)-(D77+E77)</f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9">
        <f t="shared" si="12"/>
        <v>0</v>
      </c>
      <c r="M77" s="59">
        <f t="shared" si="2"/>
        <v>0</v>
      </c>
      <c r="N77"/>
    </row>
    <row r="78" spans="1:14" s="2" customFormat="1" ht="33.75" customHeight="1">
      <c r="A78" s="60" t="s">
        <v>79</v>
      </c>
      <c r="B78" s="58">
        <v>241636.04</v>
      </c>
      <c r="C78" s="58">
        <v>572254.6</v>
      </c>
      <c r="D78" s="58">
        <v>572254.6</v>
      </c>
      <c r="E78" s="58">
        <v>0</v>
      </c>
      <c r="F78" s="58">
        <f t="shared" si="11"/>
        <v>241636.04000000004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9">
        <f t="shared" si="12"/>
        <v>0</v>
      </c>
      <c r="M78" s="59">
        <f t="shared" si="2"/>
        <v>241636.04000000004</v>
      </c>
      <c r="N78"/>
    </row>
    <row r="79" spans="1:14" s="2" customFormat="1" ht="15.75" customHeight="1">
      <c r="A79" s="47" t="s">
        <v>80</v>
      </c>
      <c r="B79" s="58">
        <v>1368373.31</v>
      </c>
      <c r="C79" s="58">
        <v>1692832.36</v>
      </c>
      <c r="D79" s="58">
        <v>1470439.21</v>
      </c>
      <c r="E79" s="58">
        <v>0</v>
      </c>
      <c r="F79" s="58">
        <f t="shared" si="11"/>
        <v>1590766.46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9">
        <f t="shared" si="12"/>
        <v>0</v>
      </c>
      <c r="M79" s="59">
        <f t="shared" si="2"/>
        <v>1590766.46</v>
      </c>
      <c r="N79"/>
    </row>
    <row r="80" spans="1:14" s="2" customFormat="1" ht="15">
      <c r="A80" s="47" t="s">
        <v>81</v>
      </c>
      <c r="B80" s="58">
        <v>904045.36</v>
      </c>
      <c r="C80" s="58">
        <v>2350646.07</v>
      </c>
      <c r="D80" s="58">
        <v>2417761.38</v>
      </c>
      <c r="E80" s="58">
        <v>0</v>
      </c>
      <c r="F80" s="58">
        <f t="shared" si="11"/>
        <v>836930.0499999998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9">
        <f t="shared" si="12"/>
        <v>0</v>
      </c>
      <c r="M80" s="59">
        <f t="shared" si="2"/>
        <v>836930.0499999998</v>
      </c>
      <c r="N80"/>
    </row>
    <row r="81" spans="1:14" s="2" customFormat="1" ht="15.75" customHeight="1">
      <c r="A81" s="47" t="s">
        <v>82</v>
      </c>
      <c r="B81" s="58">
        <v>14545.26</v>
      </c>
      <c r="C81" s="58">
        <v>146259.76</v>
      </c>
      <c r="D81" s="58">
        <v>145945.4</v>
      </c>
      <c r="E81" s="58">
        <v>0</v>
      </c>
      <c r="F81" s="58">
        <f t="shared" si="11"/>
        <v>14859.620000000024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9">
        <f t="shared" si="12"/>
        <v>0</v>
      </c>
      <c r="M81" s="59">
        <f t="shared" si="2"/>
        <v>14859.620000000024</v>
      </c>
      <c r="N81"/>
    </row>
    <row r="82" spans="1:14" s="2" customFormat="1" ht="15.75" customHeight="1">
      <c r="A82" s="47" t="s">
        <v>42</v>
      </c>
      <c r="B82" s="58">
        <v>0</v>
      </c>
      <c r="C82" s="58">
        <v>0</v>
      </c>
      <c r="D82" s="58">
        <v>0</v>
      </c>
      <c r="E82" s="58">
        <v>0</v>
      </c>
      <c r="F82" s="58">
        <f t="shared" si="11"/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9">
        <f t="shared" si="12"/>
        <v>0</v>
      </c>
      <c r="M82" s="59">
        <f aca="true" t="shared" si="13" ref="M82:M94">F82+L82</f>
        <v>0</v>
      </c>
      <c r="N82"/>
    </row>
    <row r="83" spans="1:14" s="2" customFormat="1" ht="15">
      <c r="A83" s="62" t="s">
        <v>43</v>
      </c>
      <c r="B83" s="58">
        <v>6854426.02</v>
      </c>
      <c r="C83" s="58">
        <v>33786347.57</v>
      </c>
      <c r="D83" s="58">
        <v>33728223.36</v>
      </c>
      <c r="E83" s="58">
        <v>0</v>
      </c>
      <c r="F83" s="58">
        <f t="shared" si="11"/>
        <v>6912550.230000004</v>
      </c>
      <c r="G83" s="58">
        <v>0</v>
      </c>
      <c r="H83" s="58">
        <v>3899907.27</v>
      </c>
      <c r="I83" s="58">
        <v>3022931.96</v>
      </c>
      <c r="J83" s="58">
        <v>3022931.96</v>
      </c>
      <c r="K83" s="58">
        <v>876975.31</v>
      </c>
      <c r="L83" s="59">
        <f t="shared" si="12"/>
        <v>0</v>
      </c>
      <c r="M83" s="59">
        <f t="shared" si="13"/>
        <v>6912550.230000004</v>
      </c>
      <c r="N83"/>
    </row>
    <row r="84" spans="1:14" s="2" customFormat="1" ht="15">
      <c r="A84" s="62" t="s">
        <v>171</v>
      </c>
      <c r="B84" s="58">
        <v>2656780.89</v>
      </c>
      <c r="C84" s="58">
        <v>1781732.78</v>
      </c>
      <c r="D84" s="58">
        <v>1403664.52</v>
      </c>
      <c r="E84" s="58">
        <v>2117.4</v>
      </c>
      <c r="F84" s="58">
        <f t="shared" si="11"/>
        <v>3032731.75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9">
        <f t="shared" si="12"/>
        <v>0</v>
      </c>
      <c r="M84" s="59">
        <f t="shared" si="13"/>
        <v>3032731.75</v>
      </c>
      <c r="N84"/>
    </row>
    <row r="85" spans="1:14" s="2" customFormat="1" ht="30.75">
      <c r="A85" s="62" t="s">
        <v>158</v>
      </c>
      <c r="B85" s="58">
        <v>343296.1</v>
      </c>
      <c r="C85" s="58">
        <v>1342770.6</v>
      </c>
      <c r="D85" s="58">
        <v>1206302.75</v>
      </c>
      <c r="E85" s="58">
        <v>0</v>
      </c>
      <c r="F85" s="58">
        <f t="shared" si="11"/>
        <v>479763.9500000002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9">
        <f t="shared" si="12"/>
        <v>0</v>
      </c>
      <c r="M85" s="59">
        <f t="shared" si="13"/>
        <v>479763.9500000002</v>
      </c>
      <c r="N85" s="92"/>
    </row>
    <row r="86" spans="1:14" s="2" customFormat="1" ht="15">
      <c r="A86" s="47" t="s">
        <v>44</v>
      </c>
      <c r="B86" s="58">
        <v>341189127.74</v>
      </c>
      <c r="C86" s="58">
        <v>11808157.99</v>
      </c>
      <c r="D86" s="58">
        <v>95531079.72</v>
      </c>
      <c r="E86" s="58">
        <v>5375434.29</v>
      </c>
      <c r="F86" s="58">
        <f t="shared" si="11"/>
        <v>252090771.72000003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9">
        <f t="shared" si="12"/>
        <v>0</v>
      </c>
      <c r="M86" s="59">
        <f t="shared" si="13"/>
        <v>252090771.72000003</v>
      </c>
      <c r="N86"/>
    </row>
    <row r="87" spans="1:14" s="2" customFormat="1" ht="15">
      <c r="A87" s="47" t="s">
        <v>45</v>
      </c>
      <c r="B87" s="58">
        <v>74419920.31</v>
      </c>
      <c r="C87" s="58">
        <v>89888427.65</v>
      </c>
      <c r="D87" s="58">
        <v>92037976.15</v>
      </c>
      <c r="E87" s="58">
        <v>2224877.38</v>
      </c>
      <c r="F87" s="58">
        <f t="shared" si="11"/>
        <v>70045494.43</v>
      </c>
      <c r="G87" s="58">
        <v>28335.03</v>
      </c>
      <c r="H87" s="58">
        <v>14381749.56</v>
      </c>
      <c r="I87" s="58">
        <v>8245923.04</v>
      </c>
      <c r="J87" s="58">
        <v>8218929.01</v>
      </c>
      <c r="K87" s="58">
        <v>6104358.4</v>
      </c>
      <c r="L87" s="59">
        <f t="shared" si="12"/>
        <v>86797.1799999997</v>
      </c>
      <c r="M87" s="59">
        <f t="shared" si="13"/>
        <v>70132291.61000001</v>
      </c>
      <c r="N87"/>
    </row>
    <row r="88" spans="1:14" s="2" customFormat="1" ht="15.75" customHeight="1">
      <c r="A88" s="47" t="s">
        <v>46</v>
      </c>
      <c r="B88" s="58">
        <v>957479928.62</v>
      </c>
      <c r="C88" s="58">
        <v>34569230.29</v>
      </c>
      <c r="D88" s="58">
        <v>29802395.55</v>
      </c>
      <c r="E88" s="58">
        <v>1511939.29</v>
      </c>
      <c r="F88" s="58">
        <f t="shared" si="11"/>
        <v>960734824.0699999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9">
        <f t="shared" si="12"/>
        <v>0</v>
      </c>
      <c r="M88" s="59">
        <f t="shared" si="13"/>
        <v>960734824.0699999</v>
      </c>
      <c r="N88"/>
    </row>
    <row r="89" spans="1:14" s="2" customFormat="1" ht="15">
      <c r="A89" s="47" t="s">
        <v>47</v>
      </c>
      <c r="B89" s="58">
        <v>1188294.72</v>
      </c>
      <c r="C89" s="58">
        <v>9830572.19</v>
      </c>
      <c r="D89" s="58">
        <v>9867934.33</v>
      </c>
      <c r="E89" s="58">
        <v>31729.74</v>
      </c>
      <c r="F89" s="58">
        <f t="shared" si="11"/>
        <v>1119202.8399999999</v>
      </c>
      <c r="G89" s="58">
        <v>0</v>
      </c>
      <c r="H89" s="58">
        <v>27888.55</v>
      </c>
      <c r="I89" s="58">
        <v>27888.55</v>
      </c>
      <c r="J89" s="58">
        <v>27888.55</v>
      </c>
      <c r="K89" s="58">
        <v>0</v>
      </c>
      <c r="L89" s="59">
        <f t="shared" si="12"/>
        <v>0</v>
      </c>
      <c r="M89" s="59">
        <f t="shared" si="13"/>
        <v>1119202.8399999999</v>
      </c>
      <c r="N89"/>
    </row>
    <row r="90" spans="1:14" s="2" customFormat="1" ht="15">
      <c r="A90" s="47" t="s">
        <v>48</v>
      </c>
      <c r="B90" s="58">
        <v>16052476</v>
      </c>
      <c r="C90" s="58">
        <v>4868002.09</v>
      </c>
      <c r="D90" s="58">
        <v>5232940.42</v>
      </c>
      <c r="E90" s="58">
        <v>0</v>
      </c>
      <c r="F90" s="58">
        <f t="shared" si="11"/>
        <v>15687537.67</v>
      </c>
      <c r="G90" s="58">
        <v>0</v>
      </c>
      <c r="H90" s="58">
        <v>719.6</v>
      </c>
      <c r="I90" s="58">
        <v>0</v>
      </c>
      <c r="J90" s="58">
        <v>0</v>
      </c>
      <c r="K90" s="58">
        <v>719.6</v>
      </c>
      <c r="L90" s="59">
        <f t="shared" si="12"/>
        <v>0</v>
      </c>
      <c r="M90" s="59">
        <f t="shared" si="13"/>
        <v>15687537.67</v>
      </c>
      <c r="N90"/>
    </row>
    <row r="91" spans="1:14" s="2" customFormat="1" ht="15.75" customHeight="1">
      <c r="A91" s="47" t="s">
        <v>49</v>
      </c>
      <c r="B91" s="58">
        <v>62748.94</v>
      </c>
      <c r="C91" s="58">
        <v>1602720.86</v>
      </c>
      <c r="D91" s="58">
        <v>1595891.01</v>
      </c>
      <c r="E91" s="58">
        <v>38100</v>
      </c>
      <c r="F91" s="58">
        <f t="shared" si="11"/>
        <v>31478.790000000037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9">
        <f t="shared" si="12"/>
        <v>0</v>
      </c>
      <c r="M91" s="59">
        <f t="shared" si="13"/>
        <v>31478.790000000037</v>
      </c>
      <c r="N91"/>
    </row>
    <row r="92" spans="1:14" s="2" customFormat="1" ht="15.75" customHeight="1">
      <c r="A92" s="47" t="s">
        <v>172</v>
      </c>
      <c r="B92" s="58">
        <v>3795786.2</v>
      </c>
      <c r="C92" s="58">
        <v>1737380.58</v>
      </c>
      <c r="D92" s="58">
        <v>1679248.11</v>
      </c>
      <c r="E92" s="58">
        <v>36756</v>
      </c>
      <c r="F92" s="58">
        <f t="shared" si="11"/>
        <v>3817162.67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9">
        <f t="shared" si="12"/>
        <v>0</v>
      </c>
      <c r="M92" s="59">
        <f t="shared" si="13"/>
        <v>3817162.67</v>
      </c>
      <c r="N92"/>
    </row>
    <row r="93" spans="1:14" s="2" customFormat="1" ht="15">
      <c r="A93" s="47" t="s">
        <v>127</v>
      </c>
      <c r="B93" s="58">
        <v>14949825.86</v>
      </c>
      <c r="C93" s="58">
        <v>4528841.03</v>
      </c>
      <c r="D93" s="58">
        <v>1176526.77</v>
      </c>
      <c r="E93" s="58">
        <v>0</v>
      </c>
      <c r="F93" s="58">
        <f t="shared" si="11"/>
        <v>18302140.12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9">
        <f t="shared" si="12"/>
        <v>0</v>
      </c>
      <c r="M93" s="59">
        <f t="shared" si="13"/>
        <v>18302140.12</v>
      </c>
      <c r="N93"/>
    </row>
    <row r="94" spans="1:14" s="2" customFormat="1" ht="15">
      <c r="A94" s="47" t="s">
        <v>173</v>
      </c>
      <c r="B94" s="58">
        <v>10856811.78</v>
      </c>
      <c r="C94" s="58">
        <v>9618106.19</v>
      </c>
      <c r="D94" s="58">
        <v>9609870.51</v>
      </c>
      <c r="E94" s="58">
        <v>2316393.81</v>
      </c>
      <c r="F94" s="58">
        <f t="shared" si="11"/>
        <v>8548653.649999999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9">
        <f t="shared" si="12"/>
        <v>0</v>
      </c>
      <c r="M94" s="59">
        <f t="shared" si="13"/>
        <v>8548653.649999999</v>
      </c>
      <c r="N94"/>
    </row>
    <row r="95" spans="1:14" s="2" customFormat="1" ht="15">
      <c r="A95" s="64" t="s">
        <v>7</v>
      </c>
      <c r="B95" s="45">
        <f>SUM(B96:B100)</f>
        <v>16993202.58</v>
      </c>
      <c r="C95" s="45">
        <f aca="true" t="shared" si="14" ref="C95:L95">SUM(C96:C100)</f>
        <v>14792786.26</v>
      </c>
      <c r="D95" s="45">
        <f t="shared" si="14"/>
        <v>15318264.45</v>
      </c>
      <c r="E95" s="45">
        <f t="shared" si="14"/>
        <v>425970.92</v>
      </c>
      <c r="F95" s="45">
        <f t="shared" si="14"/>
        <v>16041753.470000003</v>
      </c>
      <c r="G95" s="45">
        <f t="shared" si="14"/>
        <v>6376.71</v>
      </c>
      <c r="H95" s="45">
        <f t="shared" si="14"/>
        <v>0</v>
      </c>
      <c r="I95" s="45">
        <f t="shared" si="14"/>
        <v>0</v>
      </c>
      <c r="J95" s="45">
        <f t="shared" si="14"/>
        <v>0</v>
      </c>
      <c r="K95" s="45">
        <f t="shared" si="14"/>
        <v>0</v>
      </c>
      <c r="L95" s="45">
        <f t="shared" si="14"/>
        <v>6376.71</v>
      </c>
      <c r="M95" s="55">
        <f aca="true" t="shared" si="15" ref="M95:M100">F95+L95</f>
        <v>16048130.180000003</v>
      </c>
      <c r="N95"/>
    </row>
    <row r="96" spans="1:14" s="2" customFormat="1" ht="15">
      <c r="A96" s="65" t="s">
        <v>83</v>
      </c>
      <c r="B96" s="58">
        <v>8419011.24</v>
      </c>
      <c r="C96" s="58">
        <v>3959956.14</v>
      </c>
      <c r="D96" s="58">
        <v>4507489.02</v>
      </c>
      <c r="E96" s="58">
        <v>425970.92</v>
      </c>
      <c r="F96" s="58">
        <f>(B96+C96)-(D96+E96)</f>
        <v>7445507.440000001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9">
        <f>(G96+H96)-(J96+K96)</f>
        <v>0</v>
      </c>
      <c r="M96" s="59">
        <f t="shared" si="15"/>
        <v>7445507.440000001</v>
      </c>
      <c r="N96"/>
    </row>
    <row r="97" spans="1:14" s="2" customFormat="1" ht="15">
      <c r="A97" s="47" t="s">
        <v>84</v>
      </c>
      <c r="B97" s="66">
        <v>1806222.47</v>
      </c>
      <c r="C97" s="58">
        <v>5656084.03</v>
      </c>
      <c r="D97" s="58">
        <v>5634306.23</v>
      </c>
      <c r="E97" s="58">
        <v>0</v>
      </c>
      <c r="F97" s="58">
        <f>(B97+C97)-(D97+E97)</f>
        <v>1828000.2699999996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9">
        <f>(G97+H97)-(J97+K97)</f>
        <v>0</v>
      </c>
      <c r="M97" s="59">
        <f t="shared" si="15"/>
        <v>1828000.2699999996</v>
      </c>
      <c r="N97"/>
    </row>
    <row r="98" spans="1:14" s="2" customFormat="1" ht="15">
      <c r="A98" s="47" t="s">
        <v>85</v>
      </c>
      <c r="B98" s="66">
        <v>172400.11</v>
      </c>
      <c r="C98" s="58">
        <v>1902948.03</v>
      </c>
      <c r="D98" s="58">
        <v>1902948</v>
      </c>
      <c r="E98" s="58">
        <v>0</v>
      </c>
      <c r="F98" s="58">
        <f>(B98+C98)-(D98+E98)</f>
        <v>172400.14000000013</v>
      </c>
      <c r="G98" s="58">
        <v>6376.71</v>
      </c>
      <c r="H98" s="58">
        <v>0</v>
      </c>
      <c r="I98" s="58">
        <v>0</v>
      </c>
      <c r="J98" s="58">
        <v>0</v>
      </c>
      <c r="K98" s="58">
        <v>0</v>
      </c>
      <c r="L98" s="59">
        <f>(G98+H98)-(J98+K98)</f>
        <v>6376.71</v>
      </c>
      <c r="M98" s="59">
        <f t="shared" si="15"/>
        <v>178776.85000000012</v>
      </c>
      <c r="N98"/>
    </row>
    <row r="99" spans="1:14" s="2" customFormat="1" ht="15">
      <c r="A99" s="47" t="s">
        <v>50</v>
      </c>
      <c r="B99" s="58">
        <v>0</v>
      </c>
      <c r="C99" s="58">
        <v>0</v>
      </c>
      <c r="D99" s="58">
        <v>0</v>
      </c>
      <c r="E99" s="58">
        <v>0</v>
      </c>
      <c r="F99" s="58">
        <f>(B99+C99)-(D99+E99)</f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9">
        <f>(G99+H99)-(J99+K99)</f>
        <v>0</v>
      </c>
      <c r="M99" s="59">
        <f t="shared" si="15"/>
        <v>0</v>
      </c>
      <c r="N99"/>
    </row>
    <row r="100" spans="1:14" s="2" customFormat="1" ht="15">
      <c r="A100" s="67" t="s">
        <v>55</v>
      </c>
      <c r="B100" s="66">
        <v>6595568.76</v>
      </c>
      <c r="C100" s="58">
        <v>3273798.06</v>
      </c>
      <c r="D100" s="58">
        <v>3273521.2</v>
      </c>
      <c r="E100" s="58">
        <v>0</v>
      </c>
      <c r="F100" s="58">
        <f>(B100+C100)-(D100+E100)</f>
        <v>6595845.62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9">
        <f>(G100+H100)-(J100+K100)</f>
        <v>0</v>
      </c>
      <c r="M100" s="59">
        <f t="shared" si="15"/>
        <v>6595845.62</v>
      </c>
      <c r="N100"/>
    </row>
    <row r="101" spans="1:14" s="2" customFormat="1" ht="15">
      <c r="A101" s="68" t="s">
        <v>24</v>
      </c>
      <c r="B101" s="45">
        <f>SUM(B102:B113)</f>
        <v>19925303.31</v>
      </c>
      <c r="C101" s="45">
        <f>SUM(C102:C113)</f>
        <v>18746138.029999997</v>
      </c>
      <c r="D101" s="45">
        <f>SUM(D102:D113)</f>
        <v>18240983.38</v>
      </c>
      <c r="E101" s="45">
        <f>SUM(E102:E113)</f>
        <v>890888.72</v>
      </c>
      <c r="F101" s="45">
        <f>SUM(F102:F113)</f>
        <v>19539569.24</v>
      </c>
      <c r="G101" s="45">
        <f aca="true" t="shared" si="16" ref="G101:L101">SUM(G103:G113)</f>
        <v>337697.73</v>
      </c>
      <c r="H101" s="45">
        <f t="shared" si="16"/>
        <v>386384.5</v>
      </c>
      <c r="I101" s="45">
        <f t="shared" si="16"/>
        <v>527348.32</v>
      </c>
      <c r="J101" s="45">
        <f t="shared" si="16"/>
        <v>0</v>
      </c>
      <c r="K101" s="45">
        <f t="shared" si="16"/>
        <v>196733.91</v>
      </c>
      <c r="L101" s="45">
        <f t="shared" si="16"/>
        <v>527348.32</v>
      </c>
      <c r="M101" s="55">
        <f aca="true" t="shared" si="17" ref="M101:M129">F101+L101</f>
        <v>20066917.56</v>
      </c>
      <c r="N101"/>
    </row>
    <row r="102" spans="1:14" s="2" customFormat="1" ht="15">
      <c r="A102" s="69" t="s">
        <v>174</v>
      </c>
      <c r="B102" s="58">
        <v>4271444.96</v>
      </c>
      <c r="C102" s="58">
        <v>7062301.44</v>
      </c>
      <c r="D102" s="58">
        <v>6932734.49</v>
      </c>
      <c r="E102" s="58">
        <v>0</v>
      </c>
      <c r="F102" s="58">
        <f aca="true" t="shared" si="18" ref="F102:F113">(B102+C102)-(D102+E102)</f>
        <v>4401011.91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55">
        <f aca="true" t="shared" si="19" ref="L102:L113">(G102+H102)-(J102+K102)</f>
        <v>0</v>
      </c>
      <c r="M102" s="59">
        <f t="shared" si="17"/>
        <v>4401011.91</v>
      </c>
      <c r="N102"/>
    </row>
    <row r="103" spans="1:14" s="2" customFormat="1" ht="15">
      <c r="A103" s="47" t="s">
        <v>86</v>
      </c>
      <c r="B103" s="58">
        <v>670003.1</v>
      </c>
      <c r="C103" s="58">
        <v>276283.6</v>
      </c>
      <c r="D103" s="58">
        <v>276283.6</v>
      </c>
      <c r="E103" s="58">
        <v>0</v>
      </c>
      <c r="F103" s="58">
        <f t="shared" si="18"/>
        <v>670003.1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9">
        <f t="shared" si="19"/>
        <v>0</v>
      </c>
      <c r="M103" s="59">
        <f t="shared" si="17"/>
        <v>670003.1</v>
      </c>
      <c r="N103"/>
    </row>
    <row r="104" spans="1:14" s="2" customFormat="1" ht="15">
      <c r="A104" s="47" t="s">
        <v>87</v>
      </c>
      <c r="B104" s="58">
        <v>2442701.49</v>
      </c>
      <c r="C104" s="58">
        <v>4786755.85</v>
      </c>
      <c r="D104" s="58">
        <v>4611508.15</v>
      </c>
      <c r="E104" s="58">
        <v>1244.77</v>
      </c>
      <c r="F104" s="58">
        <f t="shared" si="18"/>
        <v>2616704.42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9">
        <f t="shared" si="19"/>
        <v>0</v>
      </c>
      <c r="M104" s="59">
        <f t="shared" si="17"/>
        <v>2616704.42</v>
      </c>
      <c r="N104"/>
    </row>
    <row r="105" spans="1:14" s="2" customFormat="1" ht="15">
      <c r="A105" s="47" t="s">
        <v>51</v>
      </c>
      <c r="B105" s="58">
        <v>9133.53</v>
      </c>
      <c r="C105" s="58">
        <v>832</v>
      </c>
      <c r="D105" s="58">
        <v>0</v>
      </c>
      <c r="E105" s="58">
        <v>832</v>
      </c>
      <c r="F105" s="58">
        <f t="shared" si="18"/>
        <v>9133.53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9">
        <f t="shared" si="19"/>
        <v>0</v>
      </c>
      <c r="M105" s="59">
        <f t="shared" si="17"/>
        <v>9133.53</v>
      </c>
      <c r="N105"/>
    </row>
    <row r="106" spans="1:14" s="2" customFormat="1" ht="15.75" customHeight="1">
      <c r="A106" s="47" t="s">
        <v>52</v>
      </c>
      <c r="B106" s="58">
        <v>300</v>
      </c>
      <c r="C106" s="58">
        <v>25490.12</v>
      </c>
      <c r="D106" s="58">
        <v>25490.12</v>
      </c>
      <c r="E106" s="58">
        <v>0</v>
      </c>
      <c r="F106" s="58">
        <f t="shared" si="18"/>
        <v>300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9">
        <f t="shared" si="19"/>
        <v>0</v>
      </c>
      <c r="M106" s="59">
        <f t="shared" si="17"/>
        <v>300</v>
      </c>
      <c r="N106"/>
    </row>
    <row r="107" spans="1:14" s="2" customFormat="1" ht="15.75" customHeight="1">
      <c r="A107" s="47" t="s">
        <v>175</v>
      </c>
      <c r="B107" s="58">
        <v>1807.07</v>
      </c>
      <c r="C107" s="58">
        <v>1073299.68</v>
      </c>
      <c r="D107" s="58">
        <v>1073094.08</v>
      </c>
      <c r="E107" s="58">
        <v>0</v>
      </c>
      <c r="F107" s="58">
        <f t="shared" si="18"/>
        <v>2012.6699999999255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9">
        <f t="shared" si="19"/>
        <v>0</v>
      </c>
      <c r="M107" s="59">
        <f t="shared" si="17"/>
        <v>2012.6699999999255</v>
      </c>
      <c r="N107"/>
    </row>
    <row r="108" spans="1:14" s="2" customFormat="1" ht="15">
      <c r="A108" s="47" t="s">
        <v>53</v>
      </c>
      <c r="B108" s="58">
        <v>8672884.84</v>
      </c>
      <c r="C108" s="58">
        <v>683637.45</v>
      </c>
      <c r="D108" s="58">
        <v>575283.82</v>
      </c>
      <c r="E108" s="58">
        <v>887243.26</v>
      </c>
      <c r="F108" s="58">
        <f t="shared" si="18"/>
        <v>7893995.209999999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9">
        <f t="shared" si="19"/>
        <v>0</v>
      </c>
      <c r="M108" s="59">
        <f t="shared" si="17"/>
        <v>7893995.209999999</v>
      </c>
      <c r="N108"/>
    </row>
    <row r="109" spans="1:14" s="2" customFormat="1" ht="15">
      <c r="A109" s="60" t="s">
        <v>128</v>
      </c>
      <c r="B109" s="58">
        <v>0</v>
      </c>
      <c r="C109" s="58">
        <v>0</v>
      </c>
      <c r="D109" s="58">
        <v>0</v>
      </c>
      <c r="E109" s="58">
        <v>0</v>
      </c>
      <c r="F109" s="58">
        <f t="shared" si="18"/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9">
        <f t="shared" si="19"/>
        <v>0</v>
      </c>
      <c r="M109" s="59">
        <f t="shared" si="17"/>
        <v>0</v>
      </c>
      <c r="N109"/>
    </row>
    <row r="110" spans="1:14" s="2" customFormat="1" ht="15" customHeight="1">
      <c r="A110" s="47" t="s">
        <v>54</v>
      </c>
      <c r="B110" s="58">
        <v>578074.13</v>
      </c>
      <c r="C110" s="58">
        <v>1629279.4</v>
      </c>
      <c r="D110" s="58">
        <v>1496788.89</v>
      </c>
      <c r="E110" s="58">
        <v>1568.69</v>
      </c>
      <c r="F110" s="58">
        <f t="shared" si="18"/>
        <v>708995.95</v>
      </c>
      <c r="G110" s="58">
        <v>337697.73</v>
      </c>
      <c r="H110" s="58">
        <v>386384.5</v>
      </c>
      <c r="I110" s="58">
        <v>527348.32</v>
      </c>
      <c r="J110" s="58">
        <v>0</v>
      </c>
      <c r="K110" s="58">
        <v>196733.91</v>
      </c>
      <c r="L110" s="59">
        <f t="shared" si="19"/>
        <v>527348.32</v>
      </c>
      <c r="M110" s="59">
        <f t="shared" si="17"/>
        <v>1236344.27</v>
      </c>
      <c r="N110"/>
    </row>
    <row r="111" spans="1:14" s="2" customFormat="1" ht="15.75" customHeight="1">
      <c r="A111" s="47" t="s">
        <v>56</v>
      </c>
      <c r="B111" s="58">
        <v>2966683.24</v>
      </c>
      <c r="C111" s="58">
        <v>2729391.41</v>
      </c>
      <c r="D111" s="58">
        <v>2798277.33</v>
      </c>
      <c r="E111" s="58">
        <v>0</v>
      </c>
      <c r="F111" s="58">
        <f t="shared" si="18"/>
        <v>2897797.3200000003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9">
        <f t="shared" si="19"/>
        <v>0</v>
      </c>
      <c r="M111" s="59">
        <f t="shared" si="17"/>
        <v>2897797.3200000003</v>
      </c>
      <c r="N111"/>
    </row>
    <row r="112" spans="1:14" s="2" customFormat="1" ht="21.75" customHeight="1">
      <c r="A112" s="47" t="s">
        <v>57</v>
      </c>
      <c r="B112" s="58">
        <v>312270.95</v>
      </c>
      <c r="C112" s="58">
        <v>478867.08</v>
      </c>
      <c r="D112" s="58">
        <v>451522.9</v>
      </c>
      <c r="E112" s="58">
        <v>0</v>
      </c>
      <c r="F112" s="58">
        <f t="shared" si="18"/>
        <v>339615.13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9">
        <f t="shared" si="19"/>
        <v>0</v>
      </c>
      <c r="M112" s="59">
        <f t="shared" si="17"/>
        <v>339615.13</v>
      </c>
      <c r="N112"/>
    </row>
    <row r="113" spans="1:14" s="2" customFormat="1" ht="15">
      <c r="A113" s="47" t="s">
        <v>129</v>
      </c>
      <c r="B113" s="58">
        <v>0</v>
      </c>
      <c r="C113" s="58">
        <v>0</v>
      </c>
      <c r="D113" s="58">
        <v>0</v>
      </c>
      <c r="E113" s="58">
        <v>0</v>
      </c>
      <c r="F113" s="58">
        <f t="shared" si="18"/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9">
        <f t="shared" si="19"/>
        <v>0</v>
      </c>
      <c r="M113" s="59">
        <f t="shared" si="17"/>
        <v>0</v>
      </c>
      <c r="N113"/>
    </row>
    <row r="114" spans="1:14" s="2" customFormat="1" ht="15.75" customHeight="1">
      <c r="A114" s="64" t="s">
        <v>14</v>
      </c>
      <c r="B114" s="45">
        <f aca="true" t="shared" si="20" ref="B114:L114">SUM(B115:B129)</f>
        <v>5702048768.349999</v>
      </c>
      <c r="C114" s="45">
        <f t="shared" si="20"/>
        <v>413930682.09</v>
      </c>
      <c r="D114" s="45">
        <f t="shared" si="20"/>
        <v>358914469.63000005</v>
      </c>
      <c r="E114" s="45">
        <f t="shared" si="20"/>
        <v>52330566.75</v>
      </c>
      <c r="F114" s="45">
        <f t="shared" si="20"/>
        <v>5704734414.059999</v>
      </c>
      <c r="G114" s="45">
        <f t="shared" si="20"/>
        <v>4243720.640000001</v>
      </c>
      <c r="H114" s="45">
        <f t="shared" si="20"/>
        <v>149404991.75</v>
      </c>
      <c r="I114" s="45">
        <f t="shared" si="20"/>
        <v>37846095.74</v>
      </c>
      <c r="J114" s="45">
        <f t="shared" si="20"/>
        <v>36508787.06999999</v>
      </c>
      <c r="K114" s="45">
        <f t="shared" si="20"/>
        <v>111553951.91</v>
      </c>
      <c r="L114" s="45">
        <f t="shared" si="20"/>
        <v>5585973.41</v>
      </c>
      <c r="M114" s="55">
        <f t="shared" si="17"/>
        <v>5710320387.469999</v>
      </c>
      <c r="N114"/>
    </row>
    <row r="115" spans="1:14" s="2" customFormat="1" ht="15.75" customHeight="1">
      <c r="A115" s="47" t="s">
        <v>58</v>
      </c>
      <c r="B115" s="58">
        <v>79015.19</v>
      </c>
      <c r="C115" s="58">
        <v>1168574.52</v>
      </c>
      <c r="D115" s="58">
        <v>1120524.62</v>
      </c>
      <c r="E115" s="58">
        <v>0</v>
      </c>
      <c r="F115" s="58">
        <f aca="true" t="shared" si="21" ref="F115:F126">(B115+C115)-(D115+E115)</f>
        <v>127065.08999999985</v>
      </c>
      <c r="G115" s="58">
        <v>48285.97</v>
      </c>
      <c r="H115" s="58">
        <v>3687157.64</v>
      </c>
      <c r="I115" s="58">
        <v>1661913.09</v>
      </c>
      <c r="J115" s="58">
        <v>1589130.08</v>
      </c>
      <c r="K115" s="58">
        <v>2073530.52</v>
      </c>
      <c r="L115" s="59">
        <f aca="true" t="shared" si="22" ref="L115:L129">(G115+H115)-(J115+K115)</f>
        <v>72783.01000000024</v>
      </c>
      <c r="M115" s="59">
        <f t="shared" si="17"/>
        <v>199848.1000000001</v>
      </c>
      <c r="N115"/>
    </row>
    <row r="116" spans="1:14" s="2" customFormat="1" ht="15.75" customHeight="1">
      <c r="A116" s="47" t="s">
        <v>137</v>
      </c>
      <c r="B116" s="58">
        <v>0</v>
      </c>
      <c r="C116" s="58">
        <v>31938.75</v>
      </c>
      <c r="D116" s="58">
        <v>31938.75</v>
      </c>
      <c r="E116" s="58">
        <v>0</v>
      </c>
      <c r="F116" s="58">
        <f t="shared" si="21"/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9">
        <f t="shared" si="22"/>
        <v>0</v>
      </c>
      <c r="M116" s="59">
        <f t="shared" si="17"/>
        <v>0</v>
      </c>
      <c r="N116" s="92"/>
    </row>
    <row r="117" spans="1:14" s="2" customFormat="1" ht="15.75" customHeight="1">
      <c r="A117" s="47" t="s">
        <v>176</v>
      </c>
      <c r="B117" s="58">
        <v>0</v>
      </c>
      <c r="C117" s="58">
        <v>12809635.62</v>
      </c>
      <c r="D117" s="58">
        <v>12809635.2</v>
      </c>
      <c r="E117" s="58">
        <v>0</v>
      </c>
      <c r="F117" s="58">
        <f t="shared" si="21"/>
        <v>0.4199999999254942</v>
      </c>
      <c r="G117" s="58">
        <v>0</v>
      </c>
      <c r="H117" s="58">
        <v>12437000</v>
      </c>
      <c r="I117" s="58">
        <v>12135000</v>
      </c>
      <c r="J117" s="58">
        <v>12135000</v>
      </c>
      <c r="K117" s="58">
        <v>302000</v>
      </c>
      <c r="L117" s="59">
        <f t="shared" si="22"/>
        <v>0</v>
      </c>
      <c r="M117" s="59">
        <f t="shared" si="17"/>
        <v>0.4199999999254942</v>
      </c>
      <c r="N117"/>
    </row>
    <row r="118" spans="1:14" s="2" customFormat="1" ht="15.75" customHeight="1">
      <c r="A118" s="47" t="s">
        <v>60</v>
      </c>
      <c r="B118" s="58">
        <v>3641020.97</v>
      </c>
      <c r="C118" s="58">
        <v>14339294</v>
      </c>
      <c r="D118" s="58">
        <v>14266693.29</v>
      </c>
      <c r="E118" s="58">
        <v>0</v>
      </c>
      <c r="F118" s="58">
        <f t="shared" si="21"/>
        <v>3713621.6799999997</v>
      </c>
      <c r="G118" s="58">
        <v>0</v>
      </c>
      <c r="H118" s="58">
        <v>54967042.42</v>
      </c>
      <c r="I118" s="58">
        <v>15615126.54</v>
      </c>
      <c r="J118" s="58">
        <v>15615126.54</v>
      </c>
      <c r="K118" s="58">
        <v>39351915.88</v>
      </c>
      <c r="L118" s="59">
        <f t="shared" si="22"/>
        <v>0</v>
      </c>
      <c r="M118" s="59">
        <f t="shared" si="17"/>
        <v>3713621.6799999997</v>
      </c>
      <c r="N118"/>
    </row>
    <row r="119" spans="1:14" s="2" customFormat="1" ht="15.75" customHeight="1">
      <c r="A119" s="47" t="s">
        <v>61</v>
      </c>
      <c r="B119" s="58">
        <v>28848521.05</v>
      </c>
      <c r="C119" s="58">
        <v>97845271.02</v>
      </c>
      <c r="D119" s="58">
        <v>98341232.57</v>
      </c>
      <c r="E119" s="58">
        <v>0</v>
      </c>
      <c r="F119" s="58">
        <f t="shared" si="21"/>
        <v>28352559.5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9">
        <f t="shared" si="22"/>
        <v>0</v>
      </c>
      <c r="M119" s="59">
        <f t="shared" si="17"/>
        <v>28352559.5</v>
      </c>
      <c r="N119"/>
    </row>
    <row r="120" spans="1:14" s="2" customFormat="1" ht="15.75" customHeight="1">
      <c r="A120" s="47" t="s">
        <v>71</v>
      </c>
      <c r="B120" s="58">
        <v>6000</v>
      </c>
      <c r="C120" s="58">
        <v>0</v>
      </c>
      <c r="D120" s="58">
        <v>0</v>
      </c>
      <c r="E120" s="58">
        <v>0</v>
      </c>
      <c r="F120" s="58">
        <f t="shared" si="21"/>
        <v>6000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9">
        <f t="shared" si="22"/>
        <v>0</v>
      </c>
      <c r="M120" s="59">
        <f t="shared" si="17"/>
        <v>6000</v>
      </c>
      <c r="N120"/>
    </row>
    <row r="121" spans="1:14" s="2" customFormat="1" ht="15.75" customHeight="1">
      <c r="A121" s="47" t="s">
        <v>167</v>
      </c>
      <c r="B121" s="58">
        <v>0</v>
      </c>
      <c r="C121" s="58">
        <v>50859514.17</v>
      </c>
      <c r="D121" s="58">
        <v>0</v>
      </c>
      <c r="E121" s="58">
        <v>50789787.35</v>
      </c>
      <c r="F121" s="58">
        <f t="shared" si="21"/>
        <v>69726.8200000003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9">
        <f t="shared" si="22"/>
        <v>0</v>
      </c>
      <c r="M121" s="59">
        <f t="shared" si="17"/>
        <v>69726.8200000003</v>
      </c>
      <c r="N121"/>
    </row>
    <row r="122" spans="1:14" s="2" customFormat="1" ht="15">
      <c r="A122" s="47" t="s">
        <v>62</v>
      </c>
      <c r="B122" s="58">
        <v>79591.61</v>
      </c>
      <c r="C122" s="58">
        <v>15863824.06</v>
      </c>
      <c r="D122" s="58">
        <v>15863804.76</v>
      </c>
      <c r="E122" s="58">
        <v>0</v>
      </c>
      <c r="F122" s="58">
        <f t="shared" si="21"/>
        <v>79610.91000000015</v>
      </c>
      <c r="G122" s="58">
        <v>16556.95</v>
      </c>
      <c r="H122" s="58">
        <v>1905960.36</v>
      </c>
      <c r="I122" s="58">
        <v>326763.69</v>
      </c>
      <c r="J122" s="58">
        <v>324569.99</v>
      </c>
      <c r="K122" s="58">
        <v>1581390.37</v>
      </c>
      <c r="L122" s="59">
        <f t="shared" si="22"/>
        <v>16556.949999999953</v>
      </c>
      <c r="M122" s="59">
        <f t="shared" si="17"/>
        <v>96167.8600000001</v>
      </c>
      <c r="N122"/>
    </row>
    <row r="123" spans="1:14" s="2" customFormat="1" ht="15" customHeight="1">
      <c r="A123" s="47" t="s">
        <v>63</v>
      </c>
      <c r="B123" s="58">
        <v>166173.09</v>
      </c>
      <c r="C123" s="58">
        <v>318404.98</v>
      </c>
      <c r="D123" s="58">
        <v>311323.63</v>
      </c>
      <c r="E123" s="58">
        <v>0</v>
      </c>
      <c r="F123" s="58">
        <f t="shared" si="21"/>
        <v>173254.43999999994</v>
      </c>
      <c r="G123" s="58">
        <v>0.7</v>
      </c>
      <c r="H123" s="58">
        <v>0</v>
      </c>
      <c r="I123" s="58">
        <v>0.7</v>
      </c>
      <c r="J123" s="58">
        <v>0</v>
      </c>
      <c r="K123" s="58">
        <v>0</v>
      </c>
      <c r="L123" s="59">
        <f t="shared" si="22"/>
        <v>0.7</v>
      </c>
      <c r="M123" s="59">
        <f t="shared" si="17"/>
        <v>173255.13999999996</v>
      </c>
      <c r="N123"/>
    </row>
    <row r="124" spans="1:14" ht="15.75" customHeight="1">
      <c r="A124" s="47" t="s">
        <v>64</v>
      </c>
      <c r="B124" s="58">
        <v>5649197941.61</v>
      </c>
      <c r="C124" s="58">
        <v>212382793.76</v>
      </c>
      <c r="D124" s="58">
        <v>208182780.15</v>
      </c>
      <c r="E124" s="58">
        <v>1533249.47</v>
      </c>
      <c r="F124" s="58">
        <f t="shared" si="21"/>
        <v>5651864705.75</v>
      </c>
      <c r="G124" s="58">
        <v>1208709.88</v>
      </c>
      <c r="H124" s="58">
        <v>23818785.32</v>
      </c>
      <c r="I124" s="58">
        <v>2245102.18</v>
      </c>
      <c r="J124" s="58">
        <v>1036392.3</v>
      </c>
      <c r="K124" s="58">
        <v>21183429.42</v>
      </c>
      <c r="L124" s="59">
        <f t="shared" si="22"/>
        <v>2807673.4799999967</v>
      </c>
      <c r="M124" s="59">
        <f t="shared" si="17"/>
        <v>5654672379.23</v>
      </c>
      <c r="N124"/>
    </row>
    <row r="125" spans="1:14" ht="15.75" customHeight="1">
      <c r="A125" s="47" t="s">
        <v>65</v>
      </c>
      <c r="B125" s="58">
        <v>131096</v>
      </c>
      <c r="C125" s="58">
        <v>70757.63</v>
      </c>
      <c r="D125" s="58">
        <v>70757.63</v>
      </c>
      <c r="E125" s="58">
        <v>0</v>
      </c>
      <c r="F125" s="58">
        <f t="shared" si="21"/>
        <v>131096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9">
        <f t="shared" si="22"/>
        <v>0</v>
      </c>
      <c r="M125" s="59">
        <f t="shared" si="17"/>
        <v>131096</v>
      </c>
      <c r="N125"/>
    </row>
    <row r="126" spans="1:14" ht="15.75" customHeight="1">
      <c r="A126" s="47" t="s">
        <v>130</v>
      </c>
      <c r="B126" s="58">
        <v>17742557.7</v>
      </c>
      <c r="C126" s="58">
        <v>1316714.52</v>
      </c>
      <c r="D126" s="58">
        <v>1196817.16</v>
      </c>
      <c r="E126" s="58">
        <v>0</v>
      </c>
      <c r="F126" s="58">
        <f t="shared" si="21"/>
        <v>17862455.06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9">
        <f t="shared" si="22"/>
        <v>0</v>
      </c>
      <c r="M126" s="59">
        <f t="shared" si="17"/>
        <v>17862455.06</v>
      </c>
      <c r="N126"/>
    </row>
    <row r="127" spans="1:14" ht="15.75" customHeight="1">
      <c r="A127" s="47" t="s">
        <v>131</v>
      </c>
      <c r="B127" s="58">
        <v>1709722.18</v>
      </c>
      <c r="C127" s="58">
        <v>6923959.06</v>
      </c>
      <c r="D127" s="58">
        <v>6718961.87</v>
      </c>
      <c r="E127" s="58">
        <v>7529.93</v>
      </c>
      <c r="F127" s="58">
        <f>(B127+C127)-(D127+E127)</f>
        <v>1907189.4400000004</v>
      </c>
      <c r="G127" s="58">
        <v>2970167.14</v>
      </c>
      <c r="H127" s="58">
        <v>52589046.01</v>
      </c>
      <c r="I127" s="58">
        <v>5862189.54</v>
      </c>
      <c r="J127" s="58">
        <v>5808568.16</v>
      </c>
      <c r="K127" s="58">
        <v>47061685.72</v>
      </c>
      <c r="L127" s="59">
        <f t="shared" si="22"/>
        <v>2688959.2700000033</v>
      </c>
      <c r="M127" s="59">
        <f t="shared" si="17"/>
        <v>4596148.710000004</v>
      </c>
      <c r="N127"/>
    </row>
    <row r="128" spans="1:14" s="2" customFormat="1" ht="15.75" customHeight="1">
      <c r="A128" s="47" t="s">
        <v>132</v>
      </c>
      <c r="B128" s="58">
        <v>19727.59</v>
      </c>
      <c r="C128" s="58">
        <v>0</v>
      </c>
      <c r="D128" s="58">
        <v>0</v>
      </c>
      <c r="E128" s="58">
        <v>0</v>
      </c>
      <c r="F128" s="58">
        <f>(B128+C128)-(D128+E128)</f>
        <v>19727.59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9">
        <f t="shared" si="22"/>
        <v>0</v>
      </c>
      <c r="M128" s="59">
        <f t="shared" si="17"/>
        <v>19727.59</v>
      </c>
      <c r="N128"/>
    </row>
    <row r="129" spans="1:14" s="2" customFormat="1" ht="15">
      <c r="A129" s="47" t="s">
        <v>133</v>
      </c>
      <c r="B129" s="58">
        <v>427401.36</v>
      </c>
      <c r="C129" s="58">
        <v>0</v>
      </c>
      <c r="D129" s="58">
        <v>0</v>
      </c>
      <c r="E129" s="58">
        <v>0</v>
      </c>
      <c r="F129" s="58">
        <f>(B129+C129)-(D129+E129)</f>
        <v>427401.36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9">
        <f t="shared" si="22"/>
        <v>0</v>
      </c>
      <c r="M129" s="59">
        <f t="shared" si="17"/>
        <v>427401.36</v>
      </c>
      <c r="N129"/>
    </row>
    <row r="130" spans="1:14" s="2" customFormat="1" ht="15.75" customHeight="1">
      <c r="A130" s="56" t="s">
        <v>4</v>
      </c>
      <c r="B130" s="52">
        <f aca="true" t="shared" si="23" ref="B130:L130">SUM(B131:B134)</f>
        <v>1803376.95</v>
      </c>
      <c r="C130" s="45">
        <f>SUM(C131:C134)</f>
        <v>7417730.979999999</v>
      </c>
      <c r="D130" s="45">
        <f t="shared" si="23"/>
        <v>8679190.98</v>
      </c>
      <c r="E130" s="45">
        <f t="shared" si="23"/>
        <v>9969.55</v>
      </c>
      <c r="F130" s="45">
        <f t="shared" si="23"/>
        <v>531947.3999999998</v>
      </c>
      <c r="G130" s="45">
        <f t="shared" si="23"/>
        <v>10630711.76</v>
      </c>
      <c r="H130" s="45">
        <f t="shared" si="23"/>
        <v>85471682.03</v>
      </c>
      <c r="I130" s="45">
        <f t="shared" si="23"/>
        <v>47690570.230000004</v>
      </c>
      <c r="J130" s="45">
        <f t="shared" si="23"/>
        <v>47425603.54000001</v>
      </c>
      <c r="K130" s="45">
        <f t="shared" si="23"/>
        <v>27157500.680000003</v>
      </c>
      <c r="L130" s="55">
        <f t="shared" si="23"/>
        <v>21519289.569999997</v>
      </c>
      <c r="M130" s="55">
        <f aca="true" t="shared" si="24" ref="M130:M145">F130+L130</f>
        <v>22051236.969999995</v>
      </c>
      <c r="N130"/>
    </row>
    <row r="131" spans="1:14" s="2" customFormat="1" ht="15.75" customHeight="1">
      <c r="A131" s="61" t="s">
        <v>30</v>
      </c>
      <c r="B131" s="58">
        <v>416619.07</v>
      </c>
      <c r="C131" s="58">
        <v>4593963.27</v>
      </c>
      <c r="D131" s="58">
        <v>4580574.75</v>
      </c>
      <c r="E131" s="70">
        <v>0</v>
      </c>
      <c r="F131" s="58">
        <f>(B131+C131)-(D131+E131)</f>
        <v>430007.58999999985</v>
      </c>
      <c r="G131" s="58">
        <v>0</v>
      </c>
      <c r="H131" s="58">
        <v>7636506.94</v>
      </c>
      <c r="I131" s="58">
        <v>5426197.6</v>
      </c>
      <c r="J131" s="58">
        <v>5328429.67</v>
      </c>
      <c r="K131" s="58">
        <v>2144703.78</v>
      </c>
      <c r="L131" s="59">
        <f>(G131+H131)-(J131+K131)</f>
        <v>163373.49000000115</v>
      </c>
      <c r="M131" s="59">
        <f t="shared" si="24"/>
        <v>593381.080000001</v>
      </c>
      <c r="N131"/>
    </row>
    <row r="132" spans="1:14" ht="15">
      <c r="A132" s="61" t="s">
        <v>72</v>
      </c>
      <c r="B132" s="58">
        <v>0</v>
      </c>
      <c r="C132" s="58">
        <v>1204592.64</v>
      </c>
      <c r="D132" s="58">
        <v>1204592.64</v>
      </c>
      <c r="E132" s="70">
        <v>0</v>
      </c>
      <c r="F132" s="58">
        <f>(B132+C132)-(D132+E132)</f>
        <v>0</v>
      </c>
      <c r="G132" s="58">
        <v>10536752.05</v>
      </c>
      <c r="H132" s="58">
        <v>51369184.8</v>
      </c>
      <c r="I132" s="58">
        <v>37151895.74</v>
      </c>
      <c r="J132" s="58">
        <v>36991829.07</v>
      </c>
      <c r="K132" s="58">
        <v>20703299.75</v>
      </c>
      <c r="L132" s="59">
        <f>(G132+H132)-(J132+K132)</f>
        <v>4210808.029999994</v>
      </c>
      <c r="M132" s="59">
        <f t="shared" si="24"/>
        <v>4210808.029999994</v>
      </c>
      <c r="N132"/>
    </row>
    <row r="133" spans="1:14" s="2" customFormat="1" ht="15">
      <c r="A133" s="61" t="s">
        <v>31</v>
      </c>
      <c r="B133" s="58">
        <v>1386757.88</v>
      </c>
      <c r="C133" s="58">
        <v>1613889.55</v>
      </c>
      <c r="D133" s="58">
        <v>2890420.21</v>
      </c>
      <c r="E133" s="70">
        <v>9969.55</v>
      </c>
      <c r="F133" s="58">
        <f>(B133+C133)-(D133+E133)</f>
        <v>100257.66999999993</v>
      </c>
      <c r="G133" s="58">
        <v>29165.94</v>
      </c>
      <c r="H133" s="58">
        <v>25290891.09</v>
      </c>
      <c r="I133" s="58">
        <v>4110695.97</v>
      </c>
      <c r="J133" s="58">
        <v>4103563.88</v>
      </c>
      <c r="K133" s="58">
        <v>4183748.23</v>
      </c>
      <c r="L133" s="59">
        <f>(G133+H133)-(J133+K133)</f>
        <v>17032744.92</v>
      </c>
      <c r="M133" s="59">
        <f t="shared" si="24"/>
        <v>17133002.590000004</v>
      </c>
      <c r="N133"/>
    </row>
    <row r="134" spans="1:14" s="2" customFormat="1" ht="15.75" customHeight="1">
      <c r="A134" s="61" t="s">
        <v>32</v>
      </c>
      <c r="B134" s="58">
        <v>0</v>
      </c>
      <c r="C134" s="58">
        <v>5285.52</v>
      </c>
      <c r="D134" s="58">
        <v>3603.38</v>
      </c>
      <c r="E134" s="70">
        <v>0</v>
      </c>
      <c r="F134" s="58">
        <f>(B134+C134)-(D134+E134)</f>
        <v>1682.1400000000003</v>
      </c>
      <c r="G134" s="58">
        <v>64793.77</v>
      </c>
      <c r="H134" s="58">
        <v>1175099.2</v>
      </c>
      <c r="I134" s="58">
        <v>1001780.92</v>
      </c>
      <c r="J134" s="58">
        <v>1001780.92</v>
      </c>
      <c r="K134" s="58">
        <v>125748.92</v>
      </c>
      <c r="L134" s="59">
        <f>(G134+H134)-(J134+K134)</f>
        <v>112363.12999999989</v>
      </c>
      <c r="M134" s="59">
        <f t="shared" si="24"/>
        <v>114045.26999999989</v>
      </c>
      <c r="N134"/>
    </row>
    <row r="135" spans="1:14" s="2" customFormat="1" ht="15.75" customHeight="1">
      <c r="A135" s="56" t="s">
        <v>8</v>
      </c>
      <c r="B135" s="45">
        <f>SUM(B136:B139)</f>
        <v>985639.12</v>
      </c>
      <c r="C135" s="45">
        <f>SUM(C136:C139)</f>
        <v>30333666.24</v>
      </c>
      <c r="D135" s="45">
        <f aca="true" t="shared" si="25" ref="D135:L135">SUM(D136:D139)</f>
        <v>27495168.06</v>
      </c>
      <c r="E135" s="45">
        <f t="shared" si="25"/>
        <v>0.01</v>
      </c>
      <c r="F135" s="45">
        <f t="shared" si="25"/>
        <v>3824137.2900000005</v>
      </c>
      <c r="G135" s="45">
        <f t="shared" si="25"/>
        <v>1187107.55</v>
      </c>
      <c r="H135" s="45">
        <f t="shared" si="25"/>
        <v>125319973.41</v>
      </c>
      <c r="I135" s="45">
        <f t="shared" si="25"/>
        <v>95475077.74000001</v>
      </c>
      <c r="J135" s="45">
        <f t="shared" si="25"/>
        <v>95360833.08000001</v>
      </c>
      <c r="K135" s="45">
        <f t="shared" si="25"/>
        <v>5238051.6</v>
      </c>
      <c r="L135" s="45">
        <f t="shared" si="25"/>
        <v>25908196.279999997</v>
      </c>
      <c r="M135" s="55">
        <f t="shared" si="24"/>
        <v>29732333.569999997</v>
      </c>
      <c r="N135"/>
    </row>
    <row r="136" spans="1:14" s="2" customFormat="1" ht="15.75" customHeight="1">
      <c r="A136" s="71" t="s">
        <v>17</v>
      </c>
      <c r="B136" s="72">
        <v>0</v>
      </c>
      <c r="C136" s="72">
        <v>769026.99</v>
      </c>
      <c r="D136" s="73">
        <v>762118.68</v>
      </c>
      <c r="E136" s="74">
        <v>0</v>
      </c>
      <c r="F136" s="73">
        <f>(B136+C136)-(D136+E136)</f>
        <v>6908.3099999999395</v>
      </c>
      <c r="G136" s="73">
        <v>0</v>
      </c>
      <c r="H136" s="58">
        <v>22682452.57</v>
      </c>
      <c r="I136" s="58">
        <v>17280009.4</v>
      </c>
      <c r="J136" s="58">
        <v>17280009.4</v>
      </c>
      <c r="K136" s="58">
        <v>0</v>
      </c>
      <c r="L136" s="59">
        <f>(G136+H136)-(J136+K136)</f>
        <v>5402443.170000002</v>
      </c>
      <c r="M136" s="59">
        <f t="shared" si="24"/>
        <v>5409351.480000001</v>
      </c>
      <c r="N136"/>
    </row>
    <row r="137" spans="1:14" s="2" customFormat="1" ht="15" customHeight="1">
      <c r="A137" s="49" t="s">
        <v>33</v>
      </c>
      <c r="B137" s="58">
        <v>985639.12</v>
      </c>
      <c r="C137" s="58">
        <v>29564639.25</v>
      </c>
      <c r="D137" s="58">
        <v>26733049.38</v>
      </c>
      <c r="E137" s="70">
        <v>0.01</v>
      </c>
      <c r="F137" s="58">
        <f>(B137+C137)-(D137+E137)</f>
        <v>3817228.9800000004</v>
      </c>
      <c r="G137" s="58">
        <v>1187107.55</v>
      </c>
      <c r="H137" s="58">
        <v>97080659.81</v>
      </c>
      <c r="I137" s="58">
        <v>73225893.32</v>
      </c>
      <c r="J137" s="58">
        <v>73111648.66</v>
      </c>
      <c r="K137" s="58">
        <v>5063833.18</v>
      </c>
      <c r="L137" s="59">
        <f>(G137+H137)-(J137+K137)</f>
        <v>20092285.519999996</v>
      </c>
      <c r="M137" s="59">
        <f t="shared" si="24"/>
        <v>23909514.499999996</v>
      </c>
      <c r="N137"/>
    </row>
    <row r="138" spans="1:14" s="2" customFormat="1" ht="15">
      <c r="A138" s="49" t="s">
        <v>34</v>
      </c>
      <c r="B138" s="58">
        <v>0</v>
      </c>
      <c r="C138" s="58">
        <v>0</v>
      </c>
      <c r="D138" s="58">
        <v>0</v>
      </c>
      <c r="E138" s="70">
        <v>0</v>
      </c>
      <c r="F138" s="58">
        <f>(B138+C138)-(D138+E138)</f>
        <v>0</v>
      </c>
      <c r="G138" s="58">
        <v>0</v>
      </c>
      <c r="H138" s="58">
        <v>924543.21</v>
      </c>
      <c r="I138" s="58">
        <v>351408.79</v>
      </c>
      <c r="J138" s="58">
        <v>351408.79</v>
      </c>
      <c r="K138" s="58">
        <v>159666.83</v>
      </c>
      <c r="L138" s="59">
        <f>(G138+H138)-(J138+K138)</f>
        <v>413467.58999999997</v>
      </c>
      <c r="M138" s="59">
        <f t="shared" si="24"/>
        <v>413467.58999999997</v>
      </c>
      <c r="N138"/>
    </row>
    <row r="139" spans="1:14" s="2" customFormat="1" ht="15">
      <c r="A139" s="47" t="s">
        <v>35</v>
      </c>
      <c r="B139" s="75">
        <v>0</v>
      </c>
      <c r="C139" s="72">
        <v>0</v>
      </c>
      <c r="D139" s="76">
        <v>0</v>
      </c>
      <c r="E139" s="74">
        <v>0</v>
      </c>
      <c r="F139" s="76">
        <f>(B139+C139)-(D139+E139)</f>
        <v>0</v>
      </c>
      <c r="G139" s="76">
        <v>0</v>
      </c>
      <c r="H139" s="76">
        <v>4632317.82</v>
      </c>
      <c r="I139" s="76">
        <v>4617766.23</v>
      </c>
      <c r="J139" s="58">
        <v>4617766.23</v>
      </c>
      <c r="K139" s="58">
        <v>14551.59</v>
      </c>
      <c r="L139" s="59">
        <f>(G139+H139)-(J139+K139)</f>
        <v>0</v>
      </c>
      <c r="M139" s="59">
        <f t="shared" si="24"/>
        <v>0</v>
      </c>
      <c r="N139"/>
    </row>
    <row r="140" spans="1:14" s="2" customFormat="1" ht="15">
      <c r="A140" s="77" t="s">
        <v>5</v>
      </c>
      <c r="B140" s="78">
        <f>SUM(B141:B142)</f>
        <v>2572.12</v>
      </c>
      <c r="C140" s="45">
        <f>SUM(C141:C142)</f>
        <v>22149815.65</v>
      </c>
      <c r="D140" s="45">
        <f aca="true" t="shared" si="26" ref="D140:L140">SUM(D141:D142)</f>
        <v>18817530.73</v>
      </c>
      <c r="E140" s="45">
        <f t="shared" si="26"/>
        <v>0</v>
      </c>
      <c r="F140" s="45">
        <f t="shared" si="26"/>
        <v>3334857.039999999</v>
      </c>
      <c r="G140" s="45">
        <f t="shared" si="26"/>
        <v>65449.78</v>
      </c>
      <c r="H140" s="45">
        <f t="shared" si="26"/>
        <v>81394236.01</v>
      </c>
      <c r="I140" s="45">
        <f t="shared" si="26"/>
        <v>52325871.839999996</v>
      </c>
      <c r="J140" s="45">
        <f t="shared" si="26"/>
        <v>47628790.55</v>
      </c>
      <c r="K140" s="45">
        <f t="shared" si="26"/>
        <v>367375.68999999994</v>
      </c>
      <c r="L140" s="45">
        <f t="shared" si="26"/>
        <v>33463519.550000004</v>
      </c>
      <c r="M140" s="55">
        <f t="shared" si="24"/>
        <v>36798376.59</v>
      </c>
      <c r="N140"/>
    </row>
    <row r="141" spans="1:14" s="2" customFormat="1" ht="15">
      <c r="A141" s="47" t="s">
        <v>36</v>
      </c>
      <c r="B141" s="66">
        <v>2572.12</v>
      </c>
      <c r="C141" s="58">
        <v>21603668.38</v>
      </c>
      <c r="D141" s="58">
        <v>18271383.46</v>
      </c>
      <c r="E141" s="58">
        <v>0</v>
      </c>
      <c r="F141" s="58">
        <f>(B141+C141)-(D141+E141)</f>
        <v>3334857.039999999</v>
      </c>
      <c r="G141" s="58">
        <v>65199.75</v>
      </c>
      <c r="H141" s="58">
        <v>57178360.56</v>
      </c>
      <c r="I141" s="58">
        <v>38705886.65</v>
      </c>
      <c r="J141" s="58">
        <v>37909055.39</v>
      </c>
      <c r="K141" s="58">
        <v>273564.72</v>
      </c>
      <c r="L141" s="58">
        <f>(G141+H141)-(J141+K141)</f>
        <v>19060940.200000003</v>
      </c>
      <c r="M141" s="59">
        <f t="shared" si="24"/>
        <v>22395797.240000002</v>
      </c>
      <c r="N141"/>
    </row>
    <row r="142" spans="1:14" s="2" customFormat="1" ht="15">
      <c r="A142" s="47" t="s">
        <v>37</v>
      </c>
      <c r="B142" s="66">
        <v>0</v>
      </c>
      <c r="C142" s="58">
        <v>546147.27</v>
      </c>
      <c r="D142" s="58">
        <v>546147.27</v>
      </c>
      <c r="E142" s="58">
        <v>0</v>
      </c>
      <c r="F142" s="58">
        <f>(B142+C142)-(D142+E142)</f>
        <v>0</v>
      </c>
      <c r="G142" s="58">
        <v>250.03</v>
      </c>
      <c r="H142" s="58">
        <v>24215875.45</v>
      </c>
      <c r="I142" s="58">
        <v>13619985.19</v>
      </c>
      <c r="J142" s="58">
        <v>9719735.16</v>
      </c>
      <c r="K142" s="58">
        <v>93810.97</v>
      </c>
      <c r="L142" s="58">
        <f>(G142+H142)-(J142+K142)</f>
        <v>14402579.35</v>
      </c>
      <c r="M142" s="59">
        <f t="shared" si="24"/>
        <v>14402579.35</v>
      </c>
      <c r="N142"/>
    </row>
    <row r="143" spans="1:14" s="2" customFormat="1" ht="15">
      <c r="A143" s="68" t="s">
        <v>73</v>
      </c>
      <c r="B143" s="78">
        <f>SUM(B144:B145)</f>
        <v>10107.6</v>
      </c>
      <c r="C143" s="45">
        <f aca="true" t="shared" si="27" ref="C143:L143">SUM(C144:C145)</f>
        <v>568505.01</v>
      </c>
      <c r="D143" s="45">
        <f t="shared" si="27"/>
        <v>568455.01</v>
      </c>
      <c r="E143" s="45">
        <f t="shared" si="27"/>
        <v>0</v>
      </c>
      <c r="F143" s="45">
        <f t="shared" si="27"/>
        <v>10157.600000000006</v>
      </c>
      <c r="G143" s="45">
        <f t="shared" si="27"/>
        <v>38985.68</v>
      </c>
      <c r="H143" s="45">
        <f t="shared" si="27"/>
        <v>6422931.65</v>
      </c>
      <c r="I143" s="45">
        <f t="shared" si="27"/>
        <v>5483487.47</v>
      </c>
      <c r="J143" s="45">
        <f t="shared" si="27"/>
        <v>5483487.47</v>
      </c>
      <c r="K143" s="45">
        <f t="shared" si="27"/>
        <v>200.88</v>
      </c>
      <c r="L143" s="55">
        <f t="shared" si="27"/>
        <v>978228.9800000002</v>
      </c>
      <c r="M143" s="55">
        <f t="shared" si="24"/>
        <v>988386.5800000002</v>
      </c>
      <c r="N143"/>
    </row>
    <row r="144" spans="1:14" s="2" customFormat="1" ht="15">
      <c r="A144" s="49" t="s">
        <v>15</v>
      </c>
      <c r="B144" s="58">
        <v>0</v>
      </c>
      <c r="C144" s="58">
        <v>427181.09</v>
      </c>
      <c r="D144" s="58">
        <v>427181.09</v>
      </c>
      <c r="E144" s="58">
        <v>0</v>
      </c>
      <c r="F144" s="58">
        <f>(B144+C144)-(D144+E144)</f>
        <v>0</v>
      </c>
      <c r="G144" s="58">
        <v>0</v>
      </c>
      <c r="H144" s="58">
        <v>3819677.17</v>
      </c>
      <c r="I144" s="58">
        <v>3484447.77</v>
      </c>
      <c r="J144" s="58">
        <v>3484447.77</v>
      </c>
      <c r="K144" s="58">
        <v>0</v>
      </c>
      <c r="L144" s="59">
        <f>(G144+H144)-(J144+K144)</f>
        <v>335229.3999999999</v>
      </c>
      <c r="M144" s="59">
        <f t="shared" si="24"/>
        <v>335229.3999999999</v>
      </c>
      <c r="N144"/>
    </row>
    <row r="145" spans="1:14" s="2" customFormat="1" ht="15">
      <c r="A145" s="49" t="s">
        <v>59</v>
      </c>
      <c r="B145" s="58">
        <v>10107.6</v>
      </c>
      <c r="C145" s="58">
        <v>141323.92</v>
      </c>
      <c r="D145" s="58">
        <v>141273.92</v>
      </c>
      <c r="E145" s="58">
        <v>0</v>
      </c>
      <c r="F145" s="58">
        <f>(B145+C145)-(D145+E145)</f>
        <v>10157.600000000006</v>
      </c>
      <c r="G145" s="58">
        <v>38985.68</v>
      </c>
      <c r="H145" s="58">
        <v>2603254.48</v>
      </c>
      <c r="I145" s="58">
        <v>1999039.7</v>
      </c>
      <c r="J145" s="58">
        <v>1999039.7</v>
      </c>
      <c r="K145" s="58">
        <v>200.88</v>
      </c>
      <c r="L145" s="59">
        <f>(G145+H145)-(J145+K145)</f>
        <v>642999.5800000003</v>
      </c>
      <c r="M145" s="59">
        <f t="shared" si="24"/>
        <v>653157.1800000003</v>
      </c>
      <c r="N145"/>
    </row>
    <row r="146" spans="1:14" s="2" customFormat="1" ht="15">
      <c r="A146" s="71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0" t="s">
        <v>135</v>
      </c>
      <c r="N146"/>
    </row>
    <row r="147" spans="1:14" s="2" customFormat="1" ht="15">
      <c r="A147" s="71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/>
    </row>
    <row r="148" spans="1:14" s="2" customFormat="1" ht="15.7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/>
    </row>
    <row r="149" spans="1:14" s="2" customFormat="1" ht="15.7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/>
    </row>
    <row r="150" spans="1:14" s="2" customFormat="1" ht="15.7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/>
    </row>
    <row r="151" spans="1:14" s="2" customFormat="1" ht="15.7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3" t="s">
        <v>21</v>
      </c>
      <c r="N151"/>
    </row>
    <row r="152" spans="1:14" s="2" customFormat="1" ht="15">
      <c r="A152" s="123" t="s">
        <v>0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/>
    </row>
    <row r="153" spans="1:14" s="2" customFormat="1" ht="15">
      <c r="A153" s="123" t="s">
        <v>10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/>
    </row>
    <row r="154" spans="1:14" s="2" customFormat="1" ht="15">
      <c r="A154" s="125" t="s">
        <v>13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/>
    </row>
    <row r="155" spans="1:14" s="2" customFormat="1" ht="15">
      <c r="A155" s="124" t="s">
        <v>11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/>
    </row>
    <row r="156" spans="1:14" s="2" customFormat="1" ht="15">
      <c r="A156" s="123" t="str">
        <f>A9</f>
        <v>JANEIRO A AGOSTO 2021/BIMESTRE JULHO - AGOSTO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/>
    </row>
    <row r="157" spans="1:14" s="2" customFormat="1" ht="1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/>
    </row>
    <row r="158" spans="1:14" s="2" customFormat="1" ht="1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/>
    </row>
    <row r="159" spans="2:14" s="2" customFormat="1" ht="15">
      <c r="B159" s="30"/>
      <c r="C159" s="30"/>
      <c r="D159" s="30"/>
      <c r="E159" s="29"/>
      <c r="F159" s="30"/>
      <c r="G159" s="30"/>
      <c r="H159" s="29"/>
      <c r="I159" s="29"/>
      <c r="J159" s="29"/>
      <c r="K159" s="107" t="str">
        <f>K12</f>
        <v>           Emissão: 20/09/2021</v>
      </c>
      <c r="L159" s="107"/>
      <c r="M159" s="107"/>
      <c r="N159"/>
    </row>
    <row r="160" spans="1:14" s="2" customFormat="1" ht="15">
      <c r="A160" s="2" t="str">
        <f>A13</f>
        <v>RREO - Anexo 7 (LRF, art. 53, inciso V)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3"/>
      <c r="L160" s="3"/>
      <c r="M160" s="3">
        <v>1</v>
      </c>
      <c r="N160"/>
    </row>
    <row r="161" spans="1:14" s="2" customFormat="1" ht="16.5" customHeight="1">
      <c r="A161" s="93" t="s">
        <v>12</v>
      </c>
      <c r="B161" s="99" t="str">
        <f>B14</f>
        <v>RESTOS A PAGAR PROCESSADOS</v>
      </c>
      <c r="C161" s="100"/>
      <c r="D161" s="100"/>
      <c r="E161" s="100"/>
      <c r="F161" s="101"/>
      <c r="G161" s="116" t="str">
        <f>G14</f>
        <v>RESTOS A PAGAR NÃO PROCESSADOS</v>
      </c>
      <c r="H161" s="117"/>
      <c r="I161" s="117"/>
      <c r="J161" s="117"/>
      <c r="K161" s="117"/>
      <c r="L161" s="117"/>
      <c r="M161" s="116" t="s">
        <v>107</v>
      </c>
      <c r="N161"/>
    </row>
    <row r="162" spans="1:14" s="2" customFormat="1" ht="16.5" customHeight="1">
      <c r="A162" s="94"/>
      <c r="B162" s="102"/>
      <c r="C162" s="103"/>
      <c r="D162" s="103"/>
      <c r="E162" s="103"/>
      <c r="F162" s="104"/>
      <c r="G162" s="118"/>
      <c r="H162" s="119"/>
      <c r="I162" s="119"/>
      <c r="J162" s="119"/>
      <c r="K162" s="119"/>
      <c r="L162" s="119"/>
      <c r="M162" s="122"/>
      <c r="N162"/>
    </row>
    <row r="163" spans="1:14" s="2" customFormat="1" ht="16.5" customHeight="1">
      <c r="A163" s="94"/>
      <c r="B163" s="112" t="s">
        <v>1</v>
      </c>
      <c r="C163" s="113"/>
      <c r="D163" s="97" t="s">
        <v>2</v>
      </c>
      <c r="E163" s="97" t="s">
        <v>3</v>
      </c>
      <c r="F163" s="120" t="s">
        <v>20</v>
      </c>
      <c r="G163" s="110" t="s">
        <v>1</v>
      </c>
      <c r="H163" s="111"/>
      <c r="I163" s="97" t="s">
        <v>19</v>
      </c>
      <c r="J163" s="97" t="s">
        <v>2</v>
      </c>
      <c r="K163" s="97" t="s">
        <v>3</v>
      </c>
      <c r="L163" s="116" t="s">
        <v>20</v>
      </c>
      <c r="M163" s="122"/>
      <c r="N163"/>
    </row>
    <row r="164" spans="1:14" s="2" customFormat="1" ht="16.5" customHeight="1">
      <c r="A164" s="95"/>
      <c r="B164" s="108" t="s">
        <v>97</v>
      </c>
      <c r="C164" s="105" t="s">
        <v>159</v>
      </c>
      <c r="D164" s="98"/>
      <c r="E164" s="98"/>
      <c r="F164" s="121"/>
      <c r="G164" s="108" t="s">
        <v>100</v>
      </c>
      <c r="H164" s="114" t="s">
        <v>160</v>
      </c>
      <c r="I164" s="98"/>
      <c r="J164" s="98"/>
      <c r="K164" s="98"/>
      <c r="L164" s="122"/>
      <c r="M164" s="122"/>
      <c r="N164"/>
    </row>
    <row r="165" spans="1:14" s="2" customFormat="1" ht="36" customHeight="1">
      <c r="A165" s="95"/>
      <c r="B165" s="109"/>
      <c r="C165" s="106"/>
      <c r="D165" s="98"/>
      <c r="E165" s="98"/>
      <c r="F165" s="41"/>
      <c r="G165" s="109"/>
      <c r="H165" s="115"/>
      <c r="I165" s="98"/>
      <c r="J165" s="98"/>
      <c r="K165" s="98"/>
      <c r="L165" s="122"/>
      <c r="M165" s="122"/>
      <c r="N165"/>
    </row>
    <row r="166" spans="1:14" s="2" customFormat="1" ht="21" customHeight="1">
      <c r="A166" s="96"/>
      <c r="B166" s="37" t="s">
        <v>109</v>
      </c>
      <c r="C166" s="39" t="s">
        <v>110</v>
      </c>
      <c r="D166" s="38" t="s">
        <v>111</v>
      </c>
      <c r="E166" s="38" t="s">
        <v>98</v>
      </c>
      <c r="F166" s="38" t="s">
        <v>99</v>
      </c>
      <c r="G166" s="38" t="s">
        <v>101</v>
      </c>
      <c r="H166" s="37" t="s">
        <v>102</v>
      </c>
      <c r="I166" s="38" t="s">
        <v>103</v>
      </c>
      <c r="J166" s="38" t="s">
        <v>104</v>
      </c>
      <c r="K166" s="38" t="s">
        <v>105</v>
      </c>
      <c r="L166" s="42" t="s">
        <v>106</v>
      </c>
      <c r="M166" s="42" t="s">
        <v>108</v>
      </c>
      <c r="N166"/>
    </row>
    <row r="167" spans="1:14" s="2" customFormat="1" ht="15">
      <c r="A167" s="81" t="s">
        <v>29</v>
      </c>
      <c r="B167" s="52">
        <f aca="true" t="shared" si="28" ref="B167:L167">B258+B261+B264+B266+B168</f>
        <v>427480918.97</v>
      </c>
      <c r="C167" s="52">
        <f t="shared" si="28"/>
        <v>296394577.15</v>
      </c>
      <c r="D167" s="52">
        <f t="shared" si="28"/>
        <v>293466754.10999995</v>
      </c>
      <c r="E167" s="52">
        <f t="shared" si="28"/>
        <v>2025192.1199999999</v>
      </c>
      <c r="F167" s="52">
        <f t="shared" si="28"/>
        <v>428383549.89000005</v>
      </c>
      <c r="G167" s="52">
        <f t="shared" si="28"/>
        <v>215180.66</v>
      </c>
      <c r="H167" s="52">
        <f t="shared" si="28"/>
        <v>18775237.13</v>
      </c>
      <c r="I167" s="52">
        <f t="shared" si="28"/>
        <v>8850569.91</v>
      </c>
      <c r="J167" s="52">
        <f t="shared" si="28"/>
        <v>8599779.91</v>
      </c>
      <c r="K167" s="52">
        <f t="shared" si="28"/>
        <v>3960327.9600000004</v>
      </c>
      <c r="L167" s="52">
        <f t="shared" si="28"/>
        <v>6430309.92</v>
      </c>
      <c r="M167" s="82">
        <f aca="true" t="shared" si="29" ref="M167:M218">F167+L167</f>
        <v>434813859.81000006</v>
      </c>
      <c r="N167"/>
    </row>
    <row r="168" spans="1:14" s="2" customFormat="1" ht="15">
      <c r="A168" s="54" t="s">
        <v>9</v>
      </c>
      <c r="B168" s="45">
        <f aca="true" t="shared" si="30" ref="B168:L168">B169+B196+B219+B239+B244+B251</f>
        <v>426565682.85</v>
      </c>
      <c r="C168" s="45">
        <f t="shared" si="30"/>
        <v>230805825.89</v>
      </c>
      <c r="D168" s="45">
        <f t="shared" si="30"/>
        <v>227878002.84999996</v>
      </c>
      <c r="E168" s="45">
        <f t="shared" si="30"/>
        <v>2025192.1199999999</v>
      </c>
      <c r="F168" s="45">
        <f t="shared" si="30"/>
        <v>427468313.77000004</v>
      </c>
      <c r="G168" s="45">
        <f t="shared" si="30"/>
        <v>44180.659999999996</v>
      </c>
      <c r="H168" s="45">
        <f t="shared" si="30"/>
        <v>5861102.719999999</v>
      </c>
      <c r="I168" s="45">
        <f t="shared" si="30"/>
        <v>2146806.5</v>
      </c>
      <c r="J168" s="45">
        <f t="shared" si="30"/>
        <v>2124016.5</v>
      </c>
      <c r="K168" s="45">
        <f t="shared" si="30"/>
        <v>3743219.0700000003</v>
      </c>
      <c r="L168" s="45">
        <f t="shared" si="30"/>
        <v>38047.81</v>
      </c>
      <c r="M168" s="55">
        <f t="shared" si="29"/>
        <v>427506361.58000004</v>
      </c>
      <c r="N168"/>
    </row>
    <row r="169" spans="1:14" s="2" customFormat="1" ht="15">
      <c r="A169" s="56" t="s">
        <v>23</v>
      </c>
      <c r="B169" s="45">
        <f>SUM(B170:B195)</f>
        <v>193118434.42</v>
      </c>
      <c r="C169" s="45">
        <f>SUM(C170:C195)</f>
        <v>161554093.98000002</v>
      </c>
      <c r="D169" s="45">
        <f>SUM(D170:D195)</f>
        <v>158601191.20999998</v>
      </c>
      <c r="E169" s="45">
        <f>SUM(E170:E195)</f>
        <v>1988361.44</v>
      </c>
      <c r="F169" s="45">
        <f>SUM(F170:F195)</f>
        <v>194082975.75</v>
      </c>
      <c r="G169" s="45">
        <f aca="true" t="shared" si="31" ref="G169:L169">SUM(G171:G193)</f>
        <v>0</v>
      </c>
      <c r="H169" s="45">
        <f t="shared" si="31"/>
        <v>0</v>
      </c>
      <c r="I169" s="45">
        <f t="shared" si="31"/>
        <v>0</v>
      </c>
      <c r="J169" s="45">
        <f t="shared" si="31"/>
        <v>0</v>
      </c>
      <c r="K169" s="45">
        <f t="shared" si="31"/>
        <v>0</v>
      </c>
      <c r="L169" s="45">
        <f t="shared" si="31"/>
        <v>0</v>
      </c>
      <c r="M169" s="55">
        <f t="shared" si="29"/>
        <v>194082975.75</v>
      </c>
      <c r="N169"/>
    </row>
    <row r="170" spans="1:14" s="2" customFormat="1" ht="15">
      <c r="A170" s="57" t="s">
        <v>177</v>
      </c>
      <c r="B170" s="45">
        <v>0</v>
      </c>
      <c r="C170" s="58">
        <v>4674.9</v>
      </c>
      <c r="D170" s="58">
        <v>4674.9</v>
      </c>
      <c r="E170" s="45">
        <v>0</v>
      </c>
      <c r="F170" s="45">
        <f aca="true" t="shared" si="32" ref="F170:F195">(B170+C170)-(D170+E170)</f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55">
        <f aca="true" t="shared" si="33" ref="L170:L192">(G170+H170)-(J170+K170)</f>
        <v>0</v>
      </c>
      <c r="M170" s="59">
        <f t="shared" si="29"/>
        <v>0</v>
      </c>
      <c r="N170"/>
    </row>
    <row r="171" spans="1:14" s="2" customFormat="1" ht="15.75" customHeight="1">
      <c r="A171" s="47" t="s">
        <v>136</v>
      </c>
      <c r="B171" s="58">
        <v>2120</v>
      </c>
      <c r="C171" s="58">
        <v>34660.12</v>
      </c>
      <c r="D171" s="58">
        <v>34660.12</v>
      </c>
      <c r="E171" s="58">
        <v>0</v>
      </c>
      <c r="F171" s="58">
        <f t="shared" si="32"/>
        <v>2120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9">
        <f t="shared" si="33"/>
        <v>0</v>
      </c>
      <c r="M171" s="59">
        <f t="shared" si="29"/>
        <v>2120</v>
      </c>
      <c r="N171"/>
    </row>
    <row r="172" spans="1:14" s="2" customFormat="1" ht="15">
      <c r="A172" s="49" t="s">
        <v>16</v>
      </c>
      <c r="B172" s="58">
        <v>0</v>
      </c>
      <c r="C172" s="58">
        <v>4187324.23</v>
      </c>
      <c r="D172" s="58">
        <v>3917494.05</v>
      </c>
      <c r="E172" s="58">
        <v>0</v>
      </c>
      <c r="F172" s="58">
        <f t="shared" si="32"/>
        <v>269830.18000000017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9">
        <f t="shared" si="33"/>
        <v>0</v>
      </c>
      <c r="M172" s="59">
        <f t="shared" si="29"/>
        <v>269830.18000000017</v>
      </c>
      <c r="N172"/>
    </row>
    <row r="173" spans="1:14" s="2" customFormat="1" ht="15">
      <c r="A173" s="49" t="s">
        <v>137</v>
      </c>
      <c r="B173" s="58">
        <v>8834.4</v>
      </c>
      <c r="C173" s="58">
        <v>284981.51</v>
      </c>
      <c r="D173" s="58">
        <v>293815.91</v>
      </c>
      <c r="E173" s="58">
        <v>0</v>
      </c>
      <c r="F173" s="58">
        <f t="shared" si="32"/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9">
        <f t="shared" si="33"/>
        <v>0</v>
      </c>
      <c r="M173" s="59">
        <f t="shared" si="29"/>
        <v>0</v>
      </c>
      <c r="N173"/>
    </row>
    <row r="174" spans="1:14" s="2" customFormat="1" ht="15">
      <c r="A174" s="49" t="s">
        <v>155</v>
      </c>
      <c r="B174" s="58">
        <v>10939.28</v>
      </c>
      <c r="C174" s="58">
        <v>67149.94</v>
      </c>
      <c r="D174" s="58">
        <v>67149.94</v>
      </c>
      <c r="E174" s="58">
        <v>0</v>
      </c>
      <c r="F174" s="58">
        <f t="shared" si="32"/>
        <v>10939.279999999999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9">
        <f t="shared" si="33"/>
        <v>0</v>
      </c>
      <c r="M174" s="59">
        <f t="shared" si="29"/>
        <v>10939.279999999999</v>
      </c>
      <c r="N174"/>
    </row>
    <row r="175" spans="1:14" s="2" customFormat="1" ht="15">
      <c r="A175" s="47" t="s">
        <v>138</v>
      </c>
      <c r="B175" s="58">
        <v>19062.95</v>
      </c>
      <c r="C175" s="58">
        <v>57366.24</v>
      </c>
      <c r="D175" s="58">
        <v>57366.24</v>
      </c>
      <c r="E175" s="58">
        <v>0</v>
      </c>
      <c r="F175" s="58">
        <f t="shared" si="32"/>
        <v>19062.950000000004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9">
        <f t="shared" si="33"/>
        <v>0</v>
      </c>
      <c r="M175" s="59">
        <f t="shared" si="29"/>
        <v>19062.950000000004</v>
      </c>
      <c r="N175"/>
    </row>
    <row r="176" spans="1:14" s="2" customFormat="1" ht="15">
      <c r="A176" s="47" t="s">
        <v>114</v>
      </c>
      <c r="B176" s="58">
        <v>79055597.02</v>
      </c>
      <c r="C176" s="58">
        <v>1740736.15</v>
      </c>
      <c r="D176" s="58">
        <v>1740736.15</v>
      </c>
      <c r="E176" s="58">
        <v>0</v>
      </c>
      <c r="F176" s="58">
        <f t="shared" si="32"/>
        <v>79055597.02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9">
        <f t="shared" si="33"/>
        <v>0</v>
      </c>
      <c r="M176" s="59">
        <f t="shared" si="29"/>
        <v>79055597.02</v>
      </c>
      <c r="N176"/>
    </row>
    <row r="177" spans="1:14" s="2" customFormat="1" ht="15">
      <c r="A177" s="62" t="s">
        <v>89</v>
      </c>
      <c r="B177" s="58">
        <v>350490.74</v>
      </c>
      <c r="C177" s="58">
        <v>45872396.84</v>
      </c>
      <c r="D177" s="58">
        <v>45880519.11</v>
      </c>
      <c r="E177" s="58">
        <v>0</v>
      </c>
      <c r="F177" s="58">
        <f t="shared" si="32"/>
        <v>342368.47000000626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9">
        <f t="shared" si="33"/>
        <v>0</v>
      </c>
      <c r="M177" s="59">
        <f t="shared" si="29"/>
        <v>342368.47000000626</v>
      </c>
      <c r="N177"/>
    </row>
    <row r="178" spans="1:14" s="2" customFormat="1" ht="15">
      <c r="A178" s="62" t="s">
        <v>115</v>
      </c>
      <c r="B178" s="58">
        <v>295144.96</v>
      </c>
      <c r="C178" s="58">
        <v>8548042.25</v>
      </c>
      <c r="D178" s="58">
        <v>8548042.25</v>
      </c>
      <c r="E178" s="58">
        <v>0</v>
      </c>
      <c r="F178" s="58">
        <f t="shared" si="32"/>
        <v>295144.9600000009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9">
        <f t="shared" si="33"/>
        <v>0</v>
      </c>
      <c r="M178" s="59">
        <f t="shared" si="29"/>
        <v>295144.9600000009</v>
      </c>
      <c r="N178"/>
    </row>
    <row r="179" spans="1:14" s="2" customFormat="1" ht="15">
      <c r="A179" s="47" t="s">
        <v>156</v>
      </c>
      <c r="B179" s="58">
        <v>3070</v>
      </c>
      <c r="C179" s="58">
        <v>876074.73</v>
      </c>
      <c r="D179" s="58">
        <v>875464.73</v>
      </c>
      <c r="E179" s="58">
        <v>0</v>
      </c>
      <c r="F179" s="58">
        <f t="shared" si="32"/>
        <v>3680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9">
        <f t="shared" si="33"/>
        <v>0</v>
      </c>
      <c r="M179" s="59">
        <f t="shared" si="29"/>
        <v>3680</v>
      </c>
      <c r="N179"/>
    </row>
    <row r="180" spans="1:14" s="2" customFormat="1" ht="15">
      <c r="A180" s="47" t="s">
        <v>147</v>
      </c>
      <c r="B180" s="58">
        <v>0</v>
      </c>
      <c r="C180" s="58">
        <v>48575.12</v>
      </c>
      <c r="D180" s="58">
        <v>48575.12</v>
      </c>
      <c r="E180" s="58">
        <v>0</v>
      </c>
      <c r="F180" s="58">
        <f t="shared" si="32"/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9">
        <f t="shared" si="33"/>
        <v>0</v>
      </c>
      <c r="M180" s="59">
        <f t="shared" si="29"/>
        <v>0</v>
      </c>
      <c r="N180"/>
    </row>
    <row r="181" spans="1:14" s="2" customFormat="1" ht="15">
      <c r="A181" s="47" t="s">
        <v>116</v>
      </c>
      <c r="B181" s="58">
        <v>0.02</v>
      </c>
      <c r="C181" s="58">
        <v>20778.87</v>
      </c>
      <c r="D181" s="58">
        <v>20778.87</v>
      </c>
      <c r="E181" s="58">
        <v>0</v>
      </c>
      <c r="F181" s="58">
        <f t="shared" si="32"/>
        <v>0.020000000000436557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9">
        <f t="shared" si="33"/>
        <v>0</v>
      </c>
      <c r="M181" s="59">
        <f t="shared" si="29"/>
        <v>0.020000000000436557</v>
      </c>
      <c r="N181"/>
    </row>
    <row r="182" spans="1:14" s="2" customFormat="1" ht="15">
      <c r="A182" s="47" t="s">
        <v>90</v>
      </c>
      <c r="B182" s="58">
        <v>389974.92</v>
      </c>
      <c r="C182" s="58">
        <v>10550612.02</v>
      </c>
      <c r="D182" s="58">
        <v>10550612.02</v>
      </c>
      <c r="E182" s="58">
        <v>0</v>
      </c>
      <c r="F182" s="58">
        <f t="shared" si="32"/>
        <v>389974.9199999999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9">
        <f t="shared" si="33"/>
        <v>0</v>
      </c>
      <c r="M182" s="59">
        <f t="shared" si="29"/>
        <v>389974.9199999999</v>
      </c>
      <c r="N182"/>
    </row>
    <row r="183" spans="1:14" s="2" customFormat="1" ht="15">
      <c r="A183" s="47" t="s">
        <v>117</v>
      </c>
      <c r="B183" s="58">
        <v>4512.22</v>
      </c>
      <c r="C183" s="58">
        <v>0</v>
      </c>
      <c r="D183" s="58">
        <v>0</v>
      </c>
      <c r="E183" s="58">
        <v>0</v>
      </c>
      <c r="F183" s="58">
        <f t="shared" si="32"/>
        <v>4512.22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9">
        <f t="shared" si="33"/>
        <v>0</v>
      </c>
      <c r="M183" s="59">
        <f t="shared" si="29"/>
        <v>4512.22</v>
      </c>
      <c r="N183"/>
    </row>
    <row r="184" spans="1:14" s="2" customFormat="1" ht="15">
      <c r="A184" s="47" t="s">
        <v>91</v>
      </c>
      <c r="B184" s="58">
        <v>362.22</v>
      </c>
      <c r="C184" s="58">
        <v>0</v>
      </c>
      <c r="D184" s="58">
        <v>0</v>
      </c>
      <c r="E184" s="58">
        <v>0</v>
      </c>
      <c r="F184" s="58">
        <f t="shared" si="32"/>
        <v>362.22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9">
        <f t="shared" si="33"/>
        <v>0</v>
      </c>
      <c r="M184" s="59">
        <f t="shared" si="29"/>
        <v>362.22</v>
      </c>
      <c r="N184"/>
    </row>
    <row r="185" spans="1:14" s="2" customFormat="1" ht="15">
      <c r="A185" s="47" t="s">
        <v>157</v>
      </c>
      <c r="B185" s="58">
        <v>242982.39</v>
      </c>
      <c r="C185" s="58">
        <v>492302.42</v>
      </c>
      <c r="D185" s="58">
        <v>492302.42</v>
      </c>
      <c r="E185" s="58">
        <v>0</v>
      </c>
      <c r="F185" s="58">
        <f t="shared" si="32"/>
        <v>242982.39000000007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9">
        <f t="shared" si="33"/>
        <v>0</v>
      </c>
      <c r="M185" s="59">
        <f t="shared" si="29"/>
        <v>242982.39000000007</v>
      </c>
      <c r="N185"/>
    </row>
    <row r="186" spans="1:14" s="2" customFormat="1" ht="15">
      <c r="A186" s="47" t="s">
        <v>92</v>
      </c>
      <c r="B186" s="58">
        <v>0</v>
      </c>
      <c r="C186" s="58">
        <v>30371.32</v>
      </c>
      <c r="D186" s="58">
        <v>30371.32</v>
      </c>
      <c r="E186" s="58">
        <v>0</v>
      </c>
      <c r="F186" s="58">
        <f t="shared" si="32"/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9">
        <f t="shared" si="33"/>
        <v>0</v>
      </c>
      <c r="M186" s="59">
        <f t="shared" si="29"/>
        <v>0</v>
      </c>
      <c r="N186"/>
    </row>
    <row r="187" spans="1:14" s="2" customFormat="1" ht="15">
      <c r="A187" s="47" t="s">
        <v>139</v>
      </c>
      <c r="B187" s="58">
        <v>0.01</v>
      </c>
      <c r="C187" s="58">
        <v>1988361.44</v>
      </c>
      <c r="D187" s="58">
        <v>0</v>
      </c>
      <c r="E187" s="58">
        <v>1988361.44</v>
      </c>
      <c r="F187" s="58">
        <f t="shared" si="32"/>
        <v>0.010000000009313226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9">
        <f t="shared" si="33"/>
        <v>0</v>
      </c>
      <c r="M187" s="59">
        <f t="shared" si="29"/>
        <v>0.010000000009313226</v>
      </c>
      <c r="N187"/>
    </row>
    <row r="188" spans="1:14" s="2" customFormat="1" ht="15">
      <c r="A188" s="47" t="s">
        <v>118</v>
      </c>
      <c r="B188" s="58">
        <v>217650.14</v>
      </c>
      <c r="C188" s="58">
        <v>937.54</v>
      </c>
      <c r="D188" s="58">
        <v>937.54</v>
      </c>
      <c r="E188" s="58">
        <v>0</v>
      </c>
      <c r="F188" s="58">
        <f t="shared" si="32"/>
        <v>217650.14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9">
        <f t="shared" si="33"/>
        <v>0</v>
      </c>
      <c r="M188" s="59">
        <f t="shared" si="29"/>
        <v>217650.14</v>
      </c>
      <c r="N188"/>
    </row>
    <row r="189" spans="1:14" s="2" customFormat="1" ht="15">
      <c r="A189" s="47" t="s">
        <v>148</v>
      </c>
      <c r="B189" s="58">
        <v>0</v>
      </c>
      <c r="C189" s="58">
        <v>9899.9</v>
      </c>
      <c r="D189" s="58">
        <v>9899.9</v>
      </c>
      <c r="E189" s="58">
        <v>0</v>
      </c>
      <c r="F189" s="58">
        <f t="shared" si="32"/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9">
        <f t="shared" si="33"/>
        <v>0</v>
      </c>
      <c r="M189" s="59">
        <f t="shared" si="29"/>
        <v>0</v>
      </c>
      <c r="N189"/>
    </row>
    <row r="190" spans="1:14" s="2" customFormat="1" ht="15">
      <c r="A190" s="47" t="s">
        <v>149</v>
      </c>
      <c r="B190" s="58">
        <v>15461.63</v>
      </c>
      <c r="C190" s="58">
        <v>31754.25</v>
      </c>
      <c r="D190" s="58">
        <v>31754.25</v>
      </c>
      <c r="E190" s="58">
        <v>0</v>
      </c>
      <c r="F190" s="58">
        <f t="shared" si="32"/>
        <v>15461.629999999997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9">
        <f t="shared" si="33"/>
        <v>0</v>
      </c>
      <c r="M190" s="59">
        <f t="shared" si="29"/>
        <v>15461.629999999997</v>
      </c>
      <c r="N190"/>
    </row>
    <row r="191" spans="1:14" s="2" customFormat="1" ht="17.25" customHeight="1">
      <c r="A191" s="47" t="s">
        <v>112</v>
      </c>
      <c r="B191" s="58">
        <v>0</v>
      </c>
      <c r="C191" s="58">
        <v>1644372.58</v>
      </c>
      <c r="D191" s="58">
        <v>1644372.58</v>
      </c>
      <c r="E191" s="58">
        <v>0</v>
      </c>
      <c r="F191" s="58">
        <f t="shared" si="32"/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9">
        <f t="shared" si="33"/>
        <v>0</v>
      </c>
      <c r="M191" s="59">
        <f t="shared" si="29"/>
        <v>0</v>
      </c>
      <c r="N191"/>
    </row>
    <row r="192" spans="1:14" s="2" customFormat="1" ht="15">
      <c r="A192" s="47" t="s">
        <v>141</v>
      </c>
      <c r="B192" s="58">
        <v>112492652.09</v>
      </c>
      <c r="C192" s="58">
        <v>11097407.59</v>
      </c>
      <c r="D192" s="58">
        <v>10390573.21</v>
      </c>
      <c r="E192" s="58">
        <v>0</v>
      </c>
      <c r="F192" s="58">
        <f t="shared" si="32"/>
        <v>113199486.47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9">
        <f t="shared" si="33"/>
        <v>0</v>
      </c>
      <c r="M192" s="59">
        <f t="shared" si="29"/>
        <v>113199486.47</v>
      </c>
      <c r="N192"/>
    </row>
    <row r="193" spans="1:14" s="2" customFormat="1" ht="15">
      <c r="A193" s="47" t="s">
        <v>142</v>
      </c>
      <c r="B193" s="58">
        <v>238.86</v>
      </c>
      <c r="C193" s="58">
        <v>73951867.9</v>
      </c>
      <c r="D193" s="58">
        <v>73947644.46</v>
      </c>
      <c r="E193" s="58">
        <v>0</v>
      </c>
      <c r="F193" s="58">
        <f t="shared" si="32"/>
        <v>4462.300000011921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59">
        <f>(G193+H193)-(J193+K193)</f>
        <v>0</v>
      </c>
      <c r="M193" s="59">
        <f>F193+L193</f>
        <v>4462.300000011921</v>
      </c>
      <c r="N193"/>
    </row>
    <row r="194" spans="1:14" s="2" customFormat="1" ht="15">
      <c r="A194" s="47" t="s">
        <v>146</v>
      </c>
      <c r="B194" s="58">
        <v>9340.57</v>
      </c>
      <c r="C194" s="58">
        <v>5724.9</v>
      </c>
      <c r="D194" s="58">
        <v>5724.9</v>
      </c>
      <c r="E194" s="58">
        <v>0</v>
      </c>
      <c r="F194" s="58">
        <f t="shared" si="32"/>
        <v>9340.57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9">
        <f>(G194+H194)-(J194+K194)</f>
        <v>0</v>
      </c>
      <c r="M194" s="59">
        <f>F194+L194</f>
        <v>9340.57</v>
      </c>
      <c r="N194"/>
    </row>
    <row r="195" spans="1:14" s="2" customFormat="1" ht="15">
      <c r="A195" s="47" t="s">
        <v>163</v>
      </c>
      <c r="B195" s="58">
        <v>0</v>
      </c>
      <c r="C195" s="58">
        <v>7721.22</v>
      </c>
      <c r="D195" s="58">
        <v>7721.22</v>
      </c>
      <c r="E195" s="58">
        <v>0</v>
      </c>
      <c r="F195" s="58">
        <f t="shared" si="32"/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9">
        <f>(G195+H195)-(J195+K195)</f>
        <v>0</v>
      </c>
      <c r="M195" s="59">
        <f>F195+L195</f>
        <v>0</v>
      </c>
      <c r="N195"/>
    </row>
    <row r="196" spans="1:14" s="2" customFormat="1" ht="15">
      <c r="A196" s="64" t="s">
        <v>26</v>
      </c>
      <c r="B196" s="45">
        <f>SUM(B197:B218)</f>
        <v>772953.2100000002</v>
      </c>
      <c r="C196" s="45">
        <f>SUM(C197:C218)</f>
        <v>45367960.04999999</v>
      </c>
      <c r="D196" s="45">
        <f>SUM(D197:D218)</f>
        <v>45624158.919999994</v>
      </c>
      <c r="E196" s="45">
        <f>SUM(E197:E218)</f>
        <v>16114.5</v>
      </c>
      <c r="F196" s="45">
        <f>SUM(F197:F218)</f>
        <v>500639.8399999982</v>
      </c>
      <c r="G196" s="45">
        <f>SUM(G197:G217)</f>
        <v>44180.659999999996</v>
      </c>
      <c r="H196" s="45">
        <f>SUM(H197:H217)</f>
        <v>5023471.89</v>
      </c>
      <c r="I196" s="45">
        <f>SUM(I197:I217)</f>
        <v>2018098.2899999998</v>
      </c>
      <c r="J196" s="45">
        <f>SUM(J197:J217)</f>
        <v>1995308.2899999998</v>
      </c>
      <c r="K196" s="45">
        <f>SUM(K197:K217)</f>
        <v>3034296.45</v>
      </c>
      <c r="L196" s="45">
        <f>SUM(L197:L218)</f>
        <v>38047.81</v>
      </c>
      <c r="M196" s="55">
        <f t="shared" si="29"/>
        <v>538687.6499999983</v>
      </c>
      <c r="N196"/>
    </row>
    <row r="197" spans="1:14" s="2" customFormat="1" ht="15">
      <c r="A197" s="47" t="s">
        <v>78</v>
      </c>
      <c r="B197" s="58">
        <v>0</v>
      </c>
      <c r="C197" s="58">
        <v>163032.6</v>
      </c>
      <c r="D197" s="58">
        <v>154979.16</v>
      </c>
      <c r="E197" s="58">
        <v>0</v>
      </c>
      <c r="F197" s="58">
        <f aca="true" t="shared" si="34" ref="F197:F218">(B197+C197)-(D197+E197)</f>
        <v>8053.440000000002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9">
        <f aca="true" t="shared" si="35" ref="L197:L218">(G197+H197)-(J197+K197)</f>
        <v>0</v>
      </c>
      <c r="M197" s="59">
        <f t="shared" si="29"/>
        <v>8053.440000000002</v>
      </c>
      <c r="N197"/>
    </row>
    <row r="198" spans="1:14" s="2" customFormat="1" ht="15.75" customHeight="1">
      <c r="A198" s="47" t="s">
        <v>119</v>
      </c>
      <c r="B198" s="58">
        <v>0</v>
      </c>
      <c r="C198" s="58">
        <v>0</v>
      </c>
      <c r="D198" s="58">
        <v>0</v>
      </c>
      <c r="E198" s="58">
        <v>0</v>
      </c>
      <c r="F198" s="58">
        <f t="shared" si="34"/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9">
        <f t="shared" si="35"/>
        <v>0</v>
      </c>
      <c r="M198" s="59">
        <f t="shared" si="29"/>
        <v>0</v>
      </c>
      <c r="N198"/>
    </row>
    <row r="199" spans="1:14" s="2" customFormat="1" ht="15.75" customHeight="1">
      <c r="A199" s="47" t="s">
        <v>179</v>
      </c>
      <c r="B199" s="58">
        <v>821.09</v>
      </c>
      <c r="C199" s="58">
        <v>66894.9</v>
      </c>
      <c r="D199" s="58">
        <v>66894.9</v>
      </c>
      <c r="E199" s="58">
        <v>0</v>
      </c>
      <c r="F199" s="58">
        <f t="shared" si="34"/>
        <v>821.0899999999965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9">
        <f t="shared" si="35"/>
        <v>0</v>
      </c>
      <c r="M199" s="59">
        <f t="shared" si="29"/>
        <v>821.0899999999965</v>
      </c>
      <c r="N199"/>
    </row>
    <row r="200" spans="1:14" s="2" customFormat="1" ht="30.75">
      <c r="A200" s="60" t="s">
        <v>77</v>
      </c>
      <c r="B200" s="58">
        <v>0</v>
      </c>
      <c r="C200" s="58">
        <v>0</v>
      </c>
      <c r="D200" s="58">
        <v>0</v>
      </c>
      <c r="E200" s="58">
        <v>0</v>
      </c>
      <c r="F200" s="58">
        <f t="shared" si="34"/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9">
        <f t="shared" si="35"/>
        <v>0</v>
      </c>
      <c r="M200" s="59">
        <f t="shared" si="29"/>
        <v>0</v>
      </c>
      <c r="N200"/>
    </row>
    <row r="201" spans="1:14" s="2" customFormat="1" ht="15">
      <c r="A201" s="60" t="s">
        <v>164</v>
      </c>
      <c r="B201" s="58">
        <v>0</v>
      </c>
      <c r="C201" s="58">
        <v>5294110.85</v>
      </c>
      <c r="D201" s="58">
        <v>5294110.85</v>
      </c>
      <c r="E201" s="58">
        <v>0</v>
      </c>
      <c r="F201" s="58">
        <f t="shared" si="34"/>
        <v>0</v>
      </c>
      <c r="G201" s="58">
        <v>0</v>
      </c>
      <c r="H201" s="58">
        <v>4297070.77</v>
      </c>
      <c r="I201" s="58">
        <v>1847624.72</v>
      </c>
      <c r="J201" s="58">
        <v>1847624.72</v>
      </c>
      <c r="K201" s="58">
        <v>2449446.05</v>
      </c>
      <c r="L201" s="59">
        <f t="shared" si="35"/>
        <v>0</v>
      </c>
      <c r="M201" s="59">
        <f t="shared" si="29"/>
        <v>0</v>
      </c>
      <c r="N201"/>
    </row>
    <row r="202" spans="1:14" s="2" customFormat="1" ht="15">
      <c r="A202" s="60" t="s">
        <v>169</v>
      </c>
      <c r="B202" s="58">
        <v>0</v>
      </c>
      <c r="C202" s="58">
        <v>509171.08</v>
      </c>
      <c r="D202" s="58">
        <v>509171.08</v>
      </c>
      <c r="E202" s="58">
        <v>0</v>
      </c>
      <c r="F202" s="58">
        <f t="shared" si="34"/>
        <v>0</v>
      </c>
      <c r="G202" s="58">
        <v>0</v>
      </c>
      <c r="H202" s="58">
        <v>0</v>
      </c>
      <c r="I202" s="58">
        <v>0</v>
      </c>
      <c r="J202" s="58"/>
      <c r="K202" s="58"/>
      <c r="L202" s="59">
        <f t="shared" si="35"/>
        <v>0</v>
      </c>
      <c r="M202" s="59">
        <f t="shared" si="29"/>
        <v>0</v>
      </c>
      <c r="N202"/>
    </row>
    <row r="203" spans="1:14" s="2" customFormat="1" ht="15">
      <c r="A203" s="47" t="s">
        <v>38</v>
      </c>
      <c r="B203" s="58">
        <v>0</v>
      </c>
      <c r="C203" s="58">
        <v>73706.65</v>
      </c>
      <c r="D203" s="58">
        <v>73706.65</v>
      </c>
      <c r="E203" s="58">
        <v>0</v>
      </c>
      <c r="F203" s="58">
        <f t="shared" si="34"/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9">
        <f t="shared" si="35"/>
        <v>0</v>
      </c>
      <c r="M203" s="59">
        <f t="shared" si="29"/>
        <v>0</v>
      </c>
      <c r="N203"/>
    </row>
    <row r="204" spans="1:14" s="2" customFormat="1" ht="15.75" customHeight="1">
      <c r="A204" s="47" t="s">
        <v>95</v>
      </c>
      <c r="B204" s="58">
        <v>463717.33</v>
      </c>
      <c r="C204" s="58">
        <v>36056571.33</v>
      </c>
      <c r="D204" s="58">
        <v>36056571.33</v>
      </c>
      <c r="E204" s="58">
        <v>0</v>
      </c>
      <c r="F204" s="58">
        <f t="shared" si="34"/>
        <v>463717.3299999982</v>
      </c>
      <c r="G204" s="58">
        <v>0</v>
      </c>
      <c r="H204" s="58">
        <v>178441.44</v>
      </c>
      <c r="I204" s="58">
        <v>0</v>
      </c>
      <c r="J204" s="58">
        <v>0</v>
      </c>
      <c r="K204" s="58">
        <v>178441.44</v>
      </c>
      <c r="L204" s="59">
        <f t="shared" si="35"/>
        <v>0</v>
      </c>
      <c r="M204" s="59">
        <f t="shared" si="29"/>
        <v>463717.3299999982</v>
      </c>
      <c r="N204"/>
    </row>
    <row r="205" spans="1:14" s="2" customFormat="1" ht="15.75" customHeight="1">
      <c r="A205" s="47" t="s">
        <v>166</v>
      </c>
      <c r="B205" s="58">
        <v>0</v>
      </c>
      <c r="C205" s="58">
        <v>980</v>
      </c>
      <c r="D205" s="58">
        <v>980</v>
      </c>
      <c r="E205" s="58">
        <v>0</v>
      </c>
      <c r="F205" s="58">
        <f t="shared" si="34"/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9">
        <f t="shared" si="35"/>
        <v>0</v>
      </c>
      <c r="M205" s="59">
        <f t="shared" si="29"/>
        <v>0</v>
      </c>
      <c r="N205"/>
    </row>
    <row r="206" spans="1:14" ht="15">
      <c r="A206" s="47" t="s">
        <v>150</v>
      </c>
      <c r="B206" s="58">
        <v>0</v>
      </c>
      <c r="C206" s="58">
        <v>0</v>
      </c>
      <c r="D206" s="58">
        <v>0</v>
      </c>
      <c r="E206" s="58">
        <v>0</v>
      </c>
      <c r="F206" s="58">
        <f t="shared" si="34"/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9">
        <f t="shared" si="35"/>
        <v>0</v>
      </c>
      <c r="M206" s="59">
        <f t="shared" si="29"/>
        <v>0</v>
      </c>
      <c r="N206"/>
    </row>
    <row r="207" spans="1:14" ht="15">
      <c r="A207" s="47" t="s">
        <v>170</v>
      </c>
      <c r="B207" s="58">
        <v>4701.84</v>
      </c>
      <c r="C207" s="58">
        <v>726587.84</v>
      </c>
      <c r="D207" s="58">
        <v>710473.44</v>
      </c>
      <c r="E207" s="58">
        <v>16114.4</v>
      </c>
      <c r="F207" s="58">
        <f t="shared" si="34"/>
        <v>4701.839999999967</v>
      </c>
      <c r="G207" s="58">
        <v>0</v>
      </c>
      <c r="H207" s="58">
        <v>205301.82</v>
      </c>
      <c r="I207" s="58">
        <v>109277.2</v>
      </c>
      <c r="J207" s="58">
        <v>109277.2</v>
      </c>
      <c r="K207" s="58">
        <v>96024.62</v>
      </c>
      <c r="L207" s="59">
        <f t="shared" si="35"/>
        <v>0</v>
      </c>
      <c r="M207" s="59">
        <f t="shared" si="29"/>
        <v>4701.839999999967</v>
      </c>
      <c r="N207"/>
    </row>
    <row r="208" spans="1:14" ht="15">
      <c r="A208" s="47" t="s">
        <v>154</v>
      </c>
      <c r="B208" s="58">
        <v>0</v>
      </c>
      <c r="C208" s="58">
        <v>734800.41</v>
      </c>
      <c r="D208" s="58">
        <v>734800.41</v>
      </c>
      <c r="E208" s="58">
        <v>0</v>
      </c>
      <c r="F208" s="58">
        <f t="shared" si="34"/>
        <v>0</v>
      </c>
      <c r="G208" s="58">
        <v>19537.92</v>
      </c>
      <c r="H208" s="58">
        <v>287837.26</v>
      </c>
      <c r="I208" s="58">
        <v>19537.92</v>
      </c>
      <c r="J208" s="58">
        <v>19537.92</v>
      </c>
      <c r="K208" s="58">
        <v>287837.26</v>
      </c>
      <c r="L208" s="59">
        <f t="shared" si="35"/>
        <v>0</v>
      </c>
      <c r="M208" s="59">
        <f t="shared" si="29"/>
        <v>0</v>
      </c>
      <c r="N208" s="92"/>
    </row>
    <row r="209" spans="1:14" ht="15">
      <c r="A209" s="47" t="s">
        <v>39</v>
      </c>
      <c r="B209" s="58">
        <v>3</v>
      </c>
      <c r="C209" s="58">
        <v>1010557.48</v>
      </c>
      <c r="D209" s="58">
        <v>1010557.48</v>
      </c>
      <c r="E209" s="58">
        <v>0</v>
      </c>
      <c r="F209" s="58">
        <f t="shared" si="34"/>
        <v>3</v>
      </c>
      <c r="G209" s="58">
        <v>22790</v>
      </c>
      <c r="H209" s="58">
        <v>22117.08</v>
      </c>
      <c r="I209" s="58">
        <v>22790</v>
      </c>
      <c r="J209" s="58">
        <v>0</v>
      </c>
      <c r="K209" s="58">
        <v>22117.08</v>
      </c>
      <c r="L209" s="59">
        <f t="shared" si="35"/>
        <v>22790</v>
      </c>
      <c r="M209" s="59">
        <f t="shared" si="29"/>
        <v>22793</v>
      </c>
      <c r="N209"/>
    </row>
    <row r="210" spans="1:14" ht="15">
      <c r="A210" s="47" t="s">
        <v>70</v>
      </c>
      <c r="B210" s="58">
        <v>0</v>
      </c>
      <c r="C210" s="58">
        <v>0</v>
      </c>
      <c r="D210" s="58">
        <v>0</v>
      </c>
      <c r="E210" s="58">
        <v>0</v>
      </c>
      <c r="F210" s="58">
        <f t="shared" si="34"/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9">
        <f t="shared" si="35"/>
        <v>0</v>
      </c>
      <c r="M210" s="59">
        <f t="shared" si="29"/>
        <v>0</v>
      </c>
      <c r="N210"/>
    </row>
    <row r="211" spans="1:14" ht="15">
      <c r="A211" s="60" t="s">
        <v>120</v>
      </c>
      <c r="B211" s="58">
        <v>0</v>
      </c>
      <c r="C211" s="58">
        <v>0</v>
      </c>
      <c r="D211" s="58">
        <v>0</v>
      </c>
      <c r="E211" s="58">
        <v>0</v>
      </c>
      <c r="F211" s="58">
        <f t="shared" si="34"/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9">
        <f t="shared" si="35"/>
        <v>0</v>
      </c>
      <c r="M211" s="59">
        <f t="shared" si="29"/>
        <v>0</v>
      </c>
      <c r="N211"/>
    </row>
    <row r="212" spans="1:14" ht="15">
      <c r="A212" s="47" t="s">
        <v>40</v>
      </c>
      <c r="B212" s="58">
        <v>293747.64</v>
      </c>
      <c r="C212" s="58">
        <v>274565.3</v>
      </c>
      <c r="D212" s="58">
        <v>550988.2</v>
      </c>
      <c r="E212" s="58">
        <v>0</v>
      </c>
      <c r="F212" s="58">
        <f t="shared" si="34"/>
        <v>17324.73999999999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9">
        <f t="shared" si="35"/>
        <v>0</v>
      </c>
      <c r="M212" s="59">
        <f t="shared" si="29"/>
        <v>17324.73999999999</v>
      </c>
      <c r="N212"/>
    </row>
    <row r="213" spans="1:14" ht="30.75">
      <c r="A213" s="47" t="s">
        <v>152</v>
      </c>
      <c r="B213" s="58">
        <v>0</v>
      </c>
      <c r="C213" s="58">
        <v>0</v>
      </c>
      <c r="D213" s="58">
        <v>0</v>
      </c>
      <c r="E213" s="58">
        <v>0</v>
      </c>
      <c r="F213" s="58">
        <f t="shared" si="34"/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9">
        <f t="shared" si="35"/>
        <v>0</v>
      </c>
      <c r="M213" s="59">
        <f t="shared" si="29"/>
        <v>0</v>
      </c>
      <c r="N213" s="44"/>
    </row>
    <row r="214" spans="1:14" ht="15">
      <c r="A214" s="47" t="s">
        <v>151</v>
      </c>
      <c r="B214" s="66">
        <v>0</v>
      </c>
      <c r="C214" s="58">
        <v>0</v>
      </c>
      <c r="D214" s="58">
        <v>0</v>
      </c>
      <c r="E214" s="58">
        <v>0</v>
      </c>
      <c r="F214" s="58">
        <f t="shared" si="34"/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9">
        <f t="shared" si="35"/>
        <v>0</v>
      </c>
      <c r="M214" s="59">
        <f t="shared" si="29"/>
        <v>0</v>
      </c>
      <c r="N214" s="44"/>
    </row>
    <row r="215" spans="1:14" ht="15">
      <c r="A215" s="47" t="s">
        <v>123</v>
      </c>
      <c r="B215" s="66">
        <v>0</v>
      </c>
      <c r="C215" s="58">
        <v>0</v>
      </c>
      <c r="D215" s="58">
        <v>0</v>
      </c>
      <c r="E215" s="58">
        <v>0</v>
      </c>
      <c r="F215" s="58">
        <f t="shared" si="34"/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9">
        <f t="shared" si="35"/>
        <v>0</v>
      </c>
      <c r="M215" s="59">
        <f t="shared" si="29"/>
        <v>0</v>
      </c>
      <c r="N215" s="44"/>
    </row>
    <row r="216" spans="1:14" ht="15">
      <c r="A216" s="47" t="s">
        <v>124</v>
      </c>
      <c r="B216" s="66">
        <v>3943.91</v>
      </c>
      <c r="C216" s="58">
        <v>345669.98</v>
      </c>
      <c r="D216" s="58">
        <v>349613.89</v>
      </c>
      <c r="E216" s="58">
        <v>0</v>
      </c>
      <c r="F216" s="58">
        <f t="shared" si="34"/>
        <v>0</v>
      </c>
      <c r="G216" s="58">
        <v>1852.74</v>
      </c>
      <c r="H216" s="58">
        <v>32273.52</v>
      </c>
      <c r="I216" s="58">
        <v>18868.45</v>
      </c>
      <c r="J216" s="58">
        <v>18868.45</v>
      </c>
      <c r="K216" s="58">
        <v>0</v>
      </c>
      <c r="L216" s="59">
        <f t="shared" si="35"/>
        <v>15257.810000000001</v>
      </c>
      <c r="M216" s="59">
        <f t="shared" si="29"/>
        <v>15257.810000000001</v>
      </c>
      <c r="N216" s="44"/>
    </row>
    <row r="217" spans="1:14" ht="15">
      <c r="A217" s="47" t="s">
        <v>41</v>
      </c>
      <c r="B217" s="66">
        <v>2838.4</v>
      </c>
      <c r="C217" s="58">
        <v>0</v>
      </c>
      <c r="D217" s="58">
        <v>0</v>
      </c>
      <c r="E217" s="58">
        <v>0</v>
      </c>
      <c r="F217" s="58">
        <f t="shared" si="34"/>
        <v>2838.4</v>
      </c>
      <c r="G217" s="58">
        <v>0</v>
      </c>
      <c r="H217" s="58">
        <v>430</v>
      </c>
      <c r="I217" s="58">
        <v>0</v>
      </c>
      <c r="J217" s="58">
        <v>0</v>
      </c>
      <c r="K217" s="58">
        <v>430</v>
      </c>
      <c r="L217" s="59">
        <f t="shared" si="35"/>
        <v>0</v>
      </c>
      <c r="M217" s="59">
        <f t="shared" si="29"/>
        <v>2838.4</v>
      </c>
      <c r="N217" s="44"/>
    </row>
    <row r="218" spans="1:14" ht="15">
      <c r="A218" s="47" t="s">
        <v>146</v>
      </c>
      <c r="B218" s="66">
        <v>3180</v>
      </c>
      <c r="C218" s="58">
        <v>111311.63</v>
      </c>
      <c r="D218" s="58">
        <v>111311.53</v>
      </c>
      <c r="E218" s="58">
        <v>0.1</v>
      </c>
      <c r="F218" s="58">
        <f t="shared" si="34"/>
        <v>3180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9">
        <f t="shared" si="35"/>
        <v>0</v>
      </c>
      <c r="M218" s="59">
        <f t="shared" si="29"/>
        <v>3180</v>
      </c>
      <c r="N218" s="44"/>
    </row>
    <row r="219" spans="1:14" ht="15">
      <c r="A219" s="64" t="s">
        <v>6</v>
      </c>
      <c r="B219" s="78">
        <f>SUM(B220:B238)</f>
        <v>179194598.42000002</v>
      </c>
      <c r="C219" s="78">
        <f>SUM(C220:C238)</f>
        <v>23403407.319999997</v>
      </c>
      <c r="D219" s="78">
        <f>SUM(D220:D238)</f>
        <v>23300200.009999998</v>
      </c>
      <c r="E219" s="78">
        <f>SUM(E220:E238)</f>
        <v>20716.18</v>
      </c>
      <c r="F219" s="78">
        <f>SUM(F220:F238)</f>
        <v>179277089.55000004</v>
      </c>
      <c r="G219" s="45">
        <f aca="true" t="shared" si="36" ref="G219:L219">SUM(G220:G237)</f>
        <v>0</v>
      </c>
      <c r="H219" s="45">
        <f t="shared" si="36"/>
        <v>0</v>
      </c>
      <c r="I219" s="45">
        <f t="shared" si="36"/>
        <v>0</v>
      </c>
      <c r="J219" s="45">
        <f t="shared" si="36"/>
        <v>0</v>
      </c>
      <c r="K219" s="45">
        <f t="shared" si="36"/>
        <v>0</v>
      </c>
      <c r="L219" s="45">
        <f t="shared" si="36"/>
        <v>0</v>
      </c>
      <c r="M219" s="55">
        <f>F219+L219</f>
        <v>179277089.55000004</v>
      </c>
      <c r="N219"/>
    </row>
    <row r="220" spans="1:14" ht="15">
      <c r="A220" s="47" t="s">
        <v>125</v>
      </c>
      <c r="B220" s="66">
        <v>0</v>
      </c>
      <c r="C220" s="58">
        <v>0</v>
      </c>
      <c r="D220" s="58">
        <v>0</v>
      </c>
      <c r="E220" s="58">
        <v>0</v>
      </c>
      <c r="F220" s="58">
        <f aca="true" t="shared" si="37" ref="F220:F238">(B220+C220)-(D220+E220)</f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9">
        <f aca="true" t="shared" si="38" ref="L220:L238">(G220+H220)-(J220+K220)</f>
        <v>0</v>
      </c>
      <c r="M220" s="59">
        <f aca="true" t="shared" si="39" ref="M220:M238">F220+L220</f>
        <v>0</v>
      </c>
      <c r="N220"/>
    </row>
    <row r="221" spans="1:14" ht="15">
      <c r="A221" s="47" t="s">
        <v>126</v>
      </c>
      <c r="B221" s="66">
        <v>0</v>
      </c>
      <c r="C221" s="58">
        <v>0</v>
      </c>
      <c r="D221" s="58">
        <v>0</v>
      </c>
      <c r="E221" s="58">
        <v>0</v>
      </c>
      <c r="F221" s="58">
        <f t="shared" si="37"/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9">
        <f t="shared" si="38"/>
        <v>0</v>
      </c>
      <c r="M221" s="59">
        <f t="shared" si="39"/>
        <v>0</v>
      </c>
      <c r="N221"/>
    </row>
    <row r="222" spans="1:14" ht="30.75">
      <c r="A222" s="47" t="s">
        <v>79</v>
      </c>
      <c r="B222" s="58">
        <v>935</v>
      </c>
      <c r="C222" s="58">
        <v>112472.94</v>
      </c>
      <c r="D222" s="58">
        <v>112472.94</v>
      </c>
      <c r="E222" s="58">
        <v>0</v>
      </c>
      <c r="F222" s="58">
        <f t="shared" si="37"/>
        <v>935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9">
        <f t="shared" si="38"/>
        <v>0</v>
      </c>
      <c r="M222" s="59">
        <f t="shared" si="39"/>
        <v>935</v>
      </c>
      <c r="N222"/>
    </row>
    <row r="223" spans="1:14" ht="15">
      <c r="A223" s="47" t="s">
        <v>80</v>
      </c>
      <c r="B223" s="58">
        <v>702.7</v>
      </c>
      <c r="C223" s="58">
        <v>112993.4</v>
      </c>
      <c r="D223" s="58">
        <v>112993.4</v>
      </c>
      <c r="E223" s="58">
        <v>0</v>
      </c>
      <c r="F223" s="58">
        <f t="shared" si="37"/>
        <v>702.6999999999971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9">
        <f t="shared" si="38"/>
        <v>0</v>
      </c>
      <c r="M223" s="59">
        <f t="shared" si="39"/>
        <v>702.6999999999971</v>
      </c>
      <c r="N223"/>
    </row>
    <row r="224" spans="1:14" ht="15">
      <c r="A224" s="47" t="s">
        <v>81</v>
      </c>
      <c r="B224" s="58">
        <v>283051.15</v>
      </c>
      <c r="C224" s="58">
        <v>475759.38</v>
      </c>
      <c r="D224" s="58">
        <v>475759.38</v>
      </c>
      <c r="E224" s="58">
        <v>0</v>
      </c>
      <c r="F224" s="58">
        <f t="shared" si="37"/>
        <v>283051.15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9">
        <f t="shared" si="38"/>
        <v>0</v>
      </c>
      <c r="M224" s="59">
        <f t="shared" si="39"/>
        <v>283051.15</v>
      </c>
      <c r="N224"/>
    </row>
    <row r="225" spans="1:14" ht="15">
      <c r="A225" s="47" t="s">
        <v>82</v>
      </c>
      <c r="B225" s="58">
        <v>0</v>
      </c>
      <c r="C225" s="58">
        <v>0</v>
      </c>
      <c r="D225" s="58">
        <v>0</v>
      </c>
      <c r="E225" s="58">
        <v>0</v>
      </c>
      <c r="F225" s="58">
        <f t="shared" si="37"/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9">
        <f t="shared" si="38"/>
        <v>0</v>
      </c>
      <c r="M225" s="59">
        <f t="shared" si="39"/>
        <v>0</v>
      </c>
      <c r="N225"/>
    </row>
    <row r="226" spans="1:14" ht="15">
      <c r="A226" s="47" t="s">
        <v>42</v>
      </c>
      <c r="B226" s="58">
        <v>0</v>
      </c>
      <c r="C226" s="58">
        <v>0</v>
      </c>
      <c r="D226" s="58">
        <v>0</v>
      </c>
      <c r="E226" s="58">
        <v>0</v>
      </c>
      <c r="F226" s="58">
        <f t="shared" si="37"/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9">
        <f t="shared" si="38"/>
        <v>0</v>
      </c>
      <c r="M226" s="59">
        <f t="shared" si="39"/>
        <v>0</v>
      </c>
      <c r="N226"/>
    </row>
    <row r="227" spans="1:14" ht="15">
      <c r="A227" s="47" t="s">
        <v>43</v>
      </c>
      <c r="B227" s="58">
        <v>370257.21</v>
      </c>
      <c r="C227" s="58">
        <v>219214.07</v>
      </c>
      <c r="D227" s="58">
        <v>32544.71</v>
      </c>
      <c r="E227" s="58">
        <v>0</v>
      </c>
      <c r="F227" s="58">
        <f t="shared" si="37"/>
        <v>556926.5700000001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9">
        <f t="shared" si="38"/>
        <v>0</v>
      </c>
      <c r="M227" s="59">
        <f t="shared" si="39"/>
        <v>556926.5700000001</v>
      </c>
      <c r="N227"/>
    </row>
    <row r="228" spans="1:14" ht="15">
      <c r="A228" s="47" t="s">
        <v>171</v>
      </c>
      <c r="B228" s="58">
        <v>0</v>
      </c>
      <c r="C228" s="58">
        <v>28615.49</v>
      </c>
      <c r="D228" s="58">
        <v>28615.49</v>
      </c>
      <c r="E228" s="58">
        <v>0</v>
      </c>
      <c r="F228" s="58">
        <f t="shared" si="37"/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9">
        <f t="shared" si="38"/>
        <v>0</v>
      </c>
      <c r="M228" s="59">
        <f t="shared" si="39"/>
        <v>0</v>
      </c>
      <c r="N228"/>
    </row>
    <row r="229" spans="1:14" ht="30.75">
      <c r="A229" s="47" t="s">
        <v>158</v>
      </c>
      <c r="B229" s="58">
        <v>80815.52</v>
      </c>
      <c r="C229" s="58">
        <v>77672</v>
      </c>
      <c r="D229" s="58">
        <v>77672</v>
      </c>
      <c r="E229" s="58">
        <v>0</v>
      </c>
      <c r="F229" s="58">
        <f t="shared" si="37"/>
        <v>80815.52000000002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9">
        <f t="shared" si="38"/>
        <v>0</v>
      </c>
      <c r="M229" s="59">
        <f t="shared" si="39"/>
        <v>80815.52000000002</v>
      </c>
      <c r="N229"/>
    </row>
    <row r="230" spans="1:14" ht="15">
      <c r="A230" s="47" t="s">
        <v>44</v>
      </c>
      <c r="B230" s="58">
        <v>168766692.65</v>
      </c>
      <c r="C230" s="58">
        <v>114360.51</v>
      </c>
      <c r="D230" s="58">
        <v>114360.51</v>
      </c>
      <c r="E230" s="58">
        <v>0</v>
      </c>
      <c r="F230" s="58">
        <f t="shared" si="37"/>
        <v>168766692.65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9">
        <f t="shared" si="38"/>
        <v>0</v>
      </c>
      <c r="M230" s="59">
        <f t="shared" si="39"/>
        <v>168766692.65</v>
      </c>
      <c r="N230"/>
    </row>
    <row r="231" spans="1:14" ht="15">
      <c r="A231" s="47" t="s">
        <v>45</v>
      </c>
      <c r="B231" s="58">
        <v>1442673.14</v>
      </c>
      <c r="C231" s="58">
        <v>10400153.52</v>
      </c>
      <c r="D231" s="58">
        <v>10400153.52</v>
      </c>
      <c r="E231" s="58">
        <v>0</v>
      </c>
      <c r="F231" s="58">
        <f t="shared" si="37"/>
        <v>1442673.1400000006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9">
        <f t="shared" si="38"/>
        <v>0</v>
      </c>
      <c r="M231" s="59">
        <f t="shared" si="39"/>
        <v>1442673.1400000006</v>
      </c>
      <c r="N231"/>
    </row>
    <row r="232" spans="1:14" ht="15">
      <c r="A232" s="47" t="s">
        <v>46</v>
      </c>
      <c r="B232" s="58">
        <v>7217291.37</v>
      </c>
      <c r="C232" s="58">
        <v>8063521.42</v>
      </c>
      <c r="D232" s="58">
        <v>8063078.21</v>
      </c>
      <c r="E232" s="58">
        <v>0</v>
      </c>
      <c r="F232" s="58">
        <f t="shared" si="37"/>
        <v>7217734.579999999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9">
        <f t="shared" si="38"/>
        <v>0</v>
      </c>
      <c r="M232" s="59">
        <f t="shared" si="39"/>
        <v>7217734.579999999</v>
      </c>
      <c r="N232"/>
    </row>
    <row r="233" spans="1:14" ht="15">
      <c r="A233" s="47" t="s">
        <v>47</v>
      </c>
      <c r="B233" s="58">
        <v>4027.68</v>
      </c>
      <c r="C233" s="58">
        <v>1987718.56</v>
      </c>
      <c r="D233" s="58">
        <v>1987718.56</v>
      </c>
      <c r="E233" s="58">
        <v>0</v>
      </c>
      <c r="F233" s="58">
        <f t="shared" si="37"/>
        <v>4027.679999999935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9">
        <f t="shared" si="38"/>
        <v>0</v>
      </c>
      <c r="M233" s="59">
        <f t="shared" si="39"/>
        <v>4027.679999999935</v>
      </c>
      <c r="N233"/>
    </row>
    <row r="234" spans="1:14" ht="15">
      <c r="A234" s="47" t="s">
        <v>48</v>
      </c>
      <c r="B234" s="58">
        <v>0</v>
      </c>
      <c r="C234" s="58">
        <v>217334.33</v>
      </c>
      <c r="D234" s="58">
        <v>217334.33</v>
      </c>
      <c r="E234" s="58">
        <v>0</v>
      </c>
      <c r="F234" s="58">
        <f t="shared" si="37"/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9">
        <f t="shared" si="38"/>
        <v>0</v>
      </c>
      <c r="M234" s="59">
        <f t="shared" si="39"/>
        <v>0</v>
      </c>
      <c r="N234"/>
    </row>
    <row r="235" spans="1:14" ht="15">
      <c r="A235" s="47" t="s">
        <v>49</v>
      </c>
      <c r="B235" s="58">
        <v>0</v>
      </c>
      <c r="C235" s="58">
        <v>196258.83</v>
      </c>
      <c r="D235" s="58">
        <v>196258.83</v>
      </c>
      <c r="E235" s="58">
        <v>0</v>
      </c>
      <c r="F235" s="58">
        <f t="shared" si="37"/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9">
        <f t="shared" si="38"/>
        <v>0</v>
      </c>
      <c r="M235" s="59">
        <f t="shared" si="39"/>
        <v>0</v>
      </c>
      <c r="N235"/>
    </row>
    <row r="236" spans="1:14" ht="15">
      <c r="A236" s="47" t="s">
        <v>172</v>
      </c>
      <c r="B236" s="58">
        <v>84620.64</v>
      </c>
      <c r="C236" s="58">
        <v>560172.35</v>
      </c>
      <c r="D236" s="58">
        <v>644077.61</v>
      </c>
      <c r="E236" s="58">
        <v>0</v>
      </c>
      <c r="F236" s="58">
        <f t="shared" si="37"/>
        <v>715.3800000000047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9">
        <f t="shared" si="38"/>
        <v>0</v>
      </c>
      <c r="M236" s="59">
        <f t="shared" si="39"/>
        <v>715.3800000000047</v>
      </c>
      <c r="N236"/>
    </row>
    <row r="237" spans="1:14" ht="15">
      <c r="A237" s="47" t="s">
        <v>127</v>
      </c>
      <c r="B237" s="58">
        <v>16087.9</v>
      </c>
      <c r="C237" s="58">
        <v>134584.51</v>
      </c>
      <c r="D237" s="58">
        <v>134584.51</v>
      </c>
      <c r="E237" s="58">
        <v>0</v>
      </c>
      <c r="F237" s="58">
        <f t="shared" si="37"/>
        <v>16087.899999999994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9">
        <f t="shared" si="38"/>
        <v>0</v>
      </c>
      <c r="M237" s="59">
        <f t="shared" si="39"/>
        <v>16087.899999999994</v>
      </c>
      <c r="N237"/>
    </row>
    <row r="238" spans="1:14" ht="15">
      <c r="A238" s="47" t="s">
        <v>173</v>
      </c>
      <c r="B238" s="58">
        <v>927443.46</v>
      </c>
      <c r="C238" s="58">
        <v>702576.01</v>
      </c>
      <c r="D238" s="58">
        <v>702576.01</v>
      </c>
      <c r="E238" s="58">
        <v>20716.18</v>
      </c>
      <c r="F238" s="58">
        <f t="shared" si="37"/>
        <v>906727.2799999999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9">
        <f t="shared" si="38"/>
        <v>0</v>
      </c>
      <c r="M238" s="59">
        <f t="shared" si="39"/>
        <v>906727.2799999999</v>
      </c>
      <c r="N238"/>
    </row>
    <row r="239" spans="1:14" ht="15">
      <c r="A239" s="64" t="s">
        <v>7</v>
      </c>
      <c r="B239" s="45">
        <f aca="true" t="shared" si="40" ref="B239:L239">SUM(B240:B243)</f>
        <v>8862.8</v>
      </c>
      <c r="C239" s="45">
        <f t="shared" si="40"/>
        <v>49767.4</v>
      </c>
      <c r="D239" s="45">
        <f t="shared" si="40"/>
        <v>57362.4</v>
      </c>
      <c r="E239" s="45">
        <f t="shared" si="40"/>
        <v>0</v>
      </c>
      <c r="F239" s="45">
        <f t="shared" si="40"/>
        <v>1267.8</v>
      </c>
      <c r="G239" s="45">
        <f t="shared" si="40"/>
        <v>0</v>
      </c>
      <c r="H239" s="45">
        <f t="shared" si="40"/>
        <v>0</v>
      </c>
      <c r="I239" s="45">
        <f t="shared" si="40"/>
        <v>0</v>
      </c>
      <c r="J239" s="45">
        <f t="shared" si="40"/>
        <v>0</v>
      </c>
      <c r="K239" s="45">
        <f t="shared" si="40"/>
        <v>0</v>
      </c>
      <c r="L239" s="45">
        <f t="shared" si="40"/>
        <v>0</v>
      </c>
      <c r="M239" s="55">
        <f aca="true" t="shared" si="41" ref="M239:M244">F239+L239</f>
        <v>1267.8</v>
      </c>
      <c r="N239"/>
    </row>
    <row r="240" spans="1:14" ht="15">
      <c r="A240" s="47" t="s">
        <v>83</v>
      </c>
      <c r="B240" s="58">
        <v>265</v>
      </c>
      <c r="C240" s="58">
        <v>0</v>
      </c>
      <c r="D240" s="58">
        <v>0</v>
      </c>
      <c r="E240" s="58">
        <v>0</v>
      </c>
      <c r="F240" s="58">
        <f>(B240+C240)-(D240+E240)</f>
        <v>265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9">
        <f aca="true" t="shared" si="42" ref="L240:L257">(G240+H240)-(J240+K240)</f>
        <v>0</v>
      </c>
      <c r="M240" s="59">
        <f t="shared" si="41"/>
        <v>265</v>
      </c>
      <c r="N240"/>
    </row>
    <row r="241" spans="1:14" ht="15">
      <c r="A241" s="47" t="s">
        <v>178</v>
      </c>
      <c r="B241" s="58">
        <v>0</v>
      </c>
      <c r="C241" s="58">
        <v>472.8</v>
      </c>
      <c r="D241" s="58">
        <v>0</v>
      </c>
      <c r="E241" s="58">
        <v>0</v>
      </c>
      <c r="F241" s="58">
        <f>(B241+C241)-(D241+E241)</f>
        <v>472.8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59">
        <f t="shared" si="42"/>
        <v>0</v>
      </c>
      <c r="M241" s="59">
        <f t="shared" si="41"/>
        <v>472.8</v>
      </c>
      <c r="N241"/>
    </row>
    <row r="242" spans="1:14" ht="15">
      <c r="A242" s="47" t="s">
        <v>85</v>
      </c>
      <c r="B242" s="58">
        <v>8067.8</v>
      </c>
      <c r="C242" s="58">
        <v>0</v>
      </c>
      <c r="D242" s="58">
        <v>8067.8</v>
      </c>
      <c r="E242" s="58">
        <v>0</v>
      </c>
      <c r="F242" s="58">
        <f>(B242+C242)-(D242+E242)</f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9">
        <f t="shared" si="42"/>
        <v>0</v>
      </c>
      <c r="M242" s="59">
        <f t="shared" si="41"/>
        <v>0</v>
      </c>
      <c r="N242"/>
    </row>
    <row r="243" spans="1:14" ht="15">
      <c r="A243" s="47" t="s">
        <v>55</v>
      </c>
      <c r="B243" s="58">
        <v>530</v>
      </c>
      <c r="C243" s="58">
        <v>49294.6</v>
      </c>
      <c r="D243" s="58">
        <v>49294.6</v>
      </c>
      <c r="E243" s="58">
        <v>0</v>
      </c>
      <c r="F243" s="58">
        <f>(B243+C243)-(D243+E243)</f>
        <v>530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9">
        <f t="shared" si="42"/>
        <v>0</v>
      </c>
      <c r="M243" s="59">
        <f t="shared" si="41"/>
        <v>530</v>
      </c>
      <c r="N243"/>
    </row>
    <row r="244" spans="1:14" ht="15.75" customHeight="1">
      <c r="A244" s="83" t="s">
        <v>24</v>
      </c>
      <c r="B244" s="45">
        <f>SUM(B245:B250)</f>
        <v>71100.15000000001</v>
      </c>
      <c r="C244" s="45">
        <f>SUM(C245:C250)</f>
        <v>142898.54</v>
      </c>
      <c r="D244" s="45">
        <f>SUM(D245:D250)</f>
        <v>7420.54</v>
      </c>
      <c r="E244" s="45">
        <f>SUM(E245:E250)</f>
        <v>0</v>
      </c>
      <c r="F244" s="45">
        <f>SUM(F245:F250)</f>
        <v>206578.15000000002</v>
      </c>
      <c r="G244" s="45">
        <f aca="true" t="shared" si="43" ref="G244:L244">SUM(G246:G250)</f>
        <v>0</v>
      </c>
      <c r="H244" s="45">
        <f t="shared" si="43"/>
        <v>522.52</v>
      </c>
      <c r="I244" s="45">
        <f t="shared" si="43"/>
        <v>0</v>
      </c>
      <c r="J244" s="45">
        <f t="shared" si="43"/>
        <v>0</v>
      </c>
      <c r="K244" s="45">
        <f t="shared" si="43"/>
        <v>522.52</v>
      </c>
      <c r="L244" s="45">
        <f t="shared" si="43"/>
        <v>0</v>
      </c>
      <c r="M244" s="55">
        <f t="shared" si="41"/>
        <v>206578.15000000002</v>
      </c>
      <c r="N244"/>
    </row>
    <row r="245" spans="1:14" ht="15.75" customHeight="1">
      <c r="A245" s="47" t="s">
        <v>174</v>
      </c>
      <c r="B245" s="58">
        <v>795</v>
      </c>
      <c r="C245" s="58">
        <v>5490</v>
      </c>
      <c r="D245" s="58">
        <v>5490</v>
      </c>
      <c r="E245" s="58">
        <v>0</v>
      </c>
      <c r="F245" s="58">
        <f aca="true" t="shared" si="44" ref="F245:F257">(B245+C245)-(D245+E245)</f>
        <v>795</v>
      </c>
      <c r="G245" s="45">
        <v>0</v>
      </c>
      <c r="H245" s="45">
        <v>0</v>
      </c>
      <c r="I245" s="45"/>
      <c r="J245" s="45"/>
      <c r="K245" s="45"/>
      <c r="L245" s="55">
        <f t="shared" si="42"/>
        <v>0</v>
      </c>
      <c r="M245" s="59">
        <f aca="true" t="shared" si="45" ref="M245:M257">F245+L245</f>
        <v>795</v>
      </c>
      <c r="N245"/>
    </row>
    <row r="246" spans="1:14" ht="15">
      <c r="A246" s="47" t="s">
        <v>87</v>
      </c>
      <c r="B246" s="58">
        <v>7426.49</v>
      </c>
      <c r="C246" s="58">
        <v>0</v>
      </c>
      <c r="D246" s="58">
        <v>0</v>
      </c>
      <c r="E246" s="58">
        <v>0</v>
      </c>
      <c r="F246" s="58">
        <f t="shared" si="44"/>
        <v>7426.49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9">
        <f t="shared" si="42"/>
        <v>0</v>
      </c>
      <c r="M246" s="59">
        <f t="shared" si="45"/>
        <v>7426.49</v>
      </c>
      <c r="N246"/>
    </row>
    <row r="247" spans="1:14" ht="15">
      <c r="A247" s="47" t="s">
        <v>53</v>
      </c>
      <c r="B247" s="58">
        <v>61324.66</v>
      </c>
      <c r="C247" s="58">
        <v>0</v>
      </c>
      <c r="D247" s="58">
        <v>0</v>
      </c>
      <c r="E247" s="58">
        <v>0</v>
      </c>
      <c r="F247" s="58">
        <f t="shared" si="44"/>
        <v>61324.66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9">
        <f t="shared" si="42"/>
        <v>0</v>
      </c>
      <c r="M247" s="59">
        <f t="shared" si="45"/>
        <v>61324.66</v>
      </c>
      <c r="N247"/>
    </row>
    <row r="248" spans="1:14" ht="15.75" customHeight="1">
      <c r="A248" s="47" t="s">
        <v>54</v>
      </c>
      <c r="B248" s="58">
        <v>0</v>
      </c>
      <c r="C248" s="58">
        <v>137408.54</v>
      </c>
      <c r="D248" s="58">
        <v>1930.54</v>
      </c>
      <c r="E248" s="58">
        <v>0</v>
      </c>
      <c r="F248" s="58">
        <f t="shared" si="44"/>
        <v>135478</v>
      </c>
      <c r="G248" s="58">
        <v>0</v>
      </c>
      <c r="H248" s="58">
        <v>522.52</v>
      </c>
      <c r="I248" s="58">
        <v>0</v>
      </c>
      <c r="J248" s="58">
        <v>0</v>
      </c>
      <c r="K248" s="58">
        <v>522.52</v>
      </c>
      <c r="L248" s="59">
        <f t="shared" si="42"/>
        <v>0</v>
      </c>
      <c r="M248" s="59">
        <f t="shared" si="45"/>
        <v>135478</v>
      </c>
      <c r="N248"/>
    </row>
    <row r="249" spans="1:14" ht="15.75" customHeight="1">
      <c r="A249" s="47" t="s">
        <v>57</v>
      </c>
      <c r="B249" s="58">
        <v>1554</v>
      </c>
      <c r="C249" s="58">
        <v>0</v>
      </c>
      <c r="D249" s="58">
        <v>0</v>
      </c>
      <c r="E249" s="58">
        <v>0</v>
      </c>
      <c r="F249" s="58">
        <f t="shared" si="44"/>
        <v>1554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9">
        <f t="shared" si="42"/>
        <v>0</v>
      </c>
      <c r="M249" s="59">
        <f t="shared" si="45"/>
        <v>1554</v>
      </c>
      <c r="N249"/>
    </row>
    <row r="250" spans="1:14" ht="15.75" customHeight="1">
      <c r="A250" s="47" t="s">
        <v>129</v>
      </c>
      <c r="B250" s="58">
        <v>0</v>
      </c>
      <c r="C250" s="58">
        <v>0</v>
      </c>
      <c r="D250" s="58">
        <v>0</v>
      </c>
      <c r="E250" s="58">
        <v>0</v>
      </c>
      <c r="F250" s="58">
        <f t="shared" si="44"/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9">
        <f t="shared" si="42"/>
        <v>0</v>
      </c>
      <c r="M250" s="59">
        <f t="shared" si="45"/>
        <v>0</v>
      </c>
      <c r="N250"/>
    </row>
    <row r="251" spans="1:14" s="2" customFormat="1" ht="15">
      <c r="A251" s="64" t="s">
        <v>14</v>
      </c>
      <c r="B251" s="45">
        <f aca="true" t="shared" si="46" ref="B251:L251">SUM(B252:B257)</f>
        <v>53399733.85</v>
      </c>
      <c r="C251" s="45">
        <f t="shared" si="46"/>
        <v>287698.6</v>
      </c>
      <c r="D251" s="45">
        <f t="shared" si="46"/>
        <v>287669.77</v>
      </c>
      <c r="E251" s="45">
        <f t="shared" si="46"/>
        <v>0</v>
      </c>
      <c r="F251" s="45">
        <f t="shared" si="46"/>
        <v>53399762.67999999</v>
      </c>
      <c r="G251" s="45">
        <f t="shared" si="46"/>
        <v>0</v>
      </c>
      <c r="H251" s="45">
        <f t="shared" si="46"/>
        <v>837108.3099999999</v>
      </c>
      <c r="I251" s="45">
        <f>SUM(I252:I257)</f>
        <v>128708.21</v>
      </c>
      <c r="J251" s="45">
        <f>SUM(J252:J257)</f>
        <v>128708.21</v>
      </c>
      <c r="K251" s="45">
        <f t="shared" si="46"/>
        <v>708400.1</v>
      </c>
      <c r="L251" s="45">
        <f t="shared" si="46"/>
        <v>0</v>
      </c>
      <c r="M251" s="55">
        <f t="shared" si="45"/>
        <v>53399762.67999999</v>
      </c>
      <c r="N251"/>
    </row>
    <row r="252" spans="1:14" ht="15">
      <c r="A252" s="47" t="s">
        <v>58</v>
      </c>
      <c r="B252" s="58">
        <v>0</v>
      </c>
      <c r="C252" s="58">
        <v>109444.65</v>
      </c>
      <c r="D252" s="58">
        <v>109444.65</v>
      </c>
      <c r="E252" s="58">
        <v>0</v>
      </c>
      <c r="F252" s="58">
        <f t="shared" si="44"/>
        <v>0</v>
      </c>
      <c r="G252" s="58">
        <v>0</v>
      </c>
      <c r="H252" s="58">
        <v>670053.96</v>
      </c>
      <c r="I252" s="58">
        <v>111004.08</v>
      </c>
      <c r="J252" s="58">
        <v>111004.08</v>
      </c>
      <c r="K252" s="58">
        <v>559049.88</v>
      </c>
      <c r="L252" s="59">
        <f>(G252+H252)-(J252+K252)</f>
        <v>0</v>
      </c>
      <c r="M252" s="59">
        <f t="shared" si="45"/>
        <v>0</v>
      </c>
      <c r="N252"/>
    </row>
    <row r="253" spans="1:14" ht="15">
      <c r="A253" s="47" t="s">
        <v>137</v>
      </c>
      <c r="B253" s="58">
        <v>0</v>
      </c>
      <c r="C253" s="58">
        <v>4505.24</v>
      </c>
      <c r="D253" s="58">
        <v>4505.24</v>
      </c>
      <c r="E253" s="58">
        <v>0</v>
      </c>
      <c r="F253" s="58">
        <f t="shared" si="44"/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9">
        <f t="shared" si="42"/>
        <v>0</v>
      </c>
      <c r="M253" s="59">
        <f t="shared" si="45"/>
        <v>0</v>
      </c>
      <c r="N253"/>
    </row>
    <row r="254" spans="1:14" ht="15">
      <c r="A254" s="47" t="s">
        <v>60</v>
      </c>
      <c r="B254" s="58">
        <v>0</v>
      </c>
      <c r="C254" s="58">
        <v>90961.03</v>
      </c>
      <c r="D254" s="58">
        <v>90961.03</v>
      </c>
      <c r="E254" s="58">
        <v>0</v>
      </c>
      <c r="F254" s="58">
        <f t="shared" si="44"/>
        <v>0</v>
      </c>
      <c r="G254" s="58">
        <v>0</v>
      </c>
      <c r="H254" s="58">
        <v>167054.35</v>
      </c>
      <c r="I254" s="58">
        <v>17704.13</v>
      </c>
      <c r="J254" s="58">
        <v>17704.13</v>
      </c>
      <c r="K254" s="58">
        <v>149350.22</v>
      </c>
      <c r="L254" s="59">
        <f t="shared" si="42"/>
        <v>0</v>
      </c>
      <c r="M254" s="59">
        <f t="shared" si="45"/>
        <v>0</v>
      </c>
      <c r="N254"/>
    </row>
    <row r="255" spans="1:14" ht="15">
      <c r="A255" s="47" t="s">
        <v>61</v>
      </c>
      <c r="B255" s="58">
        <v>266589.45</v>
      </c>
      <c r="C255" s="58">
        <v>0</v>
      </c>
      <c r="D255" s="58">
        <v>79.47</v>
      </c>
      <c r="E255" s="58">
        <v>0</v>
      </c>
      <c r="F255" s="58">
        <f t="shared" si="44"/>
        <v>266509.98000000004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9">
        <f t="shared" si="42"/>
        <v>0</v>
      </c>
      <c r="M255" s="59">
        <f t="shared" si="45"/>
        <v>266509.98000000004</v>
      </c>
      <c r="N255"/>
    </row>
    <row r="256" spans="1:14" ht="15" customHeight="1">
      <c r="A256" s="47" t="s">
        <v>64</v>
      </c>
      <c r="B256" s="58">
        <v>53133144.4</v>
      </c>
      <c r="C256" s="58">
        <v>82787.68</v>
      </c>
      <c r="D256" s="58">
        <v>82679.38</v>
      </c>
      <c r="E256" s="58">
        <v>0</v>
      </c>
      <c r="F256" s="58">
        <f t="shared" si="44"/>
        <v>53133252.699999996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9">
        <f t="shared" si="42"/>
        <v>0</v>
      </c>
      <c r="M256" s="59">
        <f t="shared" si="45"/>
        <v>53133252.699999996</v>
      </c>
      <c r="N256"/>
    </row>
    <row r="257" spans="1:14" ht="15">
      <c r="A257" s="47" t="s">
        <v>130</v>
      </c>
      <c r="B257" s="58">
        <v>0</v>
      </c>
      <c r="C257" s="58">
        <v>0</v>
      </c>
      <c r="D257" s="58">
        <v>0</v>
      </c>
      <c r="E257" s="58">
        <v>0</v>
      </c>
      <c r="F257" s="58">
        <f t="shared" si="44"/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9">
        <f t="shared" si="42"/>
        <v>0</v>
      </c>
      <c r="M257" s="59">
        <f t="shared" si="45"/>
        <v>0</v>
      </c>
      <c r="N257"/>
    </row>
    <row r="258" spans="1:14" ht="15.75" customHeight="1">
      <c r="A258" s="56" t="s">
        <v>4</v>
      </c>
      <c r="B258" s="52">
        <f aca="true" t="shared" si="47" ref="B258:L258">SUM(B259:B260)</f>
        <v>915236.12</v>
      </c>
      <c r="C258" s="45">
        <f t="shared" si="47"/>
        <v>13649706.51</v>
      </c>
      <c r="D258" s="45">
        <f t="shared" si="47"/>
        <v>13649706.51</v>
      </c>
      <c r="E258" s="84">
        <f t="shared" si="47"/>
        <v>0</v>
      </c>
      <c r="F258" s="45">
        <f t="shared" si="47"/>
        <v>915236.1200000001</v>
      </c>
      <c r="G258" s="45">
        <f t="shared" si="47"/>
        <v>0</v>
      </c>
      <c r="H258" s="45">
        <f t="shared" si="47"/>
        <v>5494951.640000001</v>
      </c>
      <c r="I258" s="45">
        <f t="shared" si="47"/>
        <v>372334.36</v>
      </c>
      <c r="J258" s="45">
        <f t="shared" si="47"/>
        <v>372334.36</v>
      </c>
      <c r="K258" s="45">
        <f t="shared" si="47"/>
        <v>97234.82</v>
      </c>
      <c r="L258" s="55">
        <f t="shared" si="47"/>
        <v>5025382.46</v>
      </c>
      <c r="M258" s="55">
        <f aca="true" t="shared" si="48" ref="M258:M268">F258+L258</f>
        <v>5940618.58</v>
      </c>
      <c r="N258"/>
    </row>
    <row r="259" spans="1:14" ht="15">
      <c r="A259" s="47" t="s">
        <v>30</v>
      </c>
      <c r="B259" s="58">
        <v>915236.12</v>
      </c>
      <c r="C259" s="58">
        <v>7945599.38</v>
      </c>
      <c r="D259" s="58">
        <v>7945599.38</v>
      </c>
      <c r="E259" s="85">
        <v>0</v>
      </c>
      <c r="F259" s="58">
        <f aca="true" t="shared" si="49" ref="F259:F268">(B259+C259)-(D259+E259)</f>
        <v>915236.1200000001</v>
      </c>
      <c r="G259" s="58">
        <v>0</v>
      </c>
      <c r="H259" s="58">
        <v>97234.82</v>
      </c>
      <c r="I259" s="58">
        <v>0</v>
      </c>
      <c r="J259" s="58">
        <v>0</v>
      </c>
      <c r="K259" s="58">
        <v>97234.82</v>
      </c>
      <c r="L259" s="59">
        <f>(G259+H259)-(J259+K259)</f>
        <v>0</v>
      </c>
      <c r="M259" s="59">
        <f t="shared" si="48"/>
        <v>915236.1200000001</v>
      </c>
      <c r="N259"/>
    </row>
    <row r="260" spans="1:14" ht="15">
      <c r="A260" s="47" t="s">
        <v>31</v>
      </c>
      <c r="B260" s="58">
        <v>0</v>
      </c>
      <c r="C260" s="58">
        <v>5704107.13</v>
      </c>
      <c r="D260" s="58">
        <v>5704107.13</v>
      </c>
      <c r="E260" s="85">
        <v>0</v>
      </c>
      <c r="F260" s="58">
        <f t="shared" si="49"/>
        <v>0</v>
      </c>
      <c r="G260" s="58">
        <v>0</v>
      </c>
      <c r="H260" s="58">
        <v>5397716.82</v>
      </c>
      <c r="I260" s="58">
        <v>372334.36</v>
      </c>
      <c r="J260" s="58">
        <v>372334.36</v>
      </c>
      <c r="K260" s="58">
        <v>0</v>
      </c>
      <c r="L260" s="59">
        <f>(G260+H260)-(J260+K260)</f>
        <v>5025382.46</v>
      </c>
      <c r="M260" s="59">
        <f t="shared" si="48"/>
        <v>5025382.46</v>
      </c>
      <c r="N260"/>
    </row>
    <row r="261" spans="1:14" ht="15">
      <c r="A261" s="86" t="s">
        <v>8</v>
      </c>
      <c r="B261" s="45">
        <f aca="true" t="shared" si="50" ref="B261:L261">SUM(B262:B263)</f>
        <v>0</v>
      </c>
      <c r="C261" s="45">
        <f t="shared" si="50"/>
        <v>43403026.04</v>
      </c>
      <c r="D261" s="45">
        <f t="shared" si="50"/>
        <v>43403026.04</v>
      </c>
      <c r="E261" s="45">
        <f t="shared" si="50"/>
        <v>0</v>
      </c>
      <c r="F261" s="45">
        <f t="shared" si="50"/>
        <v>0</v>
      </c>
      <c r="G261" s="45">
        <f t="shared" si="50"/>
        <v>0</v>
      </c>
      <c r="H261" s="45">
        <f t="shared" si="50"/>
        <v>487183.6</v>
      </c>
      <c r="I261" s="45">
        <f t="shared" si="50"/>
        <v>267950.98</v>
      </c>
      <c r="J261" s="45">
        <f t="shared" si="50"/>
        <v>267950.98</v>
      </c>
      <c r="K261" s="45">
        <f t="shared" si="50"/>
        <v>0</v>
      </c>
      <c r="L261" s="45">
        <f t="shared" si="50"/>
        <v>219232.62</v>
      </c>
      <c r="M261" s="55">
        <f t="shared" si="48"/>
        <v>219232.62</v>
      </c>
      <c r="N261"/>
    </row>
    <row r="262" spans="1:14" ht="15">
      <c r="A262" s="71" t="s">
        <v>17</v>
      </c>
      <c r="B262" s="72">
        <v>0</v>
      </c>
      <c r="C262" s="72">
        <v>37927711</v>
      </c>
      <c r="D262" s="73">
        <v>37927711</v>
      </c>
      <c r="E262" s="87">
        <v>0</v>
      </c>
      <c r="F262" s="73">
        <f t="shared" si="49"/>
        <v>0</v>
      </c>
      <c r="G262" s="73">
        <v>0</v>
      </c>
      <c r="H262" s="58">
        <v>0</v>
      </c>
      <c r="I262" s="58">
        <v>0</v>
      </c>
      <c r="J262" s="58">
        <v>0</v>
      </c>
      <c r="K262" s="58">
        <v>0</v>
      </c>
      <c r="L262" s="59">
        <f>(G262+H262)-(J262+K262)</f>
        <v>0</v>
      </c>
      <c r="M262" s="59">
        <f t="shared" si="48"/>
        <v>0</v>
      </c>
      <c r="N262"/>
    </row>
    <row r="263" spans="1:14" ht="15">
      <c r="A263" s="47" t="s">
        <v>33</v>
      </c>
      <c r="B263" s="58">
        <v>0</v>
      </c>
      <c r="C263" s="58">
        <v>5475315.04</v>
      </c>
      <c r="D263" s="58">
        <v>5475315.04</v>
      </c>
      <c r="E263" s="58">
        <v>0</v>
      </c>
      <c r="F263" s="73">
        <f t="shared" si="49"/>
        <v>0</v>
      </c>
      <c r="G263" s="73">
        <v>0</v>
      </c>
      <c r="H263" s="58">
        <v>487183.6</v>
      </c>
      <c r="I263" s="58">
        <v>267950.98</v>
      </c>
      <c r="J263" s="58">
        <v>267950.98</v>
      </c>
      <c r="K263" s="58">
        <v>0</v>
      </c>
      <c r="L263" s="59">
        <f>(G263+H263)-(J263+K263)</f>
        <v>219232.62</v>
      </c>
      <c r="M263" s="59">
        <f t="shared" si="48"/>
        <v>219232.62</v>
      </c>
      <c r="N263"/>
    </row>
    <row r="264" spans="1:14" ht="15.75" customHeight="1">
      <c r="A264" s="56" t="s">
        <v>5</v>
      </c>
      <c r="B264" s="58">
        <f aca="true" t="shared" si="51" ref="B264:L264">B265</f>
        <v>0</v>
      </c>
      <c r="C264" s="45">
        <f t="shared" si="51"/>
        <v>0</v>
      </c>
      <c r="D264" s="45">
        <f t="shared" si="51"/>
        <v>0</v>
      </c>
      <c r="E264" s="84">
        <v>0</v>
      </c>
      <c r="F264" s="45">
        <f t="shared" si="51"/>
        <v>0</v>
      </c>
      <c r="G264" s="45">
        <f>G265</f>
        <v>171000</v>
      </c>
      <c r="H264" s="45">
        <f t="shared" si="51"/>
        <v>6651901.21</v>
      </c>
      <c r="I264" s="45">
        <f t="shared" si="51"/>
        <v>5858202.63</v>
      </c>
      <c r="J264" s="45">
        <f t="shared" si="51"/>
        <v>5630202.63</v>
      </c>
      <c r="K264" s="45">
        <f t="shared" si="51"/>
        <v>118650.97</v>
      </c>
      <c r="L264" s="45">
        <f t="shared" si="51"/>
        <v>1074047.6100000003</v>
      </c>
      <c r="M264" s="55">
        <f t="shared" si="48"/>
        <v>1074047.6100000003</v>
      </c>
      <c r="N264"/>
    </row>
    <row r="265" spans="1:14" ht="15">
      <c r="A265" s="71" t="s">
        <v>36</v>
      </c>
      <c r="B265" s="72">
        <v>0</v>
      </c>
      <c r="C265" s="72">
        <v>0</v>
      </c>
      <c r="D265" s="73">
        <v>0</v>
      </c>
      <c r="E265" s="88">
        <v>0</v>
      </c>
      <c r="F265" s="73">
        <f t="shared" si="49"/>
        <v>0</v>
      </c>
      <c r="G265" s="72">
        <v>171000</v>
      </c>
      <c r="H265" s="72">
        <v>6651901.21</v>
      </c>
      <c r="I265" s="72">
        <v>5858202.63</v>
      </c>
      <c r="J265" s="73">
        <v>5630202.63</v>
      </c>
      <c r="K265" s="72">
        <v>118650.97</v>
      </c>
      <c r="L265" s="89">
        <f>(G265+H265)-(J265+K265)</f>
        <v>1074047.6100000003</v>
      </c>
      <c r="M265" s="59">
        <f t="shared" si="48"/>
        <v>1074047.6100000003</v>
      </c>
      <c r="N265"/>
    </row>
    <row r="266" spans="1:14" ht="15">
      <c r="A266" s="56" t="s">
        <v>73</v>
      </c>
      <c r="B266" s="45">
        <f>B267+B268</f>
        <v>0</v>
      </c>
      <c r="C266" s="45">
        <f aca="true" t="shared" si="52" ref="C266:L266">C267+C268</f>
        <v>8536018.71</v>
      </c>
      <c r="D266" s="45">
        <f t="shared" si="52"/>
        <v>8536018.71</v>
      </c>
      <c r="E266" s="84">
        <f t="shared" si="52"/>
        <v>0</v>
      </c>
      <c r="F266" s="45">
        <f t="shared" si="52"/>
        <v>0</v>
      </c>
      <c r="G266" s="45">
        <f t="shared" si="52"/>
        <v>0</v>
      </c>
      <c r="H266" s="45">
        <f t="shared" si="52"/>
        <v>280097.95999999996</v>
      </c>
      <c r="I266" s="45">
        <f t="shared" si="52"/>
        <v>205275.44</v>
      </c>
      <c r="J266" s="45">
        <f t="shared" si="52"/>
        <v>205275.44</v>
      </c>
      <c r="K266" s="45">
        <f t="shared" si="52"/>
        <v>1223.1</v>
      </c>
      <c r="L266" s="45">
        <f t="shared" si="52"/>
        <v>73599.41999999998</v>
      </c>
      <c r="M266" s="55">
        <f t="shared" si="48"/>
        <v>73599.41999999998</v>
      </c>
      <c r="N266"/>
    </row>
    <row r="267" spans="1:14" s="2" customFormat="1" ht="15">
      <c r="A267" s="49" t="s">
        <v>15</v>
      </c>
      <c r="B267" s="58">
        <v>0</v>
      </c>
      <c r="C267" s="58">
        <v>8384261.2</v>
      </c>
      <c r="D267" s="58">
        <v>8384261.2</v>
      </c>
      <c r="E267" s="58">
        <v>0</v>
      </c>
      <c r="F267" s="58">
        <f t="shared" si="49"/>
        <v>0</v>
      </c>
      <c r="G267" s="58">
        <v>0</v>
      </c>
      <c r="H267" s="58">
        <v>236504.65</v>
      </c>
      <c r="I267" s="58">
        <v>200808.01</v>
      </c>
      <c r="J267" s="58">
        <v>200808.01</v>
      </c>
      <c r="K267" s="58">
        <v>1223.1</v>
      </c>
      <c r="L267" s="58">
        <f>(G267+H267)-(J267+K267)</f>
        <v>34473.53999999998</v>
      </c>
      <c r="M267" s="59">
        <f t="shared" si="48"/>
        <v>34473.53999999998</v>
      </c>
      <c r="N267"/>
    </row>
    <row r="268" spans="1:14" ht="15">
      <c r="A268" s="49" t="s">
        <v>59</v>
      </c>
      <c r="B268" s="58">
        <v>0</v>
      </c>
      <c r="C268" s="58">
        <v>151757.51</v>
      </c>
      <c r="D268" s="58">
        <v>151757.51</v>
      </c>
      <c r="E268" s="58">
        <v>0</v>
      </c>
      <c r="F268" s="58">
        <f t="shared" si="49"/>
        <v>0</v>
      </c>
      <c r="G268" s="58">
        <v>0</v>
      </c>
      <c r="H268" s="58">
        <v>43593.31</v>
      </c>
      <c r="I268" s="58">
        <v>4467.43</v>
      </c>
      <c r="J268" s="58">
        <v>4467.43</v>
      </c>
      <c r="K268" s="58">
        <v>0</v>
      </c>
      <c r="L268" s="58">
        <f>(G268+H268)-(J268+K268)</f>
        <v>39125.88</v>
      </c>
      <c r="M268" s="59">
        <f t="shared" si="48"/>
        <v>39125.88</v>
      </c>
      <c r="N268"/>
    </row>
    <row r="269" spans="1:14" ht="15">
      <c r="A269" s="64" t="s">
        <v>28</v>
      </c>
      <c r="B269" s="45">
        <f aca="true" t="shared" si="53" ref="B269:L269">B20+B167</f>
        <v>10786768226.43</v>
      </c>
      <c r="C269" s="45">
        <f t="shared" si="53"/>
        <v>3049347502.2200007</v>
      </c>
      <c r="D269" s="45">
        <f t="shared" si="53"/>
        <v>3018905515.7200003</v>
      </c>
      <c r="E269" s="45">
        <f t="shared" si="53"/>
        <v>331269677.3300001</v>
      </c>
      <c r="F269" s="45">
        <f t="shared" si="53"/>
        <v>10485940535.6</v>
      </c>
      <c r="G269" s="90">
        <f t="shared" si="53"/>
        <v>25373426.63</v>
      </c>
      <c r="H269" s="45">
        <f t="shared" si="53"/>
        <v>574158517.9899999</v>
      </c>
      <c r="I269" s="45">
        <f t="shared" si="53"/>
        <v>297333126.1700001</v>
      </c>
      <c r="J269" s="45">
        <f t="shared" si="53"/>
        <v>285657871.98</v>
      </c>
      <c r="K269" s="45">
        <f t="shared" si="53"/>
        <v>201573024.56</v>
      </c>
      <c r="L269" s="45">
        <f t="shared" si="53"/>
        <v>112301048.08000001</v>
      </c>
      <c r="M269" s="55">
        <f>F269+L269</f>
        <v>10598241583.68</v>
      </c>
      <c r="N269"/>
    </row>
    <row r="270" spans="1:14" ht="15">
      <c r="A270" s="34" t="s">
        <v>96</v>
      </c>
      <c r="B270" s="15"/>
      <c r="C270" s="11"/>
      <c r="D270" s="11"/>
      <c r="E270" s="11"/>
      <c r="F270" s="11"/>
      <c r="G270" s="11"/>
      <c r="H270" s="16"/>
      <c r="I270" s="15"/>
      <c r="J270" s="11"/>
      <c r="K270" s="15"/>
      <c r="L270" s="12"/>
      <c r="M270" s="14" t="s">
        <v>134</v>
      </c>
      <c r="N270"/>
    </row>
    <row r="271" spans="1:14" ht="15">
      <c r="A271" s="34" t="s">
        <v>25</v>
      </c>
      <c r="B271" s="17"/>
      <c r="C271" s="18"/>
      <c r="D271" s="18"/>
      <c r="E271" s="15"/>
      <c r="F271" s="11"/>
      <c r="G271" s="11"/>
      <c r="H271" s="11"/>
      <c r="I271" s="15"/>
      <c r="J271" s="11"/>
      <c r="K271" s="11"/>
      <c r="L271" s="11"/>
      <c r="M271" s="11"/>
      <c r="N271"/>
    </row>
    <row r="272" spans="1:14" ht="15">
      <c r="A272" s="35" t="s">
        <v>161</v>
      </c>
      <c r="B272" s="19"/>
      <c r="C272" s="19"/>
      <c r="D272" s="19"/>
      <c r="E272" s="19"/>
      <c r="F272" s="12"/>
      <c r="G272" s="12"/>
      <c r="H272" s="15"/>
      <c r="I272" s="15"/>
      <c r="J272" s="15"/>
      <c r="K272" s="15"/>
      <c r="L272" s="11"/>
      <c r="M272" s="11"/>
      <c r="N272"/>
    </row>
    <row r="273" spans="1:14" ht="31.5" customHeight="1">
      <c r="A273" s="128" t="s">
        <v>153</v>
      </c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/>
    </row>
    <row r="274" spans="1:14" ht="15">
      <c r="A274" s="35"/>
      <c r="B274" s="19"/>
      <c r="C274" s="19"/>
      <c r="D274" s="19"/>
      <c r="E274" s="19"/>
      <c r="F274" s="12"/>
      <c r="G274" s="12"/>
      <c r="H274" s="15"/>
      <c r="I274" s="15"/>
      <c r="J274" s="15"/>
      <c r="K274" s="15"/>
      <c r="L274" s="15"/>
      <c r="M274" s="15"/>
      <c r="N274"/>
    </row>
    <row r="275" spans="1:14" ht="15">
      <c r="A275" s="20"/>
      <c r="B275"/>
      <c r="C275"/>
      <c r="D275" s="32"/>
      <c r="E275" s="32"/>
      <c r="F275" s="32"/>
      <c r="G275" s="32"/>
      <c r="H275" s="32"/>
      <c r="I275" s="32"/>
      <c r="J275" s="32"/>
      <c r="K275" s="32"/>
      <c r="L275" s="32"/>
      <c r="M275" s="31"/>
      <c r="N275"/>
    </row>
    <row r="276" spans="1:14" ht="15">
      <c r="A276" s="19"/>
      <c r="B276"/>
      <c r="C276"/>
      <c r="D276" s="33"/>
      <c r="E276" s="33"/>
      <c r="F276" s="33"/>
      <c r="G276" s="33"/>
      <c r="H276" s="33"/>
      <c r="I276" s="33"/>
      <c r="J276" s="33"/>
      <c r="K276" s="33"/>
      <c r="L276" s="33"/>
      <c r="M276" s="15"/>
      <c r="N276"/>
    </row>
    <row r="277" spans="1:14" ht="15">
      <c r="A277" s="19"/>
      <c r="B277"/>
      <c r="C277"/>
      <c r="D277" s="33"/>
      <c r="E277" s="33"/>
      <c r="F277" s="33"/>
      <c r="G277" s="33"/>
      <c r="H277" s="33"/>
      <c r="I277" s="33"/>
      <c r="J277" s="33"/>
      <c r="K277" s="33"/>
      <c r="L277" s="33"/>
      <c r="M277" s="15"/>
      <c r="N277"/>
    </row>
    <row r="278" spans="1:14" ht="15">
      <c r="A278" s="19"/>
      <c r="B278" s="19"/>
      <c r="C278" s="19"/>
      <c r="D278" s="19"/>
      <c r="E278" s="19"/>
      <c r="F278" s="21"/>
      <c r="G278" s="19"/>
      <c r="H278" s="19"/>
      <c r="I278" s="19"/>
      <c r="J278" s="19"/>
      <c r="K278" s="19"/>
      <c r="L278" s="19"/>
      <c r="M278" s="15"/>
      <c r="N278"/>
    </row>
    <row r="279" spans="1:14" ht="15">
      <c r="A279" s="4" t="s">
        <v>66</v>
      </c>
      <c r="B279" s="4"/>
      <c r="C279" s="19"/>
      <c r="D279" s="5"/>
      <c r="E279" s="124" t="s">
        <v>74</v>
      </c>
      <c r="F279" s="124"/>
      <c r="G279" s="124"/>
      <c r="H279" s="19"/>
      <c r="I279" s="5"/>
      <c r="J279" s="15"/>
      <c r="K279" s="126" t="s">
        <v>180</v>
      </c>
      <c r="L279" s="126"/>
      <c r="M279" s="126"/>
      <c r="N279"/>
    </row>
    <row r="280" spans="1:14" ht="15">
      <c r="A280" s="4" t="s">
        <v>67</v>
      </c>
      <c r="B280" s="4"/>
      <c r="C280" s="19"/>
      <c r="D280" s="5"/>
      <c r="E280" s="124" t="s">
        <v>75</v>
      </c>
      <c r="F280" s="124"/>
      <c r="G280" s="124"/>
      <c r="H280" s="19"/>
      <c r="I280" s="5"/>
      <c r="J280" s="15"/>
      <c r="K280" s="126" t="s">
        <v>181</v>
      </c>
      <c r="L280" s="126"/>
      <c r="M280" s="126"/>
      <c r="N280"/>
    </row>
    <row r="281" spans="1:14" ht="15.75" customHeight="1">
      <c r="A281" s="4" t="s">
        <v>68</v>
      </c>
      <c r="B281" s="4"/>
      <c r="C281" s="19"/>
      <c r="D281" s="5"/>
      <c r="E281" s="124" t="s">
        <v>76</v>
      </c>
      <c r="F281" s="124"/>
      <c r="G281" s="124"/>
      <c r="H281" s="19"/>
      <c r="I281" s="5"/>
      <c r="J281" s="15"/>
      <c r="K281" s="126" t="s">
        <v>182</v>
      </c>
      <c r="L281" s="126"/>
      <c r="M281" s="126"/>
      <c r="N281"/>
    </row>
    <row r="282" spans="1:14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5"/>
      <c r="N282"/>
    </row>
    <row r="283" spans="1:14" s="2" customFormat="1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N283"/>
    </row>
    <row r="284" spans="1:14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N284"/>
    </row>
    <row r="285" spans="1:14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N285"/>
    </row>
    <row r="286" spans="1:14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N286"/>
    </row>
    <row r="287" spans="1:14" ht="15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N287"/>
    </row>
    <row r="288" spans="1:14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N288"/>
    </row>
    <row r="289" spans="1:14" s="2" customFormat="1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5"/>
      <c r="N289"/>
    </row>
    <row r="290" spans="1:14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5"/>
      <c r="N290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5"/>
      <c r="N291"/>
    </row>
    <row r="292" spans="1:14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5"/>
      <c r="N292"/>
    </row>
    <row r="293" spans="1:14" ht="15">
      <c r="A293" s="22"/>
      <c r="B293" s="19"/>
      <c r="C293" s="19"/>
      <c r="D293" s="19"/>
      <c r="E293" s="19"/>
      <c r="F293" s="12"/>
      <c r="G293" s="12"/>
      <c r="H293" s="15"/>
      <c r="I293" s="15"/>
      <c r="J293" s="15"/>
      <c r="K293" s="15"/>
      <c r="L293" s="15"/>
      <c r="M293" s="15"/>
      <c r="N293"/>
    </row>
    <row r="294" spans="1:14" ht="15">
      <c r="A294" s="19"/>
      <c r="B294" s="19"/>
      <c r="C294" s="19"/>
      <c r="D294" s="19"/>
      <c r="E294" s="19"/>
      <c r="F294" s="12"/>
      <c r="G294" s="12"/>
      <c r="H294" s="15"/>
      <c r="I294" s="15"/>
      <c r="J294" s="15"/>
      <c r="K294" s="15"/>
      <c r="L294" s="15"/>
      <c r="M294" s="15"/>
      <c r="N294"/>
    </row>
    <row r="295" spans="1:14" ht="15">
      <c r="A295" s="19"/>
      <c r="B295" s="19"/>
      <c r="C295" s="19"/>
      <c r="D295" s="19"/>
      <c r="E295" s="19"/>
      <c r="F295" s="12"/>
      <c r="G295" s="12"/>
      <c r="H295" s="15"/>
      <c r="I295" s="15"/>
      <c r="J295" s="15"/>
      <c r="K295" s="15"/>
      <c r="L295" s="15"/>
      <c r="M295" s="15"/>
      <c r="N295"/>
    </row>
    <row r="296" spans="1:14" ht="15">
      <c r="A296" s="19"/>
      <c r="B296" s="19"/>
      <c r="C296" s="19"/>
      <c r="D296" s="19"/>
      <c r="E296" s="19"/>
      <c r="F296" s="12"/>
      <c r="G296" s="12"/>
      <c r="H296" s="15"/>
      <c r="I296" s="15"/>
      <c r="J296" s="15"/>
      <c r="K296" s="15"/>
      <c r="L296" s="15"/>
      <c r="M296" s="15"/>
      <c r="N296"/>
    </row>
    <row r="297" spans="1:14" s="2" customFormat="1" ht="15">
      <c r="A297" s="19"/>
      <c r="B297" s="19"/>
      <c r="C297" s="19"/>
      <c r="D297" s="19"/>
      <c r="E297" s="19"/>
      <c r="F297" s="12"/>
      <c r="G297" s="12"/>
      <c r="H297" s="15"/>
      <c r="I297" s="15"/>
      <c r="J297" s="15"/>
      <c r="K297" s="15"/>
      <c r="L297" s="15"/>
      <c r="M297" s="15"/>
      <c r="N297"/>
    </row>
    <row r="298" spans="1:14" ht="15">
      <c r="A298" s="19"/>
      <c r="B298" s="19"/>
      <c r="C298" s="19"/>
      <c r="D298" s="19"/>
      <c r="E298" s="19"/>
      <c r="F298" s="12"/>
      <c r="G298" s="12"/>
      <c r="H298" s="15"/>
      <c r="I298" s="15"/>
      <c r="J298" s="15"/>
      <c r="K298" s="15"/>
      <c r="L298" s="15"/>
      <c r="M298" s="15"/>
      <c r="N298"/>
    </row>
    <row r="299" spans="1:14" ht="15">
      <c r="A299" s="19"/>
      <c r="B299" s="19"/>
      <c r="C299" s="19"/>
      <c r="D299" s="19"/>
      <c r="E299" s="19"/>
      <c r="F299" s="12"/>
      <c r="G299" s="12"/>
      <c r="H299" s="15"/>
      <c r="I299" s="15"/>
      <c r="J299" s="15"/>
      <c r="K299" s="15"/>
      <c r="L299" s="15"/>
      <c r="M299" s="15"/>
      <c r="N299"/>
    </row>
    <row r="300" spans="1:14" ht="15">
      <c r="A300" s="19"/>
      <c r="B300" s="18"/>
      <c r="C300" s="15"/>
      <c r="D300" s="15"/>
      <c r="E300" s="15"/>
      <c r="F300" s="18"/>
      <c r="G300" s="15"/>
      <c r="H300" s="15"/>
      <c r="I300" s="15"/>
      <c r="J300" s="15"/>
      <c r="K300" s="15"/>
      <c r="L300" s="15"/>
      <c r="M300" s="15"/>
      <c r="N300"/>
    </row>
    <row r="301" spans="1:14" ht="15">
      <c r="A301" s="19"/>
      <c r="B301" s="18"/>
      <c r="C301" s="15"/>
      <c r="D301" s="15"/>
      <c r="E301" s="124"/>
      <c r="F301" s="124"/>
      <c r="G301" s="124"/>
      <c r="H301" s="15"/>
      <c r="I301" s="15"/>
      <c r="J301" s="15"/>
      <c r="K301" s="15"/>
      <c r="L301" s="15"/>
      <c r="M301" s="15"/>
      <c r="N301"/>
    </row>
    <row r="302" spans="1:14" ht="15">
      <c r="A302" s="19"/>
      <c r="B302" s="18"/>
      <c r="C302" s="15"/>
      <c r="D302" s="15"/>
      <c r="E302" s="4"/>
      <c r="F302" s="4"/>
      <c r="G302" s="4"/>
      <c r="H302" s="15"/>
      <c r="I302" s="15"/>
      <c r="J302" s="15"/>
      <c r="K302" s="15"/>
      <c r="L302" s="15"/>
      <c r="M302" s="15"/>
      <c r="N302"/>
    </row>
    <row r="303" spans="1:14" ht="15">
      <c r="A303" s="19"/>
      <c r="B303" s="18"/>
      <c r="C303" s="15"/>
      <c r="D303" s="15"/>
      <c r="E303" s="4"/>
      <c r="F303" s="4"/>
      <c r="G303" s="4"/>
      <c r="H303" s="15"/>
      <c r="I303" s="15"/>
      <c r="J303" s="15"/>
      <c r="K303" s="15"/>
      <c r="L303" s="15"/>
      <c r="M303" s="15"/>
      <c r="N303"/>
    </row>
    <row r="304" spans="1:14" ht="15">
      <c r="A304" s="15"/>
      <c r="B304" s="11"/>
      <c r="C304" s="15"/>
      <c r="D304" s="15"/>
      <c r="E304" s="124"/>
      <c r="F304" s="124"/>
      <c r="G304" s="124"/>
      <c r="H304" s="15"/>
      <c r="I304" s="15"/>
      <c r="J304" s="15"/>
      <c r="K304" s="15"/>
      <c r="L304" s="15"/>
      <c r="M304" s="15"/>
      <c r="N304"/>
    </row>
    <row r="305" spans="1:14" ht="15">
      <c r="A305" s="15"/>
      <c r="B305" s="11"/>
      <c r="C305" s="15"/>
      <c r="D305" s="15"/>
      <c r="E305" s="124"/>
      <c r="F305" s="124"/>
      <c r="G305" s="124"/>
      <c r="H305" s="15"/>
      <c r="I305" s="15"/>
      <c r="J305" s="15"/>
      <c r="K305" s="15"/>
      <c r="L305" s="15"/>
      <c r="M305" s="15"/>
      <c r="N305"/>
    </row>
    <row r="306" spans="1:14" ht="15">
      <c r="A306" s="23"/>
      <c r="B306" s="123"/>
      <c r="C306" s="123"/>
      <c r="D306" s="123"/>
      <c r="E306" s="123"/>
      <c r="F306" s="123"/>
      <c r="G306" s="124"/>
      <c r="H306" s="124"/>
      <c r="I306" s="124"/>
      <c r="J306" s="124"/>
      <c r="K306" s="124"/>
      <c r="L306" s="15"/>
      <c r="M306" s="15"/>
      <c r="N306"/>
    </row>
    <row r="307" spans="1:14" ht="15">
      <c r="A307" s="23"/>
      <c r="B307" s="123"/>
      <c r="C307" s="123"/>
      <c r="D307" s="123"/>
      <c r="E307" s="123"/>
      <c r="F307" s="123"/>
      <c r="G307" s="124"/>
      <c r="H307" s="124"/>
      <c r="I307" s="124"/>
      <c r="J307" s="124"/>
      <c r="K307" s="124"/>
      <c r="L307" s="15"/>
      <c r="M307" s="15"/>
      <c r="N307"/>
    </row>
    <row r="308" spans="1:14" ht="15">
      <c r="A308" s="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5"/>
      <c r="M308" s="15"/>
      <c r="N308"/>
    </row>
    <row r="309" spans="1:14" ht="1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5"/>
      <c r="M309" s="15"/>
      <c r="N309"/>
    </row>
    <row r="310" spans="1:14" ht="1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5"/>
      <c r="M310" s="15"/>
      <c r="N310"/>
    </row>
    <row r="311" spans="1:14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15"/>
      <c r="M311" s="15"/>
      <c r="N311"/>
    </row>
    <row r="312" spans="1:14" ht="15">
      <c r="A312" s="4"/>
      <c r="B312" s="15"/>
      <c r="C312" s="15"/>
      <c r="D312" s="15"/>
      <c r="E312" s="4"/>
      <c r="F312" s="15"/>
      <c r="G312" s="15"/>
      <c r="H312" s="4"/>
      <c r="I312" s="4"/>
      <c r="J312" s="4"/>
      <c r="K312" s="4"/>
      <c r="L312" s="15"/>
      <c r="M312" s="15"/>
      <c r="N312"/>
    </row>
    <row r="313" spans="1:14" ht="15">
      <c r="A313" s="4"/>
      <c r="B313" s="15"/>
      <c r="C313" s="15"/>
      <c r="D313" s="15"/>
      <c r="E313" s="4"/>
      <c r="F313" s="15"/>
      <c r="G313" s="15"/>
      <c r="H313" s="15"/>
      <c r="I313" s="15"/>
      <c r="J313" s="15"/>
      <c r="K313" s="4"/>
      <c r="L313" s="15"/>
      <c r="M313" s="15"/>
      <c r="N313"/>
    </row>
    <row r="314" spans="1:14" ht="15">
      <c r="A314" s="4"/>
      <c r="B314" s="15"/>
      <c r="C314" s="15"/>
      <c r="D314" s="15"/>
      <c r="E314" s="4"/>
      <c r="F314" s="15"/>
      <c r="G314" s="15"/>
      <c r="H314" s="15"/>
      <c r="I314" s="15"/>
      <c r="J314" s="15"/>
      <c r="K314" s="4"/>
      <c r="L314" s="15"/>
      <c r="M314" s="15"/>
      <c r="N314"/>
    </row>
    <row r="315" spans="7:14" ht="15">
      <c r="G315" s="127"/>
      <c r="H315" s="127"/>
      <c r="I315" s="127"/>
      <c r="J315" s="127"/>
      <c r="K315" s="127"/>
      <c r="L315" s="15"/>
      <c r="M315" s="15"/>
      <c r="N315"/>
    </row>
    <row r="316" spans="1:14" ht="15">
      <c r="A316" s="5"/>
      <c r="B316" s="5"/>
      <c r="L316" s="15"/>
      <c r="M316" s="15"/>
      <c r="N316"/>
    </row>
    <row r="317" spans="1:14" ht="15">
      <c r="A317" s="5"/>
      <c r="B317" s="5"/>
      <c r="L317" s="15"/>
      <c r="M317" s="15"/>
      <c r="N317"/>
    </row>
    <row r="318" spans="1:14" ht="15">
      <c r="A318" s="5"/>
      <c r="B318" s="5"/>
      <c r="L318" s="15"/>
      <c r="N318"/>
    </row>
    <row r="319" spans="1:14" ht="15">
      <c r="A319" s="5"/>
      <c r="B319" s="5"/>
      <c r="C319" s="8"/>
      <c r="D319" s="8"/>
      <c r="L319" s="15"/>
      <c r="N319"/>
    </row>
    <row r="320" spans="1:14" ht="15">
      <c r="A320" s="5"/>
      <c r="B320" s="5"/>
      <c r="L320" s="15"/>
      <c r="N320"/>
    </row>
    <row r="321" spans="1:14" ht="15">
      <c r="A321" s="5"/>
      <c r="B321" s="5"/>
      <c r="L321" s="15"/>
      <c r="N321"/>
    </row>
    <row r="322" spans="1:14" ht="15">
      <c r="A322" s="5"/>
      <c r="B322" s="5"/>
      <c r="L322" s="15"/>
      <c r="N322"/>
    </row>
    <row r="323" spans="1:14" ht="15">
      <c r="A323" s="5"/>
      <c r="B323" s="5"/>
      <c r="L323" s="15"/>
      <c r="N323"/>
    </row>
    <row r="324" spans="1:14" ht="15">
      <c r="A324" s="5"/>
      <c r="B324" s="5"/>
      <c r="L324" s="15"/>
      <c r="N324"/>
    </row>
    <row r="325" spans="1:14" ht="15">
      <c r="A325" s="5"/>
      <c r="B325" s="5"/>
      <c r="L325" s="15"/>
      <c r="N325"/>
    </row>
    <row r="326" spans="1:14" ht="15">
      <c r="A326" s="5"/>
      <c r="B326" s="5"/>
      <c r="L326" s="15"/>
      <c r="N326"/>
    </row>
    <row r="327" spans="1:14" ht="15">
      <c r="A327" s="5"/>
      <c r="B327" s="5"/>
      <c r="L327" s="15"/>
      <c r="N327"/>
    </row>
    <row r="328" spans="1:14" ht="15">
      <c r="A328" s="5"/>
      <c r="B328" s="5"/>
      <c r="L328" s="15"/>
      <c r="N328"/>
    </row>
    <row r="329" spans="1:14" ht="15">
      <c r="A329" s="5"/>
      <c r="B329" s="5"/>
      <c r="L329" s="15"/>
      <c r="N329"/>
    </row>
    <row r="330" spans="1:14" ht="15">
      <c r="A330" s="5"/>
      <c r="B330" s="5"/>
      <c r="L330" s="15"/>
      <c r="N330"/>
    </row>
    <row r="331" spans="1:14" ht="15">
      <c r="A331" s="5"/>
      <c r="B331" s="5"/>
      <c r="L331" s="15"/>
      <c r="N331"/>
    </row>
    <row r="332" spans="1:14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5"/>
      <c r="N332"/>
    </row>
    <row r="333" spans="1:14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5"/>
      <c r="N333"/>
    </row>
    <row r="334" spans="1:14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5"/>
      <c r="N334"/>
    </row>
    <row r="335" spans="1:14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5"/>
      <c r="N335"/>
    </row>
    <row r="336" spans="1:14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5"/>
      <c r="N336"/>
    </row>
    <row r="337" spans="1:14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5"/>
      <c r="N337"/>
    </row>
    <row r="338" spans="1:14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5"/>
      <c r="N338"/>
    </row>
    <row r="339" spans="1:14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5"/>
      <c r="N339"/>
    </row>
    <row r="340" spans="1:14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5"/>
      <c r="N340"/>
    </row>
    <row r="341" spans="1:14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5"/>
      <c r="N341"/>
    </row>
    <row r="342" spans="1:14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5"/>
      <c r="N342"/>
    </row>
    <row r="343" spans="1:14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N343"/>
    </row>
    <row r="344" spans="1:14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N344"/>
    </row>
    <row r="345" spans="1:14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N345"/>
    </row>
    <row r="346" spans="1:14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N346"/>
    </row>
    <row r="347" spans="1:14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N347"/>
    </row>
    <row r="364" spans="3:4" s="5" customFormat="1" ht="15">
      <c r="C364" s="8"/>
      <c r="D364" s="8"/>
    </row>
  </sheetData>
  <sheetProtection/>
  <mergeCells count="65">
    <mergeCell ref="G163:H163"/>
    <mergeCell ref="G164:G165"/>
    <mergeCell ref="H164:H165"/>
    <mergeCell ref="E163:E165"/>
    <mergeCell ref="L163:L165"/>
    <mergeCell ref="F163:F164"/>
    <mergeCell ref="G315:K315"/>
    <mergeCell ref="A309:K309"/>
    <mergeCell ref="A310:K310"/>
    <mergeCell ref="G307:K307"/>
    <mergeCell ref="G308:K308"/>
    <mergeCell ref="A273:M273"/>
    <mergeCell ref="K279:M279"/>
    <mergeCell ref="B308:F308"/>
    <mergeCell ref="B307:F307"/>
    <mergeCell ref="E305:G305"/>
    <mergeCell ref="E304:G304"/>
    <mergeCell ref="E279:G279"/>
    <mergeCell ref="G306:K306"/>
    <mergeCell ref="B306:F306"/>
    <mergeCell ref="E281:G281"/>
    <mergeCell ref="E301:G301"/>
    <mergeCell ref="E280:G280"/>
    <mergeCell ref="K281:M281"/>
    <mergeCell ref="K280:M280"/>
    <mergeCell ref="A5:M5"/>
    <mergeCell ref="A6:M6"/>
    <mergeCell ref="A7:M7"/>
    <mergeCell ref="A8:M8"/>
    <mergeCell ref="A9:M9"/>
    <mergeCell ref="K12:M12"/>
    <mergeCell ref="D16:D18"/>
    <mergeCell ref="I163:I165"/>
    <mergeCell ref="J163:J165"/>
    <mergeCell ref="M161:M165"/>
    <mergeCell ref="A152:M152"/>
    <mergeCell ref="A153:M153"/>
    <mergeCell ref="A154:M154"/>
    <mergeCell ref="B163:C163"/>
    <mergeCell ref="D163:D165"/>
    <mergeCell ref="B164:B165"/>
    <mergeCell ref="F16:F17"/>
    <mergeCell ref="B17:B18"/>
    <mergeCell ref="G161:L162"/>
    <mergeCell ref="L16:L18"/>
    <mergeCell ref="M14:M18"/>
    <mergeCell ref="A156:M156"/>
    <mergeCell ref="C17:C18"/>
    <mergeCell ref="A155:M155"/>
    <mergeCell ref="J16:J18"/>
    <mergeCell ref="I16:I18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A161:A166"/>
    <mergeCell ref="K163:K165"/>
    <mergeCell ref="B161:F162"/>
    <mergeCell ref="C164:C165"/>
    <mergeCell ref="K159:M159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2"/>
  <rowBreaks count="1" manualBreakCount="1">
    <brk id="147" max="12" man="1"/>
  </rowBreaks>
  <ignoredErrors>
    <ignoredError sqref="F239 L246:L251 F250:F251 E258:F258 E264:F264 B95:F95 F103:F106 B114:E114 G114:K114 B130:E130 G130:K130 F96:F101 B135:E135 B140:E140 B143:E143 G135:K135 G140:K140 G143:K143 F259:F260 E266:F266 F265 F267:F268 L95:L100 L264:L266 F122:F145 L122:L145 L103:L106 L108:L115 F108:F115 L118:L120 F118:F120 F196 L239:L240 L242:L244 F244 L258:L261 F262 L262 L219 F219:K219 M219 L52 F52 F75" formula="1"/>
    <ignoredError sqref="L101 F261 G101:H101 I101:K101" formula="1" formulaRange="1"/>
    <ignoredError sqref="G169:K169 G196:K196 E261 G244:H2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2021-09-17T19:36:15Z</cp:lastPrinted>
  <dcterms:created xsi:type="dcterms:W3CDTF">2000-09-28T14:08:42Z</dcterms:created>
  <dcterms:modified xsi:type="dcterms:W3CDTF">2021-09-28T14:47:40Z</dcterms:modified>
  <cp:category/>
  <cp:version/>
  <cp:contentType/>
  <cp:contentStatus/>
</cp:coreProperties>
</file>