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930" windowWidth="11340" windowHeight="5310" tabRatio="602" activeTab="0"/>
  </bookViews>
  <sheets>
    <sheet name="anexo VII bimestral" sheetId="1" r:id="rId1"/>
  </sheets>
  <definedNames>
    <definedName name="_xlnm.Print_Area" localSheetId="0">'anexo VII bimestral'!$A$1:$M$259</definedName>
  </definedNames>
  <calcPr fullCalcOnLoad="1"/>
</workbook>
</file>

<file path=xl/sharedStrings.xml><?xml version="1.0" encoding="utf-8"?>
<sst xmlns="http://schemas.openxmlformats.org/spreadsheetml/2006/main" count="284" uniqueCount="169">
  <si>
    <t>GOVERNO DO ESTADO DO RIO DE JANEIRO</t>
  </si>
  <si>
    <t>Inscritos</t>
  </si>
  <si>
    <t>Pagos</t>
  </si>
  <si>
    <t>Cancelados</t>
  </si>
  <si>
    <t>PODER LEGISLATIVO</t>
  </si>
  <si>
    <t>MINISTÉRIO PÚBLICO</t>
  </si>
  <si>
    <t>FUNDAÇÕES</t>
  </si>
  <si>
    <t>EMPRESAS PÚBLICAS</t>
  </si>
  <si>
    <t>PODER JUDICIÁRIO</t>
  </si>
  <si>
    <t>PODER EXECUTIVO</t>
  </si>
  <si>
    <t>RELATÓRIO RESUMIDO DA EXECUÇÃO ORÇAMENTÁRIA</t>
  </si>
  <si>
    <t>ORÇAMENTOS FISCAL E DA SEGURIDADE SOCIAL</t>
  </si>
  <si>
    <t>PODER / ÓRGÃO</t>
  </si>
  <si>
    <t>DEMONSTRATIVO DOS RESTOS A PAGAR POR PODER E ÓRGÃO</t>
  </si>
  <si>
    <t>FUNDOS ESPECIAIS</t>
  </si>
  <si>
    <t>11000 - Defensoria Pública Geral do Estado</t>
  </si>
  <si>
    <t>09000 - Procuradoria Geral do Estado</t>
  </si>
  <si>
    <t>03000 - Tribunal de Justiça</t>
  </si>
  <si>
    <t>RREO - Anexo 7 (LRF, art. 53, inciso V)</t>
  </si>
  <si>
    <t>Liquidados</t>
  </si>
  <si>
    <t>Saldo</t>
  </si>
  <si>
    <t xml:space="preserve"> Continuação </t>
  </si>
  <si>
    <t>RESTOS A PAGAR NÃO PROCESSADOS</t>
  </si>
  <si>
    <t>ADMINISTRAÇÃO DIRETA</t>
  </si>
  <si>
    <t xml:space="preserve">ECONOMIA MISTA </t>
  </si>
  <si>
    <t>Obs.: 1 - Excluídas a Imprensa Oficial, a CEDAE e a AGERIO por não se enquadrarem no conceito de Empresa Dependente.</t>
  </si>
  <si>
    <t>AUTARQUIA</t>
  </si>
  <si>
    <t>RESTOS A PAGAR (EXCETO INTRA-ORÇAMENTÁRIOS) (I)</t>
  </si>
  <si>
    <t>TOTAL (III) = (I + II)</t>
  </si>
  <si>
    <t>RESTOS A PAGAR (INTRA - ORÇAMENTÁRIOS) (II)</t>
  </si>
  <si>
    <t>01000 - Assembléia Legislativa</t>
  </si>
  <si>
    <t>02000 - Tribunal de Contas do Estado do Rio de Janeiro</t>
  </si>
  <si>
    <t>02610 - FUNDO ESP. DE MOD. DO CONT. EXT. DO TCE-RJ</t>
  </si>
  <si>
    <t>03610 - FUNDO ESPECIAL DO TRIBUNAL DE JUSTICA</t>
  </si>
  <si>
    <t>03620 - FUNDO ESPECIAL ESCOLA DE MAGISTRATURA RJ</t>
  </si>
  <si>
    <t>03630 - FUNDO DE APOIO AOS REG. CIVIS PN ERJ</t>
  </si>
  <si>
    <t>10000 - Ministério Público</t>
  </si>
  <si>
    <t>10610 - FUNDO ESPECIAL DO MINISTERIO PUBLICO DO ERJ</t>
  </si>
  <si>
    <t>17310 - SUPERINTENDENCIA DE DESPORTOS DO ESTADO DO RJ</t>
  </si>
  <si>
    <t>24320 - INSTITUTO ESTADUAL DO AMBIENTE</t>
  </si>
  <si>
    <t>29310 - INSTITUTO DE ASSIST.DOS SERV. DO ESTADO DO RJ</t>
  </si>
  <si>
    <t>31330 - DEPT. DE TRANSP. RODOV. DO EST. RJ</t>
  </si>
  <si>
    <t>25410 - FUNDACAO SANTA CABRINI</t>
  </si>
  <si>
    <t>29420 - FUNDACAO SAUDE DO ESTADO DO RIO DE JANEIRO</t>
  </si>
  <si>
    <t>40410 - FUND.CARLOS CHAGAS FILHO DE AMP.A PESQUISA-RJ</t>
  </si>
  <si>
    <t>40430 - FUNDACAO UNIV. DO EST. RIO DE JANEIRO</t>
  </si>
  <si>
    <t>40440 - FUND. APOIO A ESCOLA TEC. EST.RJ - FAETEC</t>
  </si>
  <si>
    <t>40450 - FUND.UNIV.EST.NORTE FLUMINENSE DARCY RIBEIRO.</t>
  </si>
  <si>
    <t>40460 - FUND. CENT.DE CIENCIA E EDUC.SUP.DIST. DO ERJ</t>
  </si>
  <si>
    <t>40470 - CENTRO UNIVERSITARIO DA ZONA OESTE</t>
  </si>
  <si>
    <t>21530 - EMPRESA ESTADUAL DE VIACAO - EM LIQUIDACAO</t>
  </si>
  <si>
    <t>21710 - COMP. DO METROPOLITANO DO RJ - EM LIQUIDACAO</t>
  </si>
  <si>
    <t>21720 - CIA DE TRANSP. COLETIVOS DO RJ -EM LIQUIDACAO</t>
  </si>
  <si>
    <t>29710 - INSTITUTO VITAL BRAZIL SA.</t>
  </si>
  <si>
    <t>31710 - COMP DE DESENV RODOV E TERMINAIS DO EST DO RJ</t>
  </si>
  <si>
    <t>31720 - COMP EST DE ENGENH DE TRANSPORTES E LOGISTICA</t>
  </si>
  <si>
    <t>31730 - COMP DE TRANSP SOBRE TRILHOS DO EST DO RJ</t>
  </si>
  <si>
    <t>43710 - COMPANHIA DE TURISMO DO EST. RJ</t>
  </si>
  <si>
    <t>09610 - FUNDO ESPECIAL DA PROCURADORIA GERAL DO RJ</t>
  </si>
  <si>
    <t>11610 - FUNDO ESPECIAL DA DEFENSORIA PUBLICA DO ERJ</t>
  </si>
  <si>
    <t>16610 - FUND.ESP.DO CORPO DE BOMBEIROS.</t>
  </si>
  <si>
    <t>20610 - FUNDO ESPECIAL DE ADMINISTRACAO FAZENDARIA</t>
  </si>
  <si>
    <t>24630 - FUNDO ESTADUAL DE RECURSOS HIDRICOS</t>
  </si>
  <si>
    <t>25610 - FUNDO ESPECIAL PENITENCIARIO</t>
  </si>
  <si>
    <t>29610 - FUNDO ESTADUAL DA SAUDE</t>
  </si>
  <si>
    <t>31610 - FUNDO ESTADUAL DE TRANSPORTES</t>
  </si>
  <si>
    <t>Renato Ferreira Costa</t>
  </si>
  <si>
    <t>Coordenador - ID: 4.284.985-3</t>
  </si>
  <si>
    <t>Contador - CRC-RJ-097281/O-6</t>
  </si>
  <si>
    <t>20340 - FUNDO UNICO DE PREVIDENCIA DO ESTADO DO RJ.</t>
  </si>
  <si>
    <t>24330 - INST. DE TERRAS E CARTOGR. DO EST. RJ</t>
  </si>
  <si>
    <t>21610 - FUNDO ESPECIAL DO DEPOSITO PUBLICO</t>
  </si>
  <si>
    <t>01610 - FUNDO ESPECIAL DA ASSEMBLEIA LEGISLATIVA ERJ.</t>
  </si>
  <si>
    <t>DEFENSORIA PÚBLICA</t>
  </si>
  <si>
    <t>Ronald Marcio G. Rodrigues</t>
  </si>
  <si>
    <t>Superintendente - ID: 1.943.584-3</t>
  </si>
  <si>
    <t>Contador - CRC-RJ-079208/O-8</t>
  </si>
  <si>
    <t>14310 - PROTECAO E DEFESA DO CONSUMIDOR DO ESTADO DO RIO DE JANEIRO</t>
  </si>
  <si>
    <t>07310 - INSTITUTO ESTADUAL DE ENGENH. E ARQUITETURA</t>
  </si>
  <si>
    <t>13410 - FUNDACAO INSTITUTO DE PESCA DO ESTADO DO RIO DE JANEIRO</t>
  </si>
  <si>
    <t>15410 - FUND. ANITA MANTUANO DE ARTES DO ESTADO DO RJ</t>
  </si>
  <si>
    <t>15430 - FUND. TEATRO MUNICIPAL DO RJ</t>
  </si>
  <si>
    <t>15440 - FUNDACAO MUSEU DA IMAGEM E DO SOM</t>
  </si>
  <si>
    <t>07510 - EMPRESA DE OBRAS PUBLICAS DO ESTADO DO RJ</t>
  </si>
  <si>
    <t>13530 - EMPRESA ASSIST. TEC. EXT. RURAL DO ESTADO RJ.</t>
  </si>
  <si>
    <t>13540 - EMPRESA DE PESQ.AGROPECUARIA DO ESTADO DO RJ</t>
  </si>
  <si>
    <t>13710 - COMPANHIA DE ARMAZENS E SILOS DO ESTA DO RJ.</t>
  </si>
  <si>
    <t>13720 - CENTRAIS DE ABASTECIMENTO DO ESTADO DO RJ.</t>
  </si>
  <si>
    <t xml:space="preserve">17000 - Secretaria de Estado de Esporte, Lazer e Juventude </t>
  </si>
  <si>
    <t xml:space="preserve">18000 - Secretaria de Estado de Educação </t>
  </si>
  <si>
    <t xml:space="preserve">25000 - Secretaria de Estado de Administração Penitenciária </t>
  </si>
  <si>
    <t xml:space="preserve">29000 - Secretaria de Estado de Saúde </t>
  </si>
  <si>
    <t xml:space="preserve">31000 - Secretaria de Estado de Transportes </t>
  </si>
  <si>
    <t xml:space="preserve">37000 - Encargos Gerais do Estado </t>
  </si>
  <si>
    <t xml:space="preserve">43000 - Secretaria de Estado de Turismo </t>
  </si>
  <si>
    <t>20340 - FUNDO UNICO DE PREVIDENCIA DO ESTADO DO RJ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</si>
  <si>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</si>
  <si>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</si>
  <si>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</si>
  <si>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</si>
  <si>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 xml:space="preserve">Em Exercícios Anteriores                   </t>
  </si>
  <si>
    <t>( d )</t>
  </si>
  <si>
    <t>e = ( a + b) - ( c + d )</t>
  </si>
  <si>
    <t>Em Exercícios Anteriores</t>
  </si>
  <si>
    <t>( f )</t>
  </si>
  <si>
    <t>( g )</t>
  </si>
  <si>
    <t>( h )</t>
  </si>
  <si>
    <t>( i )</t>
  </si>
  <si>
    <t>( j )</t>
  </si>
  <si>
    <t>k = ( f + g ) - ( i + j )</t>
  </si>
  <si>
    <t>Saldo Total</t>
  </si>
  <si>
    <t>l = ( e + k )</t>
  </si>
  <si>
    <t>( a )</t>
  </si>
  <si>
    <t>( b )</t>
  </si>
  <si>
    <t>( c )</t>
  </si>
  <si>
    <t xml:space="preserve">50000 - Controladoria Geral do Estado do Rio de Janeiro </t>
  </si>
  <si>
    <t>08000 - Vice-Governadoria do Estado</t>
  </si>
  <si>
    <t xml:space="preserve">16000 - Secretaria de Estado de Defesa Civil e Corpo de Bombeiros Militar </t>
  </si>
  <si>
    <t xml:space="preserve">20000 - Secretaria de Estado de Fazenda </t>
  </si>
  <si>
    <t xml:space="preserve">24000 - Secretaria de Estado do Ambiente e Sustentabilidade </t>
  </si>
  <si>
    <t xml:space="preserve">26000 - Secretaria de Estado de Segurança - Em Extinção </t>
  </si>
  <si>
    <t xml:space="preserve">40000 - Secretaria de Estado de Ciência, Tecnologia, Inovação </t>
  </si>
  <si>
    <t>08330 - Departamento de Trânsito do Estado do RJ</t>
  </si>
  <si>
    <t>21321 - Instituto de Segurança Pública - ISP</t>
  </si>
  <si>
    <t>21350 - Centro de Tecnologia de Informação e Comunicação do Estado do Rio de Janeiro</t>
  </si>
  <si>
    <t>24370 - Departamento de Recursos Minerais do Estado do Rio de Janeiro</t>
  </si>
  <si>
    <t>30310 - Agência Reguladora dos Serviços Públicos de Transportes Aquaviários, Ferrov. e Metroviários e Rodovias do Estado do RJ</t>
  </si>
  <si>
    <t>30320 - Agência Reguladora de Energia e Saneamento do Estado do Rio de Janeiro</t>
  </si>
  <si>
    <t>30340 - Loteria do Estado do Rio de Janeiro</t>
  </si>
  <si>
    <t>30380 - Instituto de Pesos e Medidas do Estado do Rio de Janeiro</t>
  </si>
  <si>
    <t>08410 - Fund Dep Estradas de Rodagem do Estado do RJ</t>
  </si>
  <si>
    <t>08411 - Fundação Leão XIII</t>
  </si>
  <si>
    <t>49412 - Fundação para a Infância e Adolescência</t>
  </si>
  <si>
    <t>30750 - Companhia de Desenvolvimento Industrial do Estado do Rio de Janeiro</t>
  </si>
  <si>
    <t>53720 - Companhia Estadual de Habitação do Estado do Rio de Janeiro</t>
  </si>
  <si>
    <t>49650 - Fundo Estadual de Assistência Social</t>
  </si>
  <si>
    <t>51650 - Fundo Especial da Polícia Militar</t>
  </si>
  <si>
    <t>51660 - Fundo Estadual de Investimentos e Ações de Segurança Pública e Desenvolvimento Social</t>
  </si>
  <si>
    <t>52620 - Fundo Especial da Polícia Civil</t>
  </si>
  <si>
    <t>(2/2)</t>
  </si>
  <si>
    <t>Continua (1/2)</t>
  </si>
  <si>
    <t>07000 - Secretaria de Estado de Infraestrutura e Obras</t>
  </si>
  <si>
    <t>13000 - Secretaria de Estado de Agricultura, Pecuária, Pesca e Abastecimento</t>
  </si>
  <si>
    <t>15000 - Secretaria de Estado de Cultura e Economia Criativa</t>
  </si>
  <si>
    <t>37001 - Encargos Gerais do Estado - Supervisão SEFAZ</t>
  </si>
  <si>
    <t>49000 - Secretaria de Estado de Desenvolvimento Social e de Direitos Humanos</t>
  </si>
  <si>
    <t>51000 - Secretaria de Estado de Polícia Militar</t>
  </si>
  <si>
    <t>52000 - Secretaria de Estado de Polícia Civil</t>
  </si>
  <si>
    <t>20341 - FUNDO DO PLANO PREVIDENCIARIO DO ERJ</t>
  </si>
  <si>
    <t>Em 31 de dezembro de               2019</t>
  </si>
  <si>
    <t>Em 31 de dezembro de 2019</t>
  </si>
  <si>
    <t>RESTOS A PAGAR PROCESSADOS</t>
  </si>
  <si>
    <t xml:space="preserve">          2 - Imprensa Oficial, CEDAE e AGERIO não constam nos Orçamentos Fiscal e da Seguridade Social no exercício de 2020.</t>
  </si>
  <si>
    <t>22000 - Secretaria de Desenvolvimento Econômico, Emprego e Relações Internacionais S</t>
  </si>
  <si>
    <t>53000 - Secretaria de Estado de Cidades</t>
  </si>
  <si>
    <t>22000 - Secretaria de Des.Econômico, Emprego e Relações Internacionais</t>
  </si>
  <si>
    <t>43000 - Secretaria de Estado de Turismo</t>
  </si>
  <si>
    <t>49000 - Secretaria de Estado de Des. Social e de Direitos Humanos</t>
  </si>
  <si>
    <t>21350 - Centro de Tec. de Informação e Com. do Estado do Rio de Janeiro</t>
  </si>
  <si>
    <t>30320 - Agência Reguladora de Energia e Saneamento do ERJ</t>
  </si>
  <si>
    <t>30310 - Agência Reg. Serviços Públicos de Transportes Aquaviários, Ferrov. e Metroviários e Rodovias do ERJ</t>
  </si>
  <si>
    <t xml:space="preserve">          3 - Os cancelamentos de Restos a Pagar Processados – RPP não prescritos, somente são autorizados e liberados pela SUBCONT para registro contábil após o cumprimento do Ofício Circular SUBCONT nº 002/2020, que trata da obrigatoriedade de encaminhamento de Notas Explicativas pelas unidades gestoras integrantes do SIAFE-Rio. No ofício, é informado pela SUBCONT: A responsabilidade pela análise do mérito e pela documentação anexa às notas explicativas que justificam o registro contábil é do próprio órgão emissor. As notas explicativas serão encaminhadas ao TCE na próxima Prestação de Contas de Governo.</t>
  </si>
  <si>
    <t>22320 - JUNTA COMERCIAL DO ESTADO DO RIO DE JANEIRO</t>
  </si>
  <si>
    <t>40401 - Fundação Centro Estadual de Estatística, Pesquisa e Formação de Servidores Públicos do Rio d</t>
  </si>
  <si>
    <t>JANEIRO A AGOSTO 2020/BIMESTRE JULHO-AGOSTO</t>
  </si>
  <si>
    <t>14000 - Secretaria De Estado Da Casa Civil</t>
  </si>
  <si>
    <t>21000 - Secretaria De Estado De Planejamento e Gestão</t>
  </si>
  <si>
    <t>30000 - Secretaria de Trabalho e Renda</t>
  </si>
  <si>
    <t xml:space="preserve">           Emissão: 21/09/2020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</si>
</sst>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\ ?/100"/>
    <numFmt numFmtId="180" formatCode="0.00_);\(0.00\)"/>
    <numFmt numFmtId="181" formatCode="_(* #,##0.0_);_(* \(#,##0.0\);_(* &quot;-&quot;??_);_(@_)"/>
    <numFmt numFmtId="182" formatCode="_(* #,##0_);_(* \(#,##0\);_(* &quot;-&quot;??_);_(@_)"/>
    <numFmt numFmtId="183" formatCode="&quot;R$&quot;#,##0.0_);[Red]\(&quot;R$&quot;#,##0.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0.000000000"/>
    <numFmt numFmtId="190" formatCode="0.0000000000"/>
    <numFmt numFmtId="191" formatCode="0.00000000000"/>
    <numFmt numFmtId="192" formatCode="#,##0.0"/>
    <numFmt numFmtId="193" formatCode="0.000"/>
    <numFmt numFmtId="194" formatCode="&quot;R$&quot;\ #,##0"/>
    <numFmt numFmtId="195" formatCode="&quot;R$&quot;\ #,##0.0"/>
    <numFmt numFmtId="196" formatCode="&quot;R$&quot;\ #,##0.00"/>
    <numFmt numFmtId="197" formatCode="&quot;Sim&quot;;&quot;Sim&quot;;&quot;Não&quot;"/>
    <numFmt numFmtId="198" formatCode="&quot;Verdadeiro&quot;;&quot;Verdadeiro&quot;;&quot;Falso&quot;"/>
    <numFmt numFmtId="199" formatCode="&quot;Ativado&quot;;&quot;Ativado&quot;;&quot;Desativado&quot;"/>
    <numFmt numFmtId="200" formatCode="[$€-2]\ #,##0.00_);[Red]\([$€-2]\ #,##0.00\)"/>
  </numFmts>
  <fonts count="41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2" fontId="3" fillId="0" borderId="10" xfId="6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82" fontId="3" fillId="0" borderId="0" xfId="60" applyNumberFormat="1" applyFont="1" applyFill="1" applyBorder="1" applyAlignment="1">
      <alignment/>
    </xf>
    <xf numFmtId="171" fontId="1" fillId="0" borderId="0" xfId="60" applyFont="1" applyFill="1" applyAlignment="1">
      <alignment/>
    </xf>
    <xf numFmtId="0" fontId="1" fillId="0" borderId="12" xfId="0" applyFont="1" applyFill="1" applyBorder="1" applyAlignment="1">
      <alignment/>
    </xf>
    <xf numFmtId="182" fontId="1" fillId="0" borderId="10" xfId="60" applyNumberFormat="1" applyFont="1" applyFill="1" applyBorder="1" applyAlignment="1">
      <alignment horizontal="center"/>
    </xf>
    <xf numFmtId="182" fontId="1" fillId="0" borderId="0" xfId="6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82" fontId="1" fillId="0" borderId="13" xfId="60" applyNumberFormat="1" applyFont="1" applyFill="1" applyBorder="1" applyAlignment="1">
      <alignment/>
    </xf>
    <xf numFmtId="182" fontId="1" fillId="0" borderId="13" xfId="6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182" fontId="3" fillId="33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182" fontId="3" fillId="33" borderId="0" xfId="0" applyNumberFormat="1" applyFont="1" applyFill="1" applyAlignment="1">
      <alignment vertical="center"/>
    </xf>
    <xf numFmtId="182" fontId="1" fillId="33" borderId="0" xfId="0" applyNumberFormat="1" applyFont="1" applyFill="1" applyBorder="1" applyAlignment="1">
      <alignment vertical="center"/>
    </xf>
    <xf numFmtId="182" fontId="1" fillId="33" borderId="0" xfId="0" applyNumberFormat="1" applyFont="1" applyFill="1" applyAlignment="1">
      <alignment vertical="center"/>
    </xf>
    <xf numFmtId="0" fontId="1" fillId="0" borderId="12" xfId="0" applyFont="1" applyFill="1" applyBorder="1" applyAlignment="1">
      <alignment wrapText="1"/>
    </xf>
    <xf numFmtId="182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182" fontId="1" fillId="33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182" fontId="1" fillId="0" borderId="0" xfId="6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/>
    </xf>
    <xf numFmtId="0" fontId="3" fillId="0" borderId="11" xfId="0" applyFont="1" applyFill="1" applyBorder="1" applyAlignment="1">
      <alignment wrapText="1"/>
    </xf>
    <xf numFmtId="49" fontId="1" fillId="0" borderId="16" xfId="6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71" fontId="1" fillId="0" borderId="0" xfId="6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1" fontId="1" fillId="0" borderId="0" xfId="60" applyFont="1" applyFill="1" applyAlignment="1">
      <alignment horizontal="center"/>
    </xf>
    <xf numFmtId="0" fontId="3" fillId="0" borderId="0" xfId="0" applyFont="1" applyFill="1" applyAlignment="1">
      <alignment horizontal="left"/>
    </xf>
    <xf numFmtId="171" fontId="3" fillId="0" borderId="0" xfId="60" applyFont="1" applyFill="1" applyAlignment="1">
      <alignment horizontal="center"/>
    </xf>
    <xf numFmtId="18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82" fontId="1" fillId="0" borderId="0" xfId="0" applyNumberFormat="1" applyFont="1" applyFill="1" applyAlignment="1">
      <alignment horizontal="left"/>
    </xf>
    <xf numFmtId="0" fontId="3" fillId="0" borderId="18" xfId="0" applyFont="1" applyFill="1" applyBorder="1" applyAlignment="1">
      <alignment wrapText="1"/>
    </xf>
    <xf numFmtId="182" fontId="1" fillId="0" borderId="0" xfId="0" applyNumberFormat="1" applyFont="1" applyFill="1" applyBorder="1" applyAlignment="1">
      <alignment horizontal="left"/>
    </xf>
    <xf numFmtId="171" fontId="1" fillId="0" borderId="0" xfId="60" applyFont="1" applyFill="1" applyBorder="1" applyAlignment="1">
      <alignment horizontal="left"/>
    </xf>
    <xf numFmtId="43" fontId="1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 vertical="center"/>
    </xf>
    <xf numFmtId="182" fontId="1" fillId="33" borderId="0" xfId="0" applyNumberFormat="1" applyFont="1" applyFill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/>
    </xf>
    <xf numFmtId="0" fontId="0" fillId="0" borderId="0" xfId="0" applyBorder="1" applyAlignment="1">
      <alignment/>
    </xf>
    <xf numFmtId="171" fontId="3" fillId="0" borderId="19" xfId="60" applyNumberFormat="1" applyFont="1" applyFill="1" applyBorder="1" applyAlignment="1">
      <alignment/>
    </xf>
    <xf numFmtId="171" fontId="3" fillId="0" borderId="20" xfId="0" applyNumberFormat="1" applyFont="1" applyFill="1" applyBorder="1" applyAlignment="1">
      <alignment horizontal="center"/>
    </xf>
    <xf numFmtId="171" fontId="3" fillId="0" borderId="10" xfId="60" applyNumberFormat="1" applyFont="1" applyFill="1" applyBorder="1" applyAlignment="1">
      <alignment/>
    </xf>
    <xf numFmtId="171" fontId="3" fillId="0" borderId="21" xfId="60" applyNumberFormat="1" applyFont="1" applyFill="1" applyBorder="1" applyAlignment="1">
      <alignment/>
    </xf>
    <xf numFmtId="171" fontId="1" fillId="0" borderId="10" xfId="60" applyNumberFormat="1" applyFont="1" applyFill="1" applyBorder="1" applyAlignment="1">
      <alignment/>
    </xf>
    <xf numFmtId="171" fontId="1" fillId="0" borderId="21" xfId="60" applyNumberFormat="1" applyFont="1" applyFill="1" applyBorder="1" applyAlignment="1">
      <alignment/>
    </xf>
    <xf numFmtId="171" fontId="1" fillId="0" borderId="10" xfId="60" applyNumberFormat="1" applyFont="1" applyFill="1" applyBorder="1" applyAlignment="1">
      <alignment horizontal="right"/>
    </xf>
    <xf numFmtId="171" fontId="1" fillId="0" borderId="12" xfId="60" applyNumberFormat="1" applyFont="1" applyFill="1" applyBorder="1" applyAlignment="1">
      <alignment/>
    </xf>
    <xf numFmtId="171" fontId="1" fillId="0" borderId="10" xfId="60" applyNumberFormat="1" applyFont="1" applyFill="1" applyBorder="1" applyAlignment="1">
      <alignment horizontal="center"/>
    </xf>
    <xf numFmtId="171" fontId="1" fillId="0" borderId="13" xfId="60" applyNumberFormat="1" applyFont="1" applyFill="1" applyBorder="1" applyAlignment="1">
      <alignment/>
    </xf>
    <xf numFmtId="171" fontId="1" fillId="0" borderId="22" xfId="60" applyNumberFormat="1" applyFont="1" applyFill="1" applyBorder="1" applyAlignment="1">
      <alignment/>
    </xf>
    <xf numFmtId="171" fontId="1" fillId="0" borderId="13" xfId="60" applyNumberFormat="1" applyFont="1" applyFill="1" applyBorder="1" applyAlignment="1">
      <alignment horizontal="center"/>
    </xf>
    <xf numFmtId="171" fontId="1" fillId="0" borderId="17" xfId="60" applyNumberFormat="1" applyFont="1" applyFill="1" applyBorder="1" applyAlignment="1">
      <alignment/>
    </xf>
    <xf numFmtId="171" fontId="1" fillId="0" borderId="19" xfId="60" applyNumberFormat="1" applyFont="1" applyFill="1" applyBorder="1" applyAlignment="1">
      <alignment/>
    </xf>
    <xf numFmtId="171" fontId="3" fillId="0" borderId="12" xfId="60" applyNumberFormat="1" applyFont="1" applyFill="1" applyBorder="1" applyAlignment="1">
      <alignment/>
    </xf>
    <xf numFmtId="171" fontId="3" fillId="33" borderId="10" xfId="60" applyNumberFormat="1" applyFont="1" applyFill="1" applyBorder="1" applyAlignment="1">
      <alignment/>
    </xf>
    <xf numFmtId="171" fontId="1" fillId="0" borderId="23" xfId="60" applyNumberFormat="1" applyFont="1" applyFill="1" applyBorder="1" applyAlignment="1">
      <alignment/>
    </xf>
    <xf numFmtId="171" fontId="3" fillId="0" borderId="20" xfId="60" applyNumberFormat="1" applyFont="1" applyFill="1" applyBorder="1" applyAlignment="1">
      <alignment/>
    </xf>
    <xf numFmtId="171" fontId="3" fillId="0" borderId="10" xfId="60" applyFont="1" applyFill="1" applyBorder="1" applyAlignment="1">
      <alignment/>
    </xf>
    <xf numFmtId="43" fontId="1" fillId="0" borderId="0" xfId="0" applyNumberFormat="1" applyFont="1" applyFill="1" applyAlignment="1">
      <alignment horizontal="left"/>
    </xf>
    <xf numFmtId="171" fontId="1" fillId="33" borderId="10" xfId="60" applyNumberFormat="1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4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right"/>
    </xf>
    <xf numFmtId="0" fontId="5" fillId="34" borderId="14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18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 vertical="center"/>
    </xf>
    <xf numFmtId="171" fontId="3" fillId="0" borderId="0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666750</xdr:colOff>
      <xdr:row>1</xdr:row>
      <xdr:rowOff>0</xdr:rowOff>
    </xdr:from>
    <xdr:to>
      <xdr:col>4</xdr:col>
      <xdr:colOff>1247775</xdr:colOff>
      <xdr:row>3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20002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134</xdr:row>
      <xdr:rowOff>0</xdr:rowOff>
    </xdr:from>
    <xdr:to>
      <xdr:col>5</xdr:col>
      <xdr:colOff>38100</xdr:colOff>
      <xdr:row>136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2923222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6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70.140625" style="2" customWidth="1"/>
    <col min="2" max="2" width="28.7109375" style="2" bestFit="1" customWidth="1"/>
    <col min="3" max="3" width="24.57421875" style="2" customWidth="1"/>
    <col min="4" max="4" width="20.57421875" style="2" bestFit="1" customWidth="1"/>
    <col min="5" max="5" width="18.7109375" style="2" bestFit="1" customWidth="1"/>
    <col min="6" max="6" width="22.421875" style="2" bestFit="1" customWidth="1"/>
    <col min="7" max="7" width="17.8515625" style="2" customWidth="1"/>
    <col min="8" max="8" width="18.140625" style="2" customWidth="1"/>
    <col min="9" max="11" width="18.7109375" style="2" bestFit="1" customWidth="1"/>
    <col min="12" max="12" width="19.7109375" style="2" customWidth="1"/>
    <col min="13" max="13" width="21.7109375" style="2" bestFit="1" customWidth="1"/>
    <col min="14" max="14" width="6.28125" style="2" customWidth="1"/>
    <col min="15" max="15" width="16.28125" style="5" bestFit="1" customWidth="1"/>
    <col min="16" max="16" width="24.28125" style="5" bestFit="1" customWidth="1"/>
    <col min="17" max="17" width="24.140625" style="5" customWidth="1"/>
    <col min="18" max="18" width="20.57421875" style="5" bestFit="1" customWidth="1"/>
    <col min="19" max="19" width="21.7109375" style="5" bestFit="1" customWidth="1"/>
    <col min="20" max="20" width="18.28125" style="5" bestFit="1" customWidth="1"/>
    <col min="21" max="16384" width="9.140625" style="5" customWidth="1"/>
  </cols>
  <sheetData>
    <row r="1" spans="1:12" ht="15.75">
      <c r="A1" s="46"/>
      <c r="L1" s="39"/>
    </row>
    <row r="2" ht="15.75">
      <c r="L2" s="39"/>
    </row>
    <row r="3" ht="15.75">
      <c r="L3" s="39"/>
    </row>
    <row r="4" ht="15.75">
      <c r="L4" s="39"/>
    </row>
    <row r="5" spans="1:14" ht="15.75">
      <c r="A5" s="112" t="s">
        <v>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47"/>
    </row>
    <row r="6" spans="1:14" ht="15.75">
      <c r="A6" s="112" t="s">
        <v>10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47"/>
    </row>
    <row r="7" spans="1:14" ht="15.75">
      <c r="A7" s="108" t="s">
        <v>13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48"/>
    </row>
    <row r="8" spans="1:14" ht="15.75">
      <c r="A8" s="98" t="s">
        <v>11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4"/>
    </row>
    <row r="9" spans="1:14" ht="15.75">
      <c r="A9" s="112" t="s">
        <v>164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47"/>
    </row>
    <row r="10" spans="1:12" ht="15.75">
      <c r="A10" s="47"/>
      <c r="B10" s="49"/>
      <c r="C10" s="47"/>
      <c r="D10" s="47"/>
      <c r="E10" s="47"/>
      <c r="F10" s="49"/>
      <c r="G10" s="47"/>
      <c r="H10" s="47"/>
      <c r="I10" s="47"/>
      <c r="J10" s="47"/>
      <c r="K10" s="47"/>
      <c r="L10" s="39"/>
    </row>
    <row r="11" spans="1:10" ht="15.75">
      <c r="A11" s="50"/>
      <c r="B11" s="49"/>
      <c r="C11" s="51"/>
      <c r="D11" s="51"/>
      <c r="E11" s="52"/>
      <c r="F11" s="52"/>
      <c r="G11" s="53"/>
      <c r="H11" s="53"/>
      <c r="I11" s="53"/>
      <c r="J11" s="53"/>
    </row>
    <row r="12" spans="2:14" ht="15.75">
      <c r="B12" s="54"/>
      <c r="C12" s="54"/>
      <c r="D12" s="54"/>
      <c r="E12" s="53"/>
      <c r="F12" s="54"/>
      <c r="G12" s="54"/>
      <c r="H12" s="53"/>
      <c r="I12" s="53"/>
      <c r="J12" s="53"/>
      <c r="K12" s="117" t="s">
        <v>168</v>
      </c>
      <c r="L12" s="117"/>
      <c r="M12" s="117"/>
      <c r="N12" s="1"/>
    </row>
    <row r="13" spans="1:14" ht="15.75">
      <c r="A13" s="2" t="s">
        <v>18</v>
      </c>
      <c r="B13" s="53"/>
      <c r="C13" s="53"/>
      <c r="D13" s="53"/>
      <c r="E13" s="53"/>
      <c r="F13" s="53"/>
      <c r="G13" s="53"/>
      <c r="H13" s="53"/>
      <c r="I13" s="53"/>
      <c r="J13" s="94"/>
      <c r="K13" s="3"/>
      <c r="L13" s="3"/>
      <c r="M13" s="3">
        <v>1</v>
      </c>
      <c r="N13" s="3"/>
    </row>
    <row r="14" spans="1:14" ht="15.75">
      <c r="A14" s="118" t="s">
        <v>12</v>
      </c>
      <c r="B14" s="124" t="s">
        <v>151</v>
      </c>
      <c r="C14" s="125"/>
      <c r="D14" s="125"/>
      <c r="E14" s="125"/>
      <c r="F14" s="126"/>
      <c r="G14" s="99" t="s">
        <v>22</v>
      </c>
      <c r="H14" s="105"/>
      <c r="I14" s="105"/>
      <c r="J14" s="105"/>
      <c r="K14" s="105"/>
      <c r="L14" s="105"/>
      <c r="M14" s="99" t="s">
        <v>110</v>
      </c>
      <c r="N14" s="4"/>
    </row>
    <row r="15" spans="1:15" ht="15.75">
      <c r="A15" s="119"/>
      <c r="B15" s="127"/>
      <c r="C15" s="128"/>
      <c r="D15" s="128"/>
      <c r="E15" s="128"/>
      <c r="F15" s="129"/>
      <c r="G15" s="106"/>
      <c r="H15" s="107"/>
      <c r="I15" s="107"/>
      <c r="J15" s="107"/>
      <c r="K15" s="107"/>
      <c r="L15" s="107"/>
      <c r="M15" s="100"/>
      <c r="N15" s="4"/>
      <c r="O15" s="6"/>
    </row>
    <row r="16" spans="1:15" ht="15.75">
      <c r="A16" s="119"/>
      <c r="B16" s="101" t="s">
        <v>1</v>
      </c>
      <c r="C16" s="102"/>
      <c r="D16" s="103" t="s">
        <v>2</v>
      </c>
      <c r="E16" s="103" t="s">
        <v>3</v>
      </c>
      <c r="F16" s="113" t="s">
        <v>20</v>
      </c>
      <c r="G16" s="130" t="s">
        <v>1</v>
      </c>
      <c r="H16" s="131"/>
      <c r="I16" s="103" t="s">
        <v>19</v>
      </c>
      <c r="J16" s="103" t="s">
        <v>2</v>
      </c>
      <c r="K16" s="103" t="s">
        <v>3</v>
      </c>
      <c r="L16" s="99" t="s">
        <v>20</v>
      </c>
      <c r="M16" s="100"/>
      <c r="N16" s="4"/>
      <c r="O16" s="6"/>
    </row>
    <row r="17" spans="1:15" ht="16.5" customHeight="1">
      <c r="A17" s="120"/>
      <c r="B17" s="109" t="s">
        <v>100</v>
      </c>
      <c r="C17" s="115" t="s">
        <v>149</v>
      </c>
      <c r="D17" s="104"/>
      <c r="E17" s="104"/>
      <c r="F17" s="114"/>
      <c r="G17" s="109" t="s">
        <v>103</v>
      </c>
      <c r="H17" s="122" t="s">
        <v>150</v>
      </c>
      <c r="I17" s="104"/>
      <c r="J17" s="104"/>
      <c r="K17" s="104"/>
      <c r="L17" s="100"/>
      <c r="M17" s="100"/>
      <c r="N17" s="4"/>
      <c r="O17" s="6"/>
    </row>
    <row r="18" spans="1:15" ht="36.75" customHeight="1">
      <c r="A18" s="120"/>
      <c r="B18" s="110"/>
      <c r="C18" s="116"/>
      <c r="D18" s="104"/>
      <c r="E18" s="104"/>
      <c r="F18" s="61"/>
      <c r="G18" s="110"/>
      <c r="H18" s="123"/>
      <c r="I18" s="104"/>
      <c r="J18" s="104"/>
      <c r="K18" s="104"/>
      <c r="L18" s="100"/>
      <c r="M18" s="100"/>
      <c r="N18" s="4"/>
      <c r="O18" s="6"/>
    </row>
    <row r="19" spans="1:15" ht="21.75" customHeight="1">
      <c r="A19" s="121"/>
      <c r="B19" s="62" t="s">
        <v>112</v>
      </c>
      <c r="C19" s="64" t="s">
        <v>113</v>
      </c>
      <c r="D19" s="63" t="s">
        <v>114</v>
      </c>
      <c r="E19" s="63" t="s">
        <v>101</v>
      </c>
      <c r="F19" s="63" t="s">
        <v>102</v>
      </c>
      <c r="G19" s="63" t="s">
        <v>104</v>
      </c>
      <c r="H19" s="62" t="s">
        <v>105</v>
      </c>
      <c r="I19" s="63" t="s">
        <v>106</v>
      </c>
      <c r="J19" s="63" t="s">
        <v>107</v>
      </c>
      <c r="K19" s="63" t="s">
        <v>108</v>
      </c>
      <c r="L19" s="65" t="s">
        <v>109</v>
      </c>
      <c r="M19" s="65" t="s">
        <v>111</v>
      </c>
      <c r="N19" s="4"/>
      <c r="O19" s="6"/>
    </row>
    <row r="20" spans="1:19" s="2" customFormat="1" ht="15.75">
      <c r="A20" s="55" t="s">
        <v>27</v>
      </c>
      <c r="B20" s="75">
        <f aca="true" t="shared" si="0" ref="B20:L20">B116+B121+B126+B129+B21</f>
        <v>13611997136.86</v>
      </c>
      <c r="C20" s="75">
        <f t="shared" si="0"/>
        <v>3680009720.830001</v>
      </c>
      <c r="D20" s="75">
        <f t="shared" si="0"/>
        <v>3471124765.660001</v>
      </c>
      <c r="E20" s="75">
        <f t="shared" si="0"/>
        <v>738468457.08</v>
      </c>
      <c r="F20" s="75">
        <f t="shared" si="0"/>
        <v>13082413634.95</v>
      </c>
      <c r="G20" s="75">
        <f t="shared" si="0"/>
        <v>16999936.36</v>
      </c>
      <c r="H20" s="75">
        <f t="shared" si="0"/>
        <v>382864415.29999995</v>
      </c>
      <c r="I20" s="75">
        <f t="shared" si="0"/>
        <v>226496195.39999998</v>
      </c>
      <c r="J20" s="75">
        <f t="shared" si="0"/>
        <v>221986434.45999998</v>
      </c>
      <c r="K20" s="75">
        <f t="shared" si="0"/>
        <v>110656421.6</v>
      </c>
      <c r="L20" s="75">
        <f t="shared" si="0"/>
        <v>67221495.6</v>
      </c>
      <c r="M20" s="76">
        <f>F20+L20</f>
        <v>13149635130.550001</v>
      </c>
      <c r="N20" s="8"/>
      <c r="O20" s="133"/>
      <c r="P20" s="133"/>
      <c r="Q20" s="133"/>
      <c r="R20" s="133"/>
      <c r="S20" s="133"/>
    </row>
    <row r="21" spans="1:20" s="2" customFormat="1" ht="15.75">
      <c r="A21" s="20" t="s">
        <v>9</v>
      </c>
      <c r="B21" s="77">
        <f aca="true" t="shared" si="1" ref="B21:L21">B22+B50+B69+B86+B92+B103</f>
        <v>13609350753.560001</v>
      </c>
      <c r="C21" s="77">
        <f t="shared" si="1"/>
        <v>3613224094.2400007</v>
      </c>
      <c r="D21" s="77">
        <f t="shared" si="1"/>
        <v>3408551347.5500007</v>
      </c>
      <c r="E21" s="77">
        <f t="shared" si="1"/>
        <v>737651066.3100001</v>
      </c>
      <c r="F21" s="77">
        <f t="shared" si="1"/>
        <v>13076372433.94</v>
      </c>
      <c r="G21" s="77">
        <f t="shared" si="1"/>
        <v>4446371.890000001</v>
      </c>
      <c r="H21" s="77">
        <f t="shared" si="1"/>
        <v>157050068.2</v>
      </c>
      <c r="I21" s="77">
        <f t="shared" si="1"/>
        <v>56108034.95999999</v>
      </c>
      <c r="J21" s="77">
        <f t="shared" si="1"/>
        <v>53659994.9</v>
      </c>
      <c r="K21" s="77">
        <f t="shared" si="1"/>
        <v>94259158.14</v>
      </c>
      <c r="L21" s="77">
        <f t="shared" si="1"/>
        <v>13577287.05</v>
      </c>
      <c r="M21" s="78">
        <f aca="true" t="shared" si="2" ref="M21:M75">F21+L21</f>
        <v>13089949720.99</v>
      </c>
      <c r="N21" s="10"/>
      <c r="O21" s="134"/>
      <c r="P21" s="135"/>
      <c r="Q21" s="135"/>
      <c r="R21" s="135"/>
      <c r="S21" s="135"/>
      <c r="T21" s="11"/>
    </row>
    <row r="22" spans="1:20" ht="15.75">
      <c r="A22" s="9" t="s">
        <v>23</v>
      </c>
      <c r="B22" s="77">
        <f>SUM(B23:B49)</f>
        <v>3733497025</v>
      </c>
      <c r="C22" s="77">
        <f>SUM(C23:C49)</f>
        <v>1190963888.3099997</v>
      </c>
      <c r="D22" s="77">
        <f>SUM(D23:D49)</f>
        <v>1148461232.2900002</v>
      </c>
      <c r="E22" s="77">
        <f>SUM(E23:E49)</f>
        <v>188883337.41</v>
      </c>
      <c r="F22" s="77">
        <f>SUM(F23:F49)</f>
        <v>3587116343.61</v>
      </c>
      <c r="G22" s="77">
        <f aca="true" t="shared" si="3" ref="G22:L22">SUM(G23:G48)</f>
        <v>2537784.51</v>
      </c>
      <c r="H22" s="77">
        <f t="shared" si="3"/>
        <v>5664923.86</v>
      </c>
      <c r="I22" s="77">
        <f t="shared" si="3"/>
        <v>857374.45</v>
      </c>
      <c r="J22" s="77">
        <f t="shared" si="3"/>
        <v>857374.45</v>
      </c>
      <c r="K22" s="77">
        <f t="shared" si="3"/>
        <v>2969666.64</v>
      </c>
      <c r="L22" s="77">
        <f t="shared" si="3"/>
        <v>4375667.279999999</v>
      </c>
      <c r="M22" s="78">
        <f t="shared" si="2"/>
        <v>3591492010.8900003</v>
      </c>
      <c r="N22" s="14"/>
      <c r="O22" s="134"/>
      <c r="P22" s="136"/>
      <c r="Q22" s="136"/>
      <c r="R22" s="136"/>
      <c r="S22" s="136"/>
      <c r="T22" s="71">
        <f aca="true" t="shared" si="4" ref="T22:T27">P22-Q22-R22-S22</f>
        <v>0</v>
      </c>
    </row>
    <row r="23" spans="1:20" ht="15.75" customHeight="1">
      <c r="A23" s="24" t="s">
        <v>141</v>
      </c>
      <c r="B23" s="79">
        <v>43000124.33</v>
      </c>
      <c r="C23" s="79">
        <v>2046298.15</v>
      </c>
      <c r="D23" s="79">
        <v>1815690.89</v>
      </c>
      <c r="E23" s="79">
        <v>0</v>
      </c>
      <c r="F23" s="79">
        <f aca="true" t="shared" si="5" ref="F23:F49">(B23+C23)-(D23+E23)</f>
        <v>43230731.589999996</v>
      </c>
      <c r="G23" s="79">
        <v>0</v>
      </c>
      <c r="H23" s="79">
        <v>1955709.48</v>
      </c>
      <c r="I23" s="79">
        <v>0</v>
      </c>
      <c r="J23" s="79">
        <v>0</v>
      </c>
      <c r="K23" s="79">
        <v>0</v>
      </c>
      <c r="L23" s="80">
        <f aca="true" t="shared" si="6" ref="L23:L49">(G23+H23)-(J23+K23)</f>
        <v>1955709.48</v>
      </c>
      <c r="M23" s="80">
        <f t="shared" si="2"/>
        <v>45186441.06999999</v>
      </c>
      <c r="N23" s="14"/>
      <c r="O23" s="137"/>
      <c r="P23" s="138"/>
      <c r="Q23" s="138"/>
      <c r="R23" s="138"/>
      <c r="S23" s="138"/>
      <c r="T23" s="71">
        <f t="shared" si="4"/>
        <v>0</v>
      </c>
    </row>
    <row r="24" spans="1:20" ht="15.75">
      <c r="A24" s="24" t="s">
        <v>116</v>
      </c>
      <c r="B24" s="79">
        <v>284034.61</v>
      </c>
      <c r="C24" s="79">
        <v>417037.18</v>
      </c>
      <c r="D24" s="79">
        <v>416955.85</v>
      </c>
      <c r="E24" s="79">
        <v>0</v>
      </c>
      <c r="F24" s="79">
        <f t="shared" si="5"/>
        <v>284115.94000000006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80">
        <f t="shared" si="6"/>
        <v>0</v>
      </c>
      <c r="M24" s="80">
        <f t="shared" si="2"/>
        <v>284115.94000000006</v>
      </c>
      <c r="N24" s="14"/>
      <c r="O24" s="137"/>
      <c r="P24" s="138"/>
      <c r="Q24" s="138"/>
      <c r="R24" s="138"/>
      <c r="S24" s="138"/>
      <c r="T24" s="71">
        <f t="shared" si="4"/>
        <v>0</v>
      </c>
    </row>
    <row r="25" spans="1:20" ht="15.75">
      <c r="A25" s="24" t="s">
        <v>16</v>
      </c>
      <c r="B25" s="79">
        <v>0</v>
      </c>
      <c r="C25" s="79">
        <v>684848.9</v>
      </c>
      <c r="D25" s="79">
        <v>673633.32</v>
      </c>
      <c r="E25" s="79">
        <v>4785.2</v>
      </c>
      <c r="F25" s="79">
        <f t="shared" si="5"/>
        <v>6430.380000000121</v>
      </c>
      <c r="G25" s="79">
        <v>0</v>
      </c>
      <c r="H25" s="79">
        <v>3028003.22</v>
      </c>
      <c r="I25" s="79">
        <v>58336.58</v>
      </c>
      <c r="J25" s="79">
        <v>58336.58</v>
      </c>
      <c r="K25" s="79">
        <v>2969666.64</v>
      </c>
      <c r="L25" s="80">
        <f t="shared" si="6"/>
        <v>0</v>
      </c>
      <c r="M25" s="80">
        <f t="shared" si="2"/>
        <v>6430.380000000121</v>
      </c>
      <c r="N25" s="14"/>
      <c r="O25" s="137"/>
      <c r="P25" s="138"/>
      <c r="Q25" s="138"/>
      <c r="R25" s="138"/>
      <c r="S25" s="138"/>
      <c r="T25" s="71">
        <f t="shared" si="4"/>
        <v>0</v>
      </c>
    </row>
    <row r="26" spans="1:20" s="2" customFormat="1" ht="31.5">
      <c r="A26" s="24" t="s">
        <v>142</v>
      </c>
      <c r="B26" s="79">
        <v>24925567.66</v>
      </c>
      <c r="C26" s="79">
        <v>2133627.1</v>
      </c>
      <c r="D26" s="79">
        <v>2534999.3</v>
      </c>
      <c r="E26" s="79">
        <v>1004351.29</v>
      </c>
      <c r="F26" s="79">
        <f t="shared" si="5"/>
        <v>23519844.17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80">
        <f t="shared" si="6"/>
        <v>0</v>
      </c>
      <c r="M26" s="80">
        <f t="shared" si="2"/>
        <v>23519844.17</v>
      </c>
      <c r="N26" s="10"/>
      <c r="O26" s="137"/>
      <c r="P26" s="138"/>
      <c r="Q26" s="138"/>
      <c r="R26" s="138"/>
      <c r="S26" s="138"/>
      <c r="T26" s="71">
        <f t="shared" si="4"/>
        <v>0</v>
      </c>
    </row>
    <row r="27" spans="1:20" ht="15.75">
      <c r="A27" s="24" t="s">
        <v>165</v>
      </c>
      <c r="B27" s="79">
        <v>28046885.6</v>
      </c>
      <c r="C27" s="79">
        <v>63375187.52</v>
      </c>
      <c r="D27" s="79">
        <v>63174787.02</v>
      </c>
      <c r="E27" s="79">
        <v>0</v>
      </c>
      <c r="F27" s="79">
        <f t="shared" si="5"/>
        <v>28247286.1</v>
      </c>
      <c r="G27" s="79">
        <v>0</v>
      </c>
      <c r="H27" s="79">
        <v>661302.82</v>
      </c>
      <c r="I27" s="79">
        <v>659208.49</v>
      </c>
      <c r="J27" s="79">
        <v>659208.49</v>
      </c>
      <c r="K27" s="79">
        <v>0</v>
      </c>
      <c r="L27" s="80">
        <f t="shared" si="6"/>
        <v>2094.329999999958</v>
      </c>
      <c r="M27" s="80">
        <f t="shared" si="2"/>
        <v>28249380.43</v>
      </c>
      <c r="N27" s="14"/>
      <c r="O27" s="137"/>
      <c r="P27" s="138"/>
      <c r="Q27" s="138"/>
      <c r="R27" s="138"/>
      <c r="S27" s="138"/>
      <c r="T27" s="71">
        <f t="shared" si="4"/>
        <v>0</v>
      </c>
    </row>
    <row r="28" spans="1:20" ht="15.75">
      <c r="A28" s="24" t="s">
        <v>143</v>
      </c>
      <c r="B28" s="79">
        <v>21036711.24</v>
      </c>
      <c r="C28" s="79">
        <v>11338576.93</v>
      </c>
      <c r="D28" s="79">
        <v>8824648.71</v>
      </c>
      <c r="E28" s="79">
        <v>6761.52</v>
      </c>
      <c r="F28" s="79">
        <f t="shared" si="5"/>
        <v>23543877.939999998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80">
        <f t="shared" si="6"/>
        <v>0</v>
      </c>
      <c r="M28" s="80">
        <f t="shared" si="2"/>
        <v>23543877.939999998</v>
      </c>
      <c r="N28" s="14"/>
      <c r="O28" s="134"/>
      <c r="P28" s="139"/>
      <c r="Q28" s="139"/>
      <c r="R28" s="139"/>
      <c r="S28" s="139"/>
      <c r="T28" s="71"/>
    </row>
    <row r="29" spans="1:20" ht="17.25" customHeight="1">
      <c r="A29" s="12" t="s">
        <v>117</v>
      </c>
      <c r="B29" s="79">
        <v>11137223.43</v>
      </c>
      <c r="C29" s="79">
        <v>44761755</v>
      </c>
      <c r="D29" s="79">
        <v>44758270.98</v>
      </c>
      <c r="E29" s="79">
        <v>0</v>
      </c>
      <c r="F29" s="79">
        <f t="shared" si="5"/>
        <v>11140707.450000003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80">
        <f t="shared" si="6"/>
        <v>0</v>
      </c>
      <c r="M29" s="80">
        <f t="shared" si="2"/>
        <v>11140707.450000003</v>
      </c>
      <c r="N29" s="14"/>
      <c r="O29" s="134"/>
      <c r="P29" s="136"/>
      <c r="Q29" s="136"/>
      <c r="R29" s="136"/>
      <c r="S29" s="136"/>
      <c r="T29" s="71">
        <f>P29-Q29-R29-S29</f>
        <v>0</v>
      </c>
    </row>
    <row r="30" spans="1:20" ht="15.75">
      <c r="A30" s="24" t="s">
        <v>88</v>
      </c>
      <c r="B30" s="79">
        <v>2310563.67</v>
      </c>
      <c r="C30" s="79">
        <v>1821549.18</v>
      </c>
      <c r="D30" s="79">
        <v>1471057.58</v>
      </c>
      <c r="E30" s="79">
        <v>0</v>
      </c>
      <c r="F30" s="79">
        <f t="shared" si="5"/>
        <v>2661055.2699999996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80">
        <f t="shared" si="6"/>
        <v>0</v>
      </c>
      <c r="M30" s="80">
        <f t="shared" si="2"/>
        <v>2661055.2699999996</v>
      </c>
      <c r="N30" s="14"/>
      <c r="O30" s="137"/>
      <c r="P30" s="138"/>
      <c r="Q30" s="138"/>
      <c r="R30" s="138"/>
      <c r="S30" s="138"/>
      <c r="T30" s="71">
        <f>P30-Q30-R30-S30</f>
        <v>0</v>
      </c>
    </row>
    <row r="31" spans="1:20" s="2" customFormat="1" ht="15.75">
      <c r="A31" s="24" t="s">
        <v>89</v>
      </c>
      <c r="B31" s="79">
        <v>872293743.89</v>
      </c>
      <c r="C31" s="79">
        <v>489328242.45</v>
      </c>
      <c r="D31" s="79">
        <v>222477652.74</v>
      </c>
      <c r="E31" s="79">
        <v>187833321.55</v>
      </c>
      <c r="F31" s="79">
        <f t="shared" si="5"/>
        <v>951311012.05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80">
        <f t="shared" si="6"/>
        <v>0</v>
      </c>
      <c r="M31" s="80">
        <f t="shared" si="2"/>
        <v>951311012.05</v>
      </c>
      <c r="N31" s="10"/>
      <c r="O31" s="137"/>
      <c r="P31" s="138"/>
      <c r="Q31" s="138"/>
      <c r="R31" s="138"/>
      <c r="S31" s="138"/>
      <c r="T31" s="71">
        <f>P31-Q31-R31-S31</f>
        <v>0</v>
      </c>
    </row>
    <row r="32" spans="1:20" ht="15.75">
      <c r="A32" s="24" t="s">
        <v>118</v>
      </c>
      <c r="B32" s="79">
        <v>274132832.26</v>
      </c>
      <c r="C32" s="79">
        <v>71085087.34</v>
      </c>
      <c r="D32" s="79">
        <v>120971093.92</v>
      </c>
      <c r="E32" s="79">
        <v>45.23</v>
      </c>
      <c r="F32" s="79">
        <f t="shared" si="5"/>
        <v>224246780.45000002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80">
        <f t="shared" si="6"/>
        <v>0</v>
      </c>
      <c r="M32" s="80">
        <f t="shared" si="2"/>
        <v>224246780.45000002</v>
      </c>
      <c r="N32" s="14"/>
      <c r="O32" s="137"/>
      <c r="P32" s="138"/>
      <c r="Q32" s="138"/>
      <c r="R32" s="138"/>
      <c r="S32" s="138"/>
      <c r="T32" s="71">
        <f>P32-Q32-R32-S32</f>
        <v>0</v>
      </c>
    </row>
    <row r="33" spans="1:20" ht="15.75" customHeight="1">
      <c r="A33" s="28" t="s">
        <v>166</v>
      </c>
      <c r="B33" s="79">
        <v>88070376.26</v>
      </c>
      <c r="C33" s="79">
        <v>14922774.86</v>
      </c>
      <c r="D33" s="79">
        <v>14555529.38</v>
      </c>
      <c r="E33" s="79">
        <v>0</v>
      </c>
      <c r="F33" s="79">
        <f t="shared" si="5"/>
        <v>88437621.74000001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80">
        <f t="shared" si="6"/>
        <v>0</v>
      </c>
      <c r="M33" s="80">
        <f t="shared" si="2"/>
        <v>88437621.74000001</v>
      </c>
      <c r="N33" s="14"/>
      <c r="O33" s="137"/>
      <c r="P33" s="138"/>
      <c r="Q33" s="138"/>
      <c r="R33" s="138"/>
      <c r="S33" s="138"/>
      <c r="T33" s="71">
        <f>P33-Q33-R33-S33</f>
        <v>0</v>
      </c>
    </row>
    <row r="34" spans="1:20" ht="31.5" customHeight="1">
      <c r="A34" s="28" t="s">
        <v>153</v>
      </c>
      <c r="B34" s="79">
        <v>4232551.11</v>
      </c>
      <c r="C34" s="79">
        <v>6132.82</v>
      </c>
      <c r="D34" s="79">
        <v>0</v>
      </c>
      <c r="E34" s="79">
        <v>0</v>
      </c>
      <c r="F34" s="79">
        <f t="shared" si="5"/>
        <v>4238683.930000001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80">
        <v>0</v>
      </c>
      <c r="M34" s="80">
        <f t="shared" si="2"/>
        <v>4238683.930000001</v>
      </c>
      <c r="N34" s="14"/>
      <c r="O34" s="137"/>
      <c r="P34" s="138"/>
      <c r="Q34" s="138"/>
      <c r="R34" s="138"/>
      <c r="S34" s="138"/>
      <c r="T34" s="71"/>
    </row>
    <row r="35" spans="1:20" ht="15.75">
      <c r="A35" s="24" t="s">
        <v>119</v>
      </c>
      <c r="B35" s="79">
        <v>48584554.83</v>
      </c>
      <c r="C35" s="79">
        <v>6175877.06</v>
      </c>
      <c r="D35" s="79">
        <v>6173674.16</v>
      </c>
      <c r="E35" s="79">
        <v>0</v>
      </c>
      <c r="F35" s="79">
        <f t="shared" si="5"/>
        <v>48586757.730000004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80">
        <f t="shared" si="6"/>
        <v>0</v>
      </c>
      <c r="M35" s="80">
        <f t="shared" si="2"/>
        <v>48586757.730000004</v>
      </c>
      <c r="N35" s="10"/>
      <c r="O35" s="140"/>
      <c r="P35" s="136"/>
      <c r="Q35" s="136"/>
      <c r="R35" s="136"/>
      <c r="S35" s="136"/>
      <c r="T35" s="71">
        <f>P34-Q34-R34-S34</f>
        <v>0</v>
      </c>
    </row>
    <row r="36" spans="1:20" ht="15.75">
      <c r="A36" s="24" t="s">
        <v>90</v>
      </c>
      <c r="B36" s="79">
        <v>123593680.71</v>
      </c>
      <c r="C36" s="79">
        <v>34689893.54</v>
      </c>
      <c r="D36" s="79">
        <v>33012461.32</v>
      </c>
      <c r="E36" s="79">
        <v>0</v>
      </c>
      <c r="F36" s="79">
        <f t="shared" si="5"/>
        <v>125271112.93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80">
        <f t="shared" si="6"/>
        <v>0</v>
      </c>
      <c r="M36" s="80">
        <f t="shared" si="2"/>
        <v>125271112.93</v>
      </c>
      <c r="N36" s="14"/>
      <c r="O36" s="132"/>
      <c r="P36" s="132"/>
      <c r="Q36" s="132"/>
      <c r="R36" s="132"/>
      <c r="S36" s="132"/>
      <c r="T36" s="71">
        <f>P35-Q35-R35-S35</f>
        <v>0</v>
      </c>
    </row>
    <row r="37" spans="1:19" ht="15.75" customHeight="1">
      <c r="A37" s="24" t="s">
        <v>120</v>
      </c>
      <c r="B37" s="79">
        <v>36771675.88</v>
      </c>
      <c r="C37" s="79">
        <v>6982797.35</v>
      </c>
      <c r="D37" s="79">
        <v>7389827.33</v>
      </c>
      <c r="E37" s="79">
        <v>2</v>
      </c>
      <c r="F37" s="79">
        <f t="shared" si="5"/>
        <v>36364643.900000006</v>
      </c>
      <c r="G37" s="79">
        <v>2537784.51</v>
      </c>
      <c r="H37" s="79">
        <v>19908.34</v>
      </c>
      <c r="I37" s="79">
        <v>139829.38</v>
      </c>
      <c r="J37" s="79">
        <v>139829.38</v>
      </c>
      <c r="K37" s="79">
        <v>0</v>
      </c>
      <c r="L37" s="80">
        <f t="shared" si="6"/>
        <v>2417863.4699999997</v>
      </c>
      <c r="M37" s="80">
        <f t="shared" si="2"/>
        <v>38782507.370000005</v>
      </c>
      <c r="N37" s="14"/>
      <c r="O37" s="19"/>
      <c r="P37" s="21"/>
      <c r="Q37" s="21"/>
      <c r="R37" s="21"/>
      <c r="S37" s="21"/>
    </row>
    <row r="38" spans="1:20" s="2" customFormat="1" ht="15.75">
      <c r="A38" s="24" t="s">
        <v>91</v>
      </c>
      <c r="B38" s="79">
        <v>3064267.69</v>
      </c>
      <c r="C38" s="79">
        <v>0</v>
      </c>
      <c r="D38" s="79">
        <v>146819.94</v>
      </c>
      <c r="E38" s="79">
        <v>0</v>
      </c>
      <c r="F38" s="79">
        <f t="shared" si="5"/>
        <v>2917447.75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80">
        <f t="shared" si="6"/>
        <v>0</v>
      </c>
      <c r="M38" s="80">
        <f t="shared" si="2"/>
        <v>2917447.75</v>
      </c>
      <c r="N38" s="10"/>
      <c r="O38" s="22"/>
      <c r="P38" s="23"/>
      <c r="Q38" s="23"/>
      <c r="R38" s="23"/>
      <c r="S38" s="23"/>
      <c r="T38" s="5"/>
    </row>
    <row r="39" spans="1:19" s="2" customFormat="1" ht="15.75">
      <c r="A39" s="24" t="s">
        <v>167</v>
      </c>
      <c r="B39" s="79">
        <v>3836230.96</v>
      </c>
      <c r="C39" s="79">
        <v>4901644.68</v>
      </c>
      <c r="D39" s="79">
        <v>4366349.53</v>
      </c>
      <c r="E39" s="81">
        <v>0</v>
      </c>
      <c r="F39" s="79">
        <f t="shared" si="5"/>
        <v>4371526.11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80">
        <f t="shared" si="6"/>
        <v>0</v>
      </c>
      <c r="M39" s="80">
        <f t="shared" si="2"/>
        <v>4371526.11</v>
      </c>
      <c r="N39"/>
      <c r="O39" s="19"/>
      <c r="P39" s="19"/>
      <c r="Q39" s="19"/>
      <c r="R39" s="19"/>
      <c r="S39" s="19"/>
    </row>
    <row r="40" spans="1:19" ht="15.75" customHeight="1">
      <c r="A40" s="24" t="s">
        <v>92</v>
      </c>
      <c r="B40" s="79">
        <v>8991773.47</v>
      </c>
      <c r="C40" s="79">
        <v>508209.43</v>
      </c>
      <c r="D40" s="79">
        <v>444091.63</v>
      </c>
      <c r="E40" s="79">
        <v>0</v>
      </c>
      <c r="F40" s="79">
        <f t="shared" si="5"/>
        <v>9055891.27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80">
        <f t="shared" si="6"/>
        <v>0</v>
      </c>
      <c r="M40" s="80">
        <f t="shared" si="2"/>
        <v>9055891.27</v>
      </c>
      <c r="N40"/>
      <c r="O40" s="25"/>
      <c r="P40" s="2"/>
      <c r="Q40" s="2"/>
      <c r="R40" s="2"/>
      <c r="S40" s="2"/>
    </row>
    <row r="41" spans="1:14" ht="15.75">
      <c r="A41" s="24" t="s">
        <v>93</v>
      </c>
      <c r="B41" s="79">
        <v>4942086.63</v>
      </c>
      <c r="C41" s="79">
        <v>1078260.01</v>
      </c>
      <c r="D41" s="79">
        <v>1078260.01</v>
      </c>
      <c r="E41" s="79">
        <v>0</v>
      </c>
      <c r="F41" s="79">
        <f t="shared" si="5"/>
        <v>4942086.63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80">
        <f t="shared" si="6"/>
        <v>0</v>
      </c>
      <c r="M41" s="80">
        <f t="shared" si="2"/>
        <v>4942086.63</v>
      </c>
      <c r="N41"/>
    </row>
    <row r="42" spans="1:14" ht="15.75">
      <c r="A42" s="24" t="s">
        <v>144</v>
      </c>
      <c r="B42" s="79">
        <v>1811267013.58</v>
      </c>
      <c r="C42" s="79">
        <v>81587850.64</v>
      </c>
      <c r="D42" s="79">
        <v>265024864.23</v>
      </c>
      <c r="E42" s="79">
        <v>0</v>
      </c>
      <c r="F42" s="79">
        <f t="shared" si="5"/>
        <v>1627829999.99</v>
      </c>
      <c r="G42" s="79">
        <v>0</v>
      </c>
      <c r="H42" s="79">
        <v>0</v>
      </c>
      <c r="I42" s="79">
        <v>0</v>
      </c>
      <c r="J42" s="79">
        <v>0</v>
      </c>
      <c r="K42" s="79">
        <v>0</v>
      </c>
      <c r="L42" s="80">
        <f t="shared" si="6"/>
        <v>0</v>
      </c>
      <c r="M42" s="80">
        <f t="shared" si="2"/>
        <v>1627829999.99</v>
      </c>
      <c r="N42"/>
    </row>
    <row r="43" spans="1:15" ht="15.75" customHeight="1">
      <c r="A43" s="24" t="s">
        <v>121</v>
      </c>
      <c r="B43" s="79">
        <v>58969711.41</v>
      </c>
      <c r="C43" s="79">
        <v>939181.43</v>
      </c>
      <c r="D43" s="79">
        <v>919599.45</v>
      </c>
      <c r="E43" s="79">
        <v>0</v>
      </c>
      <c r="F43" s="79">
        <f t="shared" si="5"/>
        <v>58989293.38999999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80">
        <f t="shared" si="6"/>
        <v>0</v>
      </c>
      <c r="M43" s="80">
        <f t="shared" si="2"/>
        <v>58989293.38999999</v>
      </c>
      <c r="N43"/>
      <c r="O43" s="27"/>
    </row>
    <row r="44" spans="1:19" s="2" customFormat="1" ht="15.75">
      <c r="A44" s="24" t="s">
        <v>94</v>
      </c>
      <c r="B44" s="79">
        <v>437072.63</v>
      </c>
      <c r="C44" s="79">
        <v>1211016.57</v>
      </c>
      <c r="D44" s="79">
        <v>1089177.82</v>
      </c>
      <c r="E44" s="79">
        <v>0</v>
      </c>
      <c r="F44" s="79">
        <f t="shared" si="5"/>
        <v>558911.3800000001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80">
        <f t="shared" si="6"/>
        <v>0</v>
      </c>
      <c r="M44" s="80">
        <f t="shared" si="2"/>
        <v>558911.3800000001</v>
      </c>
      <c r="N44"/>
      <c r="O44" s="27"/>
      <c r="P44" s="5"/>
      <c r="Q44" s="5"/>
      <c r="R44" s="5"/>
      <c r="S44" s="5"/>
    </row>
    <row r="45" spans="1:19" s="2" customFormat="1" ht="31.5">
      <c r="A45" s="24" t="s">
        <v>145</v>
      </c>
      <c r="B45" s="79">
        <v>4310004.18</v>
      </c>
      <c r="C45" s="79">
        <v>2019670.71</v>
      </c>
      <c r="D45" s="79">
        <v>2818588.71</v>
      </c>
      <c r="E45" s="79">
        <v>0</v>
      </c>
      <c r="F45" s="79">
        <f t="shared" si="5"/>
        <v>3511086.1799999997</v>
      </c>
      <c r="G45" s="79">
        <v>0</v>
      </c>
      <c r="H45" s="79">
        <v>0</v>
      </c>
      <c r="I45" s="79">
        <v>0</v>
      </c>
      <c r="J45" s="79">
        <v>0</v>
      </c>
      <c r="K45" s="79">
        <v>0</v>
      </c>
      <c r="L45" s="80">
        <f t="shared" si="6"/>
        <v>0</v>
      </c>
      <c r="M45" s="80">
        <f t="shared" si="2"/>
        <v>3511086.1799999997</v>
      </c>
      <c r="N45"/>
      <c r="O45" s="27"/>
      <c r="P45" s="5"/>
      <c r="Q45" s="5"/>
      <c r="R45" s="5"/>
      <c r="S45" s="5"/>
    </row>
    <row r="46" spans="1:15" s="2" customFormat="1" ht="15.75">
      <c r="A46" s="66" t="s">
        <v>115</v>
      </c>
      <c r="B46" s="79">
        <v>0</v>
      </c>
      <c r="C46" s="79">
        <v>3707344.34</v>
      </c>
      <c r="D46" s="79">
        <v>3698455.69</v>
      </c>
      <c r="E46" s="79">
        <v>0</v>
      </c>
      <c r="F46" s="79">
        <f t="shared" si="5"/>
        <v>8888.649999999907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80">
        <f t="shared" si="6"/>
        <v>0</v>
      </c>
      <c r="M46" s="80">
        <f t="shared" si="2"/>
        <v>8888.649999999907</v>
      </c>
      <c r="N46"/>
      <c r="O46" s="25"/>
    </row>
    <row r="47" spans="1:15" s="2" customFormat="1" ht="15.75">
      <c r="A47" s="66" t="s">
        <v>146</v>
      </c>
      <c r="B47" s="79">
        <v>112208763.41</v>
      </c>
      <c r="C47" s="79">
        <v>250931962.19</v>
      </c>
      <c r="D47" s="79">
        <v>250264193.43</v>
      </c>
      <c r="E47" s="79">
        <v>34070.62</v>
      </c>
      <c r="F47" s="79">
        <f t="shared" si="5"/>
        <v>112842461.55000001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80">
        <f t="shared" si="6"/>
        <v>0</v>
      </c>
      <c r="M47" s="80">
        <f t="shared" si="2"/>
        <v>112842461.55000001</v>
      </c>
      <c r="N47"/>
      <c r="O47" s="25"/>
    </row>
    <row r="48" spans="1:15" s="2" customFormat="1" ht="15.75">
      <c r="A48" s="66" t="s">
        <v>147</v>
      </c>
      <c r="B48" s="79">
        <v>147049575.56</v>
      </c>
      <c r="C48" s="79">
        <v>91711828.36</v>
      </c>
      <c r="D48" s="79">
        <v>88506600.47</v>
      </c>
      <c r="E48" s="79">
        <v>0</v>
      </c>
      <c r="F48" s="79">
        <f t="shared" si="5"/>
        <v>150254803.45000002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80">
        <f t="shared" si="6"/>
        <v>0</v>
      </c>
      <c r="M48" s="80">
        <f t="shared" si="2"/>
        <v>150254803.45000002</v>
      </c>
      <c r="N48"/>
      <c r="O48" s="25"/>
    </row>
    <row r="49" spans="1:15" s="2" customFormat="1" ht="15.75">
      <c r="A49" s="66" t="s">
        <v>154</v>
      </c>
      <c r="B49" s="79">
        <v>0</v>
      </c>
      <c r="C49" s="79">
        <v>2597234.57</v>
      </c>
      <c r="D49" s="79">
        <v>1853948.88</v>
      </c>
      <c r="E49" s="79">
        <v>0</v>
      </c>
      <c r="F49" s="79">
        <f t="shared" si="5"/>
        <v>743285.69</v>
      </c>
      <c r="G49" s="79">
        <v>0</v>
      </c>
      <c r="H49" s="79">
        <v>0</v>
      </c>
      <c r="I49" s="79">
        <v>0</v>
      </c>
      <c r="J49" s="79">
        <v>0</v>
      </c>
      <c r="K49" s="79">
        <v>0</v>
      </c>
      <c r="L49" s="80">
        <f t="shared" si="6"/>
        <v>0</v>
      </c>
      <c r="M49" s="80">
        <f t="shared" si="2"/>
        <v>743285.69</v>
      </c>
      <c r="N49"/>
      <c r="O49" s="25"/>
    </row>
    <row r="50" spans="1:15" s="2" customFormat="1" ht="15.75">
      <c r="A50" s="67" t="s">
        <v>26</v>
      </c>
      <c r="B50" s="77">
        <f aca="true" t="shared" si="7" ref="B50:L50">SUM(B51:B68)</f>
        <v>1668101666.16</v>
      </c>
      <c r="C50" s="77">
        <f t="shared" si="7"/>
        <v>1130855785.9900002</v>
      </c>
      <c r="D50" s="77">
        <f t="shared" si="7"/>
        <v>1124882481.5000002</v>
      </c>
      <c r="E50" s="77">
        <f t="shared" si="7"/>
        <v>546105455.08</v>
      </c>
      <c r="F50" s="77">
        <f t="shared" si="7"/>
        <v>1127969515.57</v>
      </c>
      <c r="G50" s="77">
        <f t="shared" si="7"/>
        <v>151501.28000000003</v>
      </c>
      <c r="H50" s="77">
        <f t="shared" si="7"/>
        <v>61639518.809999995</v>
      </c>
      <c r="I50" s="77">
        <f t="shared" si="7"/>
        <v>28365267.909999996</v>
      </c>
      <c r="J50" s="77">
        <f t="shared" si="7"/>
        <v>27992594.81</v>
      </c>
      <c r="K50" s="77">
        <f t="shared" si="7"/>
        <v>29364511.99</v>
      </c>
      <c r="L50" s="77">
        <f t="shared" si="7"/>
        <v>4433913.29</v>
      </c>
      <c r="M50" s="78">
        <f t="shared" si="2"/>
        <v>1132403428.86</v>
      </c>
      <c r="N50"/>
      <c r="O50" s="25"/>
    </row>
    <row r="51" spans="1:15" s="2" customFormat="1" ht="15.75">
      <c r="A51" s="66" t="s">
        <v>78</v>
      </c>
      <c r="B51" s="79">
        <v>130406.66</v>
      </c>
      <c r="C51" s="79">
        <v>615841.3</v>
      </c>
      <c r="D51" s="79">
        <v>614896.19</v>
      </c>
      <c r="E51" s="79">
        <v>0</v>
      </c>
      <c r="F51" s="79">
        <f aca="true" t="shared" si="8" ref="F51:F68">(B51+C51)-(D51+E51)</f>
        <v>131351.77000000014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80">
        <f aca="true" t="shared" si="9" ref="L51:L60">(G51+H51)-(J51+K51)</f>
        <v>0</v>
      </c>
      <c r="M51" s="80">
        <f t="shared" si="2"/>
        <v>131351.77000000014</v>
      </c>
      <c r="N51"/>
      <c r="O51" s="25"/>
    </row>
    <row r="52" spans="1:15" s="2" customFormat="1" ht="15.75">
      <c r="A52" s="66" t="s">
        <v>122</v>
      </c>
      <c r="B52" s="79">
        <v>1570057.5</v>
      </c>
      <c r="C52" s="79">
        <v>42183000.58</v>
      </c>
      <c r="D52" s="79">
        <v>38961514.58</v>
      </c>
      <c r="E52" s="79">
        <v>0</v>
      </c>
      <c r="F52" s="79">
        <f t="shared" si="8"/>
        <v>4791543.5</v>
      </c>
      <c r="G52" s="79">
        <v>7944.17</v>
      </c>
      <c r="H52" s="79">
        <v>18504494.93</v>
      </c>
      <c r="I52" s="79">
        <v>7131886.15</v>
      </c>
      <c r="J52" s="79">
        <v>7123941.98</v>
      </c>
      <c r="K52" s="79">
        <v>11380552.95</v>
      </c>
      <c r="L52" s="80">
        <f t="shared" si="9"/>
        <v>7944.170000001788</v>
      </c>
      <c r="M52" s="80">
        <f t="shared" si="2"/>
        <v>4799487.670000002</v>
      </c>
      <c r="N52"/>
      <c r="O52" s="25"/>
    </row>
    <row r="53" spans="1:15" s="2" customFormat="1" ht="31.5">
      <c r="A53" s="66" t="s">
        <v>77</v>
      </c>
      <c r="B53" s="79">
        <v>776842.18</v>
      </c>
      <c r="C53" s="79">
        <v>1192198.9</v>
      </c>
      <c r="D53" s="79">
        <v>848993.4</v>
      </c>
      <c r="E53" s="79">
        <v>0</v>
      </c>
      <c r="F53" s="79">
        <f t="shared" si="8"/>
        <v>1120047.6800000002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80">
        <f t="shared" si="9"/>
        <v>0</v>
      </c>
      <c r="M53" s="80">
        <f t="shared" si="2"/>
        <v>1120047.6800000002</v>
      </c>
      <c r="N53"/>
      <c r="O53" s="25"/>
    </row>
    <row r="54" spans="1:15" s="2" customFormat="1" ht="15.75" customHeight="1">
      <c r="A54" s="66" t="s">
        <v>38</v>
      </c>
      <c r="B54" s="79">
        <v>4205441.39</v>
      </c>
      <c r="C54" s="79">
        <v>959989.92</v>
      </c>
      <c r="D54" s="79">
        <v>954910.44</v>
      </c>
      <c r="E54" s="79">
        <v>50016.87</v>
      </c>
      <c r="F54" s="79">
        <f t="shared" si="8"/>
        <v>4160503.9999999995</v>
      </c>
      <c r="G54" s="79">
        <v>0</v>
      </c>
      <c r="H54" s="79">
        <v>52450.8</v>
      </c>
      <c r="I54" s="79">
        <v>52450.8</v>
      </c>
      <c r="J54" s="79">
        <v>52450.8</v>
      </c>
      <c r="K54" s="79">
        <v>0</v>
      </c>
      <c r="L54" s="80">
        <f t="shared" si="9"/>
        <v>0</v>
      </c>
      <c r="M54" s="80">
        <f t="shared" si="2"/>
        <v>4160503.9999999995</v>
      </c>
      <c r="N54"/>
      <c r="O54" s="25"/>
    </row>
    <row r="55" spans="1:15" s="2" customFormat="1" ht="15.75">
      <c r="A55" s="66" t="s">
        <v>69</v>
      </c>
      <c r="B55" s="79">
        <v>764289907.31</v>
      </c>
      <c r="C55" s="79">
        <v>1029846630.69</v>
      </c>
      <c r="D55" s="79">
        <v>1028157475.4</v>
      </c>
      <c r="E55" s="79">
        <v>0</v>
      </c>
      <c r="F55" s="79">
        <f t="shared" si="8"/>
        <v>765979062.6</v>
      </c>
      <c r="G55" s="79">
        <v>138926.98</v>
      </c>
      <c r="H55" s="79">
        <v>28146050.24</v>
      </c>
      <c r="I55" s="79">
        <v>16042225.7</v>
      </c>
      <c r="J55" s="79">
        <v>15902977.5</v>
      </c>
      <c r="K55" s="79">
        <v>12242751.52</v>
      </c>
      <c r="L55" s="80">
        <f t="shared" si="9"/>
        <v>139248.19999999925</v>
      </c>
      <c r="M55" s="80">
        <f t="shared" si="2"/>
        <v>766118310.8000001</v>
      </c>
      <c r="N55"/>
      <c r="O55" s="25"/>
    </row>
    <row r="56" spans="1:15" s="2" customFormat="1" ht="15.75">
      <c r="A56" s="66" t="s">
        <v>148</v>
      </c>
      <c r="B56" s="79">
        <v>0</v>
      </c>
      <c r="C56" s="79">
        <v>227283.23</v>
      </c>
      <c r="D56" s="79">
        <v>227283.23</v>
      </c>
      <c r="E56" s="79">
        <v>0</v>
      </c>
      <c r="F56" s="79">
        <f>(B56+C56)-(D56+E56)</f>
        <v>0</v>
      </c>
      <c r="G56" s="79">
        <v>0</v>
      </c>
      <c r="H56" s="79">
        <v>1953120.31</v>
      </c>
      <c r="I56" s="79">
        <v>447812.53</v>
      </c>
      <c r="J56" s="79">
        <v>447812.53</v>
      </c>
      <c r="K56" s="79">
        <v>1505307.78</v>
      </c>
      <c r="L56" s="80">
        <f t="shared" si="9"/>
        <v>0</v>
      </c>
      <c r="M56" s="80">
        <f>F56+L56</f>
        <v>0</v>
      </c>
      <c r="N56"/>
      <c r="O56" s="25"/>
    </row>
    <row r="57" spans="1:19" ht="15.75">
      <c r="A57" s="66" t="s">
        <v>123</v>
      </c>
      <c r="B57" s="79">
        <v>2160.72</v>
      </c>
      <c r="C57" s="79">
        <v>344057.34</v>
      </c>
      <c r="D57" s="79">
        <v>344057.34</v>
      </c>
      <c r="E57" s="79">
        <v>0</v>
      </c>
      <c r="F57" s="79">
        <f t="shared" si="8"/>
        <v>2160.719999999972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80">
        <f t="shared" si="9"/>
        <v>0</v>
      </c>
      <c r="M57" s="80">
        <f t="shared" si="2"/>
        <v>2160.719999999972</v>
      </c>
      <c r="N57"/>
      <c r="O57" s="25"/>
      <c r="P57" s="2"/>
      <c r="Q57" s="2"/>
      <c r="R57" s="2"/>
      <c r="S57" s="2"/>
    </row>
    <row r="58" spans="1:19" ht="31.5">
      <c r="A58" s="66" t="s">
        <v>124</v>
      </c>
      <c r="B58" s="79">
        <v>55308026.76</v>
      </c>
      <c r="C58" s="79">
        <v>31014895.6</v>
      </c>
      <c r="D58" s="79">
        <v>30788654.27</v>
      </c>
      <c r="E58" s="79">
        <v>0</v>
      </c>
      <c r="F58" s="79">
        <f t="shared" si="8"/>
        <v>55534268.09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80">
        <f t="shared" si="9"/>
        <v>0</v>
      </c>
      <c r="M58" s="80">
        <f t="shared" si="2"/>
        <v>55534268.09</v>
      </c>
      <c r="N58"/>
      <c r="O58" s="25"/>
      <c r="P58" s="2"/>
      <c r="Q58" s="2"/>
      <c r="R58" s="2"/>
      <c r="S58" s="2"/>
    </row>
    <row r="59" spans="1:19" ht="15.75">
      <c r="A59" s="24" t="s">
        <v>162</v>
      </c>
      <c r="B59" s="79">
        <v>51785.7</v>
      </c>
      <c r="C59" s="79">
        <v>1407169.31</v>
      </c>
      <c r="D59" s="79">
        <v>1397668.81</v>
      </c>
      <c r="E59" s="79">
        <v>0</v>
      </c>
      <c r="F59" s="79">
        <f t="shared" si="8"/>
        <v>61286.19999999995</v>
      </c>
      <c r="G59" s="79">
        <v>0</v>
      </c>
      <c r="H59" s="79">
        <v>1075360.8</v>
      </c>
      <c r="I59" s="79">
        <v>536969.24</v>
      </c>
      <c r="J59" s="79">
        <v>486231.43</v>
      </c>
      <c r="K59" s="79">
        <v>538391.56</v>
      </c>
      <c r="L59" s="80">
        <f t="shared" si="9"/>
        <v>50737.810000000056</v>
      </c>
      <c r="M59" s="80">
        <f t="shared" si="2"/>
        <v>112024.01000000001</v>
      </c>
      <c r="N59" s="141"/>
      <c r="O59" s="141"/>
      <c r="P59" s="141"/>
      <c r="Q59" s="2"/>
      <c r="R59" s="2"/>
      <c r="S59" s="2"/>
    </row>
    <row r="60" spans="1:16" ht="15.75">
      <c r="A60" s="66" t="s">
        <v>39</v>
      </c>
      <c r="B60" s="79">
        <v>832685045.63</v>
      </c>
      <c r="C60" s="79">
        <v>14108663.99</v>
      </c>
      <c r="D60" s="79">
        <v>14025128.76</v>
      </c>
      <c r="E60" s="79">
        <v>546054494.44</v>
      </c>
      <c r="F60" s="79">
        <f t="shared" si="8"/>
        <v>286714086.41999996</v>
      </c>
      <c r="G60" s="79">
        <v>0</v>
      </c>
      <c r="H60" s="79">
        <v>10072357.87</v>
      </c>
      <c r="I60" s="79">
        <v>2922987.71</v>
      </c>
      <c r="J60" s="79">
        <v>2920162.29</v>
      </c>
      <c r="K60" s="79">
        <v>3132294.91</v>
      </c>
      <c r="L60" s="80">
        <f t="shared" si="9"/>
        <v>4019900.669999999</v>
      </c>
      <c r="M60" s="80">
        <f t="shared" si="2"/>
        <v>290733987.09</v>
      </c>
      <c r="N60" s="142"/>
      <c r="O60" s="25"/>
      <c r="P60" s="2"/>
    </row>
    <row r="61" spans="1:16" ht="15.75">
      <c r="A61" s="66" t="s">
        <v>70</v>
      </c>
      <c r="B61" s="79">
        <v>4276464.2</v>
      </c>
      <c r="C61" s="79">
        <v>621847.89</v>
      </c>
      <c r="D61" s="79">
        <v>586115.57</v>
      </c>
      <c r="E61" s="79">
        <v>0</v>
      </c>
      <c r="F61" s="79">
        <f t="shared" si="8"/>
        <v>4312196.52</v>
      </c>
      <c r="G61" s="79">
        <v>0</v>
      </c>
      <c r="H61" s="79">
        <v>0</v>
      </c>
      <c r="I61" s="79">
        <v>0</v>
      </c>
      <c r="J61" s="79">
        <v>0</v>
      </c>
      <c r="K61" s="79">
        <v>0</v>
      </c>
      <c r="L61" s="80">
        <f aca="true" t="shared" si="10" ref="L61:L68">(G61+H61)-(J61+K61)</f>
        <v>0</v>
      </c>
      <c r="M61" s="80">
        <f t="shared" si="2"/>
        <v>4312196.52</v>
      </c>
      <c r="N61" s="142"/>
      <c r="O61" s="25"/>
      <c r="P61" s="2"/>
    </row>
    <row r="62" spans="1:16" ht="15.75">
      <c r="A62" s="66" t="s">
        <v>125</v>
      </c>
      <c r="B62" s="79">
        <v>158465.24</v>
      </c>
      <c r="C62" s="79">
        <v>387770.77</v>
      </c>
      <c r="D62" s="79">
        <v>386596.76</v>
      </c>
      <c r="E62" s="79">
        <v>0</v>
      </c>
      <c r="F62" s="79">
        <f t="shared" si="8"/>
        <v>159639.25</v>
      </c>
      <c r="G62" s="79">
        <v>0</v>
      </c>
      <c r="H62" s="79">
        <v>0</v>
      </c>
      <c r="I62" s="79">
        <v>0</v>
      </c>
      <c r="J62" s="79">
        <v>0</v>
      </c>
      <c r="K62" s="79">
        <v>0</v>
      </c>
      <c r="L62" s="80">
        <f t="shared" si="10"/>
        <v>0</v>
      </c>
      <c r="M62" s="80">
        <f t="shared" si="2"/>
        <v>159639.25</v>
      </c>
      <c r="N62" s="142"/>
      <c r="O62" s="25"/>
      <c r="P62" s="2"/>
    </row>
    <row r="63" spans="1:16" ht="15.75">
      <c r="A63" s="66" t="s">
        <v>40</v>
      </c>
      <c r="B63" s="79">
        <v>3111320.19</v>
      </c>
      <c r="C63" s="79">
        <v>1771856.74</v>
      </c>
      <c r="D63" s="79">
        <v>1545103.2</v>
      </c>
      <c r="E63" s="79">
        <v>0</v>
      </c>
      <c r="F63" s="79">
        <f t="shared" si="8"/>
        <v>3338073.7299999995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80">
        <f t="shared" si="10"/>
        <v>0</v>
      </c>
      <c r="M63" s="80">
        <f t="shared" si="2"/>
        <v>3338073.7299999995</v>
      </c>
      <c r="N63" s="142"/>
      <c r="O63" s="25"/>
      <c r="P63" s="2"/>
    </row>
    <row r="64" spans="1:16" ht="31.5">
      <c r="A64" s="66" t="s">
        <v>126</v>
      </c>
      <c r="B64" s="79">
        <v>25328.79</v>
      </c>
      <c r="C64" s="79">
        <v>225477.9</v>
      </c>
      <c r="D64" s="79">
        <v>225477.9</v>
      </c>
      <c r="E64" s="79">
        <v>0</v>
      </c>
      <c r="F64" s="79">
        <f t="shared" si="8"/>
        <v>25328.790000000008</v>
      </c>
      <c r="G64" s="79">
        <v>0</v>
      </c>
      <c r="H64" s="79">
        <v>341094.24</v>
      </c>
      <c r="I64" s="79">
        <v>45801.08</v>
      </c>
      <c r="J64" s="79">
        <v>45801.08</v>
      </c>
      <c r="K64" s="79">
        <v>295293.16</v>
      </c>
      <c r="L64" s="80">
        <f t="shared" si="10"/>
        <v>0</v>
      </c>
      <c r="M64" s="80">
        <f t="shared" si="2"/>
        <v>25328.790000000008</v>
      </c>
      <c r="N64" s="142"/>
      <c r="O64" s="25"/>
      <c r="P64" s="2"/>
    </row>
    <row r="65" spans="1:16" ht="31.5">
      <c r="A65" s="66" t="s">
        <v>127</v>
      </c>
      <c r="B65" s="79">
        <v>11589.15</v>
      </c>
      <c r="C65" s="79">
        <v>486402.21</v>
      </c>
      <c r="D65" s="79">
        <v>386084.06</v>
      </c>
      <c r="E65" s="79">
        <v>943.77</v>
      </c>
      <c r="F65" s="79">
        <f t="shared" si="8"/>
        <v>110963.53000000003</v>
      </c>
      <c r="G65" s="79">
        <v>0</v>
      </c>
      <c r="H65" s="79">
        <v>23508.65</v>
      </c>
      <c r="I65" s="79">
        <v>1489.33</v>
      </c>
      <c r="J65" s="79">
        <v>1489.33</v>
      </c>
      <c r="K65" s="79">
        <v>22019.32</v>
      </c>
      <c r="L65" s="80">
        <f t="shared" si="10"/>
        <v>0</v>
      </c>
      <c r="M65" s="80">
        <f t="shared" si="2"/>
        <v>110963.53000000003</v>
      </c>
      <c r="N65" s="142"/>
      <c r="O65" s="25"/>
      <c r="P65" s="2"/>
    </row>
    <row r="66" spans="1:16" ht="15.75">
      <c r="A66" s="66" t="s">
        <v>128</v>
      </c>
      <c r="B66" s="79">
        <v>49912.18</v>
      </c>
      <c r="C66" s="79">
        <v>4160842.63</v>
      </c>
      <c r="D66" s="79">
        <v>4160842.63</v>
      </c>
      <c r="E66" s="79">
        <v>0</v>
      </c>
      <c r="F66" s="79">
        <f t="shared" si="8"/>
        <v>49912.1799999997</v>
      </c>
      <c r="G66" s="79">
        <v>0</v>
      </c>
      <c r="H66" s="79">
        <v>13833.3</v>
      </c>
      <c r="I66" s="79">
        <v>0</v>
      </c>
      <c r="J66" s="79">
        <v>0</v>
      </c>
      <c r="K66" s="79">
        <v>13833.3</v>
      </c>
      <c r="L66" s="80">
        <f t="shared" si="10"/>
        <v>0</v>
      </c>
      <c r="M66" s="80">
        <f t="shared" si="2"/>
        <v>49912.1799999997</v>
      </c>
      <c r="N66" s="142"/>
      <c r="O66" s="25"/>
      <c r="P66" s="2"/>
    </row>
    <row r="67" spans="1:15" s="2" customFormat="1" ht="15.75">
      <c r="A67" s="5" t="s">
        <v>129</v>
      </c>
      <c r="B67" s="79">
        <v>229878.29</v>
      </c>
      <c r="C67" s="79">
        <v>1289425.79</v>
      </c>
      <c r="D67" s="79">
        <v>1260071.26</v>
      </c>
      <c r="E67" s="79">
        <v>0</v>
      </c>
      <c r="F67" s="79">
        <f t="shared" si="8"/>
        <v>259232.82000000007</v>
      </c>
      <c r="G67" s="79">
        <v>0</v>
      </c>
      <c r="H67" s="79">
        <v>880490.21</v>
      </c>
      <c r="I67" s="79">
        <v>836325.27</v>
      </c>
      <c r="J67" s="79">
        <v>681818.98</v>
      </c>
      <c r="K67" s="79">
        <v>0</v>
      </c>
      <c r="L67" s="80">
        <f t="shared" si="10"/>
        <v>198671.22999999998</v>
      </c>
      <c r="M67" s="80">
        <f t="shared" si="2"/>
        <v>457904.05000000005</v>
      </c>
      <c r="N67" s="142"/>
      <c r="O67" s="25"/>
    </row>
    <row r="68" spans="1:15" s="2" customFormat="1" ht="15" customHeight="1">
      <c r="A68" s="66" t="s">
        <v>41</v>
      </c>
      <c r="B68" s="79">
        <v>1219034.27</v>
      </c>
      <c r="C68" s="79">
        <v>12431.2</v>
      </c>
      <c r="D68" s="79">
        <v>11607.7</v>
      </c>
      <c r="E68" s="79">
        <v>0</v>
      </c>
      <c r="F68" s="79">
        <f t="shared" si="8"/>
        <v>1219857.77</v>
      </c>
      <c r="G68" s="79">
        <v>4630.13</v>
      </c>
      <c r="H68" s="79">
        <v>576757.46</v>
      </c>
      <c r="I68" s="79">
        <v>347320.1</v>
      </c>
      <c r="J68" s="79">
        <v>329908.89</v>
      </c>
      <c r="K68" s="79">
        <v>234067.49</v>
      </c>
      <c r="L68" s="80">
        <f t="shared" si="10"/>
        <v>17411.209999999963</v>
      </c>
      <c r="M68" s="80">
        <f t="shared" si="2"/>
        <v>1237268.98</v>
      </c>
      <c r="N68" s="142"/>
      <c r="O68" s="25"/>
    </row>
    <row r="69" spans="1:15" s="2" customFormat="1" ht="15" customHeight="1">
      <c r="A69" s="30" t="s">
        <v>6</v>
      </c>
      <c r="B69" s="77">
        <f aca="true" t="shared" si="11" ref="B69:L69">SUM(B70:B85)</f>
        <v>1289540447.7200003</v>
      </c>
      <c r="C69" s="77">
        <f t="shared" si="11"/>
        <v>568912574.1899999</v>
      </c>
      <c r="D69" s="77">
        <f t="shared" si="11"/>
        <v>258018301.33999997</v>
      </c>
      <c r="E69" s="77">
        <f t="shared" si="11"/>
        <v>847269.95</v>
      </c>
      <c r="F69" s="77">
        <f t="shared" si="11"/>
        <v>1599587450.6200001</v>
      </c>
      <c r="G69" s="77">
        <f t="shared" si="11"/>
        <v>2985.91</v>
      </c>
      <c r="H69" s="77">
        <f t="shared" si="11"/>
        <v>5298621.77</v>
      </c>
      <c r="I69" s="77">
        <f t="shared" si="11"/>
        <v>4212043.56</v>
      </c>
      <c r="J69" s="77">
        <f t="shared" si="11"/>
        <v>4181877.33</v>
      </c>
      <c r="K69" s="77">
        <f t="shared" si="11"/>
        <v>1088223.12</v>
      </c>
      <c r="L69" s="77">
        <f t="shared" si="11"/>
        <v>31507.229999999516</v>
      </c>
      <c r="M69" s="78">
        <f t="shared" si="2"/>
        <v>1599618957.8500001</v>
      </c>
      <c r="N69" s="142"/>
      <c r="O69" s="25"/>
    </row>
    <row r="70" spans="1:15" s="2" customFormat="1" ht="15.75">
      <c r="A70" s="24" t="s">
        <v>130</v>
      </c>
      <c r="B70" s="79">
        <v>11196225.8</v>
      </c>
      <c r="C70" s="79">
        <v>9834019.98</v>
      </c>
      <c r="D70" s="79">
        <v>9798983.95</v>
      </c>
      <c r="E70" s="79">
        <v>0</v>
      </c>
      <c r="F70" s="79">
        <f aca="true" t="shared" si="12" ref="F70:F85">(B70+C70)-(D70+E70)</f>
        <v>11231261.830000002</v>
      </c>
      <c r="G70" s="79">
        <v>0</v>
      </c>
      <c r="H70" s="79">
        <v>0</v>
      </c>
      <c r="I70" s="79">
        <v>0</v>
      </c>
      <c r="J70" s="79">
        <v>0</v>
      </c>
      <c r="K70" s="79">
        <v>0</v>
      </c>
      <c r="L70" s="80">
        <f aca="true" t="shared" si="13" ref="L70:L85">(G70+H70)-(J70+K70)</f>
        <v>0</v>
      </c>
      <c r="M70" s="80">
        <f t="shared" si="2"/>
        <v>11231261.830000002</v>
      </c>
      <c r="N70" s="142"/>
      <c r="O70" s="25"/>
    </row>
    <row r="71" spans="1:15" s="2" customFormat="1" ht="15.75" customHeight="1">
      <c r="A71" s="24" t="s">
        <v>131</v>
      </c>
      <c r="B71" s="79">
        <v>7397200.76</v>
      </c>
      <c r="C71" s="79">
        <v>3301304.97</v>
      </c>
      <c r="D71" s="79">
        <v>3356309.81</v>
      </c>
      <c r="E71" s="79">
        <v>180805.11</v>
      </c>
      <c r="F71" s="79">
        <f>(B71+C71)-(D71+E71)</f>
        <v>7161390.8100000005</v>
      </c>
      <c r="G71" s="79">
        <v>0</v>
      </c>
      <c r="H71" s="79">
        <v>0</v>
      </c>
      <c r="I71" s="79">
        <v>0</v>
      </c>
      <c r="J71" s="79">
        <v>0</v>
      </c>
      <c r="K71" s="79">
        <v>0</v>
      </c>
      <c r="L71" s="80">
        <f t="shared" si="13"/>
        <v>0</v>
      </c>
      <c r="M71" s="80">
        <f t="shared" si="2"/>
        <v>7161390.8100000005</v>
      </c>
      <c r="N71" s="142"/>
      <c r="O71" s="25"/>
    </row>
    <row r="72" spans="1:15" s="2" customFormat="1" ht="33.75" customHeight="1">
      <c r="A72" s="68" t="s">
        <v>79</v>
      </c>
      <c r="B72" s="79">
        <v>919572.58</v>
      </c>
      <c r="C72" s="79">
        <v>663294.78</v>
      </c>
      <c r="D72" s="79">
        <v>661269.41</v>
      </c>
      <c r="E72" s="79">
        <v>0</v>
      </c>
      <c r="F72" s="79">
        <f t="shared" si="12"/>
        <v>921597.9499999998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  <c r="L72" s="80">
        <f t="shared" si="13"/>
        <v>0</v>
      </c>
      <c r="M72" s="80">
        <f t="shared" si="2"/>
        <v>921597.9499999998</v>
      </c>
      <c r="N72" s="142"/>
      <c r="O72" s="25"/>
    </row>
    <row r="73" spans="1:15" s="2" customFormat="1" ht="15.75" customHeight="1">
      <c r="A73" s="24" t="s">
        <v>80</v>
      </c>
      <c r="B73" s="79">
        <v>1345943.21</v>
      </c>
      <c r="C73" s="79">
        <v>2795037.06</v>
      </c>
      <c r="D73" s="79">
        <v>2721150.78</v>
      </c>
      <c r="E73" s="79">
        <v>0</v>
      </c>
      <c r="F73" s="79">
        <f t="shared" si="12"/>
        <v>1419829.4900000002</v>
      </c>
      <c r="G73" s="79">
        <v>0</v>
      </c>
      <c r="H73" s="79">
        <v>0</v>
      </c>
      <c r="I73" s="79">
        <v>0</v>
      </c>
      <c r="J73" s="79">
        <v>0</v>
      </c>
      <c r="K73" s="79">
        <v>0</v>
      </c>
      <c r="L73" s="80">
        <f t="shared" si="13"/>
        <v>0</v>
      </c>
      <c r="M73" s="80">
        <f t="shared" si="2"/>
        <v>1419829.4900000002</v>
      </c>
      <c r="N73" s="142"/>
      <c r="O73" s="25"/>
    </row>
    <row r="74" spans="1:15" s="2" customFormat="1" ht="15.75">
      <c r="A74" s="24" t="s">
        <v>81</v>
      </c>
      <c r="B74" s="79">
        <v>2589781.19</v>
      </c>
      <c r="C74" s="79">
        <v>2529654.36</v>
      </c>
      <c r="D74" s="79">
        <v>2586480.42</v>
      </c>
      <c r="E74" s="79">
        <v>0</v>
      </c>
      <c r="F74" s="79">
        <f t="shared" si="12"/>
        <v>2532955.13</v>
      </c>
      <c r="G74" s="79">
        <v>0</v>
      </c>
      <c r="H74" s="79">
        <v>0</v>
      </c>
      <c r="I74" s="79">
        <v>0</v>
      </c>
      <c r="J74" s="79">
        <v>0</v>
      </c>
      <c r="K74" s="79">
        <v>0</v>
      </c>
      <c r="L74" s="80">
        <f t="shared" si="13"/>
        <v>0</v>
      </c>
      <c r="M74" s="80">
        <f t="shared" si="2"/>
        <v>2532955.13</v>
      </c>
      <c r="N74" s="142"/>
      <c r="O74" s="25"/>
    </row>
    <row r="75" spans="1:15" s="2" customFormat="1" ht="15.75" customHeight="1">
      <c r="A75" s="24" t="s">
        <v>82</v>
      </c>
      <c r="B75" s="79">
        <v>123358.18</v>
      </c>
      <c r="C75" s="79">
        <v>147179.01</v>
      </c>
      <c r="D75" s="79">
        <v>147179.01</v>
      </c>
      <c r="E75" s="79">
        <v>0</v>
      </c>
      <c r="F75" s="79">
        <f t="shared" si="12"/>
        <v>123358.18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80">
        <f t="shared" si="13"/>
        <v>0</v>
      </c>
      <c r="M75" s="80">
        <f t="shared" si="2"/>
        <v>123358.18</v>
      </c>
      <c r="N75" s="142"/>
      <c r="O75" s="25"/>
    </row>
    <row r="76" spans="1:15" s="2" customFormat="1" ht="15.75" customHeight="1">
      <c r="A76" s="24" t="s">
        <v>42</v>
      </c>
      <c r="B76" s="79">
        <v>2722924.03</v>
      </c>
      <c r="C76" s="79">
        <v>2173881.15</v>
      </c>
      <c r="D76" s="79">
        <v>1507577.99</v>
      </c>
      <c r="E76" s="79">
        <v>148603.2</v>
      </c>
      <c r="F76" s="79">
        <f t="shared" si="12"/>
        <v>3240623.9899999998</v>
      </c>
      <c r="G76" s="79">
        <v>0</v>
      </c>
      <c r="H76" s="79">
        <v>0</v>
      </c>
      <c r="I76" s="79">
        <v>0</v>
      </c>
      <c r="J76" s="79">
        <v>0</v>
      </c>
      <c r="K76" s="79">
        <v>0</v>
      </c>
      <c r="L76" s="80">
        <f t="shared" si="13"/>
        <v>0</v>
      </c>
      <c r="M76" s="80">
        <f aca="true" t="shared" si="14" ref="M76:M85">F76+L76</f>
        <v>3240623.9899999998</v>
      </c>
      <c r="N76" s="142"/>
      <c r="O76" s="25"/>
    </row>
    <row r="77" spans="1:15" s="2" customFormat="1" ht="15.75">
      <c r="A77" s="28" t="s">
        <v>43</v>
      </c>
      <c r="B77" s="79">
        <v>8186691.92</v>
      </c>
      <c r="C77" s="79">
        <v>7707773.51</v>
      </c>
      <c r="D77" s="79">
        <v>7881943.87</v>
      </c>
      <c r="E77" s="79">
        <v>77076.19</v>
      </c>
      <c r="F77" s="79">
        <f t="shared" si="12"/>
        <v>7935445.369999999</v>
      </c>
      <c r="G77" s="79">
        <v>0</v>
      </c>
      <c r="H77" s="79">
        <v>0</v>
      </c>
      <c r="I77" s="79">
        <v>0</v>
      </c>
      <c r="J77" s="79">
        <v>0</v>
      </c>
      <c r="K77" s="79">
        <v>0</v>
      </c>
      <c r="L77" s="80">
        <f t="shared" si="13"/>
        <v>0</v>
      </c>
      <c r="M77" s="80">
        <f t="shared" si="14"/>
        <v>7935445.369999999</v>
      </c>
      <c r="N77" s="142"/>
      <c r="O77" s="25"/>
    </row>
    <row r="78" spans="1:16" s="2" customFormat="1" ht="31.5">
      <c r="A78" s="28" t="s">
        <v>163</v>
      </c>
      <c r="B78" s="79">
        <v>431441.54</v>
      </c>
      <c r="C78" s="79">
        <v>1075625.8</v>
      </c>
      <c r="D78" s="79">
        <v>1049044.62</v>
      </c>
      <c r="E78" s="79">
        <v>0</v>
      </c>
      <c r="F78" s="79">
        <f t="shared" si="12"/>
        <v>458022.72</v>
      </c>
      <c r="G78" s="79">
        <v>0</v>
      </c>
      <c r="H78" s="79">
        <v>0</v>
      </c>
      <c r="I78" s="79">
        <v>0</v>
      </c>
      <c r="J78" s="79">
        <v>0</v>
      </c>
      <c r="K78" s="79">
        <v>0</v>
      </c>
      <c r="L78" s="80">
        <f t="shared" si="13"/>
        <v>0</v>
      </c>
      <c r="M78" s="80">
        <f t="shared" si="14"/>
        <v>458022.72</v>
      </c>
      <c r="N78" s="141"/>
      <c r="O78" s="141"/>
      <c r="P78" s="141"/>
    </row>
    <row r="79" spans="1:15" s="2" customFormat="1" ht="15.75">
      <c r="A79" s="24" t="s">
        <v>44</v>
      </c>
      <c r="B79" s="79">
        <v>373200304.07</v>
      </c>
      <c r="C79" s="79">
        <v>97184391.23</v>
      </c>
      <c r="D79" s="79">
        <v>15759699.14</v>
      </c>
      <c r="E79" s="79">
        <v>0</v>
      </c>
      <c r="F79" s="79">
        <f t="shared" si="12"/>
        <v>454624996.16</v>
      </c>
      <c r="G79" s="79">
        <v>0</v>
      </c>
      <c r="H79" s="79">
        <v>0</v>
      </c>
      <c r="I79" s="79">
        <v>0</v>
      </c>
      <c r="J79" s="79">
        <v>0</v>
      </c>
      <c r="K79" s="79">
        <v>0</v>
      </c>
      <c r="L79" s="80">
        <f t="shared" si="13"/>
        <v>0</v>
      </c>
      <c r="M79" s="80">
        <f t="shared" si="14"/>
        <v>454624996.16</v>
      </c>
      <c r="N79" s="142"/>
      <c r="O79" s="25"/>
    </row>
    <row r="80" spans="1:15" s="2" customFormat="1" ht="15.75">
      <c r="A80" s="24" t="s">
        <v>45</v>
      </c>
      <c r="B80" s="79">
        <v>84931097.86</v>
      </c>
      <c r="C80" s="79">
        <v>137403816.9</v>
      </c>
      <c r="D80" s="79">
        <v>126455579.58</v>
      </c>
      <c r="E80" s="79">
        <v>440785.45</v>
      </c>
      <c r="F80" s="79">
        <f t="shared" si="12"/>
        <v>95438549.72999999</v>
      </c>
      <c r="G80" s="79">
        <v>2985.91</v>
      </c>
      <c r="H80" s="79">
        <v>5298621.77</v>
      </c>
      <c r="I80" s="79">
        <v>4212043.56</v>
      </c>
      <c r="J80" s="79">
        <v>4181877.33</v>
      </c>
      <c r="K80" s="79">
        <v>1088223.12</v>
      </c>
      <c r="L80" s="80">
        <f t="shared" si="13"/>
        <v>31507.229999999516</v>
      </c>
      <c r="M80" s="80">
        <f t="shared" si="14"/>
        <v>95470056.96</v>
      </c>
      <c r="N80" s="142"/>
      <c r="O80" s="25"/>
    </row>
    <row r="81" spans="1:15" s="2" customFormat="1" ht="15.75" customHeight="1">
      <c r="A81" s="24" t="s">
        <v>46</v>
      </c>
      <c r="B81" s="79">
        <v>756238910.97</v>
      </c>
      <c r="C81" s="79">
        <v>263156207.44</v>
      </c>
      <c r="D81" s="79">
        <v>51530828.35</v>
      </c>
      <c r="E81" s="79">
        <v>0</v>
      </c>
      <c r="F81" s="79">
        <f t="shared" si="12"/>
        <v>967864290.0600001</v>
      </c>
      <c r="G81" s="79">
        <v>0</v>
      </c>
      <c r="H81" s="79">
        <v>0</v>
      </c>
      <c r="I81" s="79">
        <v>0</v>
      </c>
      <c r="J81" s="79">
        <v>0</v>
      </c>
      <c r="K81" s="79">
        <v>0</v>
      </c>
      <c r="L81" s="80">
        <f t="shared" si="13"/>
        <v>0</v>
      </c>
      <c r="M81" s="80">
        <f t="shared" si="14"/>
        <v>967864290.0600001</v>
      </c>
      <c r="N81" s="142"/>
      <c r="O81" s="25"/>
    </row>
    <row r="82" spans="1:15" s="2" customFormat="1" ht="15.75">
      <c r="A82" s="24" t="s">
        <v>47</v>
      </c>
      <c r="B82" s="79">
        <v>2315188.98</v>
      </c>
      <c r="C82" s="79">
        <v>12097916.05</v>
      </c>
      <c r="D82" s="79">
        <v>12200651.97</v>
      </c>
      <c r="E82" s="79">
        <v>0</v>
      </c>
      <c r="F82" s="79">
        <f t="shared" si="12"/>
        <v>2212453.0600000005</v>
      </c>
      <c r="G82" s="79">
        <v>0</v>
      </c>
      <c r="H82" s="79">
        <v>0</v>
      </c>
      <c r="I82" s="79">
        <v>0</v>
      </c>
      <c r="J82" s="79">
        <v>0</v>
      </c>
      <c r="K82" s="79">
        <v>0</v>
      </c>
      <c r="L82" s="80">
        <f t="shared" si="13"/>
        <v>0</v>
      </c>
      <c r="M82" s="80">
        <f t="shared" si="14"/>
        <v>2212453.0600000005</v>
      </c>
      <c r="N82" s="142"/>
      <c r="O82" s="25"/>
    </row>
    <row r="83" spans="1:15" s="2" customFormat="1" ht="15.75">
      <c r="A83" s="24" t="s">
        <v>48</v>
      </c>
      <c r="B83" s="79">
        <v>27200945.42</v>
      </c>
      <c r="C83" s="79">
        <v>15373919.16</v>
      </c>
      <c r="D83" s="79">
        <v>15029426.69</v>
      </c>
      <c r="E83" s="79">
        <v>0</v>
      </c>
      <c r="F83" s="79">
        <f t="shared" si="12"/>
        <v>27545437.89</v>
      </c>
      <c r="G83" s="79">
        <v>0</v>
      </c>
      <c r="H83" s="79">
        <v>0</v>
      </c>
      <c r="I83" s="79">
        <v>0</v>
      </c>
      <c r="J83" s="79">
        <v>0</v>
      </c>
      <c r="K83" s="79">
        <v>0</v>
      </c>
      <c r="L83" s="80">
        <f t="shared" si="13"/>
        <v>0</v>
      </c>
      <c r="M83" s="80">
        <f t="shared" si="14"/>
        <v>27545437.89</v>
      </c>
      <c r="N83" s="142"/>
      <c r="O83" s="25"/>
    </row>
    <row r="84" spans="1:16" s="2" customFormat="1" ht="15.75" customHeight="1">
      <c r="A84" s="24" t="s">
        <v>49</v>
      </c>
      <c r="B84" s="79">
        <v>43700</v>
      </c>
      <c r="C84" s="79">
        <v>1784132.68</v>
      </c>
      <c r="D84" s="79">
        <v>1765083.74</v>
      </c>
      <c r="E84" s="79">
        <v>0</v>
      </c>
      <c r="F84" s="79">
        <f t="shared" si="12"/>
        <v>62748.939999999944</v>
      </c>
      <c r="G84" s="79">
        <v>0</v>
      </c>
      <c r="H84" s="79">
        <v>0</v>
      </c>
      <c r="I84" s="79">
        <v>0</v>
      </c>
      <c r="J84" s="79">
        <v>0</v>
      </c>
      <c r="K84" s="79">
        <v>0</v>
      </c>
      <c r="L84" s="80">
        <f t="shared" si="13"/>
        <v>0</v>
      </c>
      <c r="M84" s="80">
        <f t="shared" si="14"/>
        <v>62748.939999999944</v>
      </c>
      <c r="N84" s="142"/>
      <c r="O84" s="25"/>
      <c r="P84" s="32"/>
    </row>
    <row r="85" spans="1:15" s="2" customFormat="1" ht="15.75">
      <c r="A85" s="24" t="s">
        <v>132</v>
      </c>
      <c r="B85" s="79">
        <v>10697161.21</v>
      </c>
      <c r="C85" s="79">
        <v>11684420.11</v>
      </c>
      <c r="D85" s="79">
        <v>5567092.01</v>
      </c>
      <c r="E85" s="79">
        <v>0</v>
      </c>
      <c r="F85" s="79">
        <f t="shared" si="12"/>
        <v>16814489.310000002</v>
      </c>
      <c r="G85" s="79">
        <v>0</v>
      </c>
      <c r="H85" s="79">
        <v>0</v>
      </c>
      <c r="I85" s="79">
        <v>0</v>
      </c>
      <c r="J85" s="79">
        <v>0</v>
      </c>
      <c r="K85" s="79">
        <v>0</v>
      </c>
      <c r="L85" s="80">
        <f t="shared" si="13"/>
        <v>0</v>
      </c>
      <c r="M85" s="80">
        <f t="shared" si="14"/>
        <v>16814489.310000002</v>
      </c>
      <c r="N85" s="142"/>
      <c r="O85" s="25"/>
    </row>
    <row r="86" spans="1:15" s="2" customFormat="1" ht="15.75">
      <c r="A86" s="29" t="s">
        <v>7</v>
      </c>
      <c r="B86" s="77">
        <f>SUM(B87:B91)</f>
        <v>42011959.65</v>
      </c>
      <c r="C86" s="77">
        <f aca="true" t="shared" si="15" ref="C86:L86">SUM(C87:C91)</f>
        <v>27855538.86</v>
      </c>
      <c r="D86" s="77">
        <f t="shared" si="15"/>
        <v>23757701.29</v>
      </c>
      <c r="E86" s="77">
        <f t="shared" si="15"/>
        <v>0</v>
      </c>
      <c r="F86" s="77">
        <f t="shared" si="15"/>
        <v>46109797.22</v>
      </c>
      <c r="G86" s="77">
        <f t="shared" si="15"/>
        <v>0</v>
      </c>
      <c r="H86" s="77">
        <f t="shared" si="15"/>
        <v>1107968.76</v>
      </c>
      <c r="I86" s="77">
        <f t="shared" si="15"/>
        <v>1067425.38</v>
      </c>
      <c r="J86" s="77">
        <f t="shared" si="15"/>
        <v>1052420.82</v>
      </c>
      <c r="K86" s="77">
        <f t="shared" si="15"/>
        <v>0</v>
      </c>
      <c r="L86" s="77">
        <f t="shared" si="15"/>
        <v>55547.939999999944</v>
      </c>
      <c r="M86" s="78">
        <f aca="true" t="shared" si="16" ref="M86:M91">F86+L86</f>
        <v>46165345.16</v>
      </c>
      <c r="N86" s="142"/>
      <c r="O86" s="25"/>
    </row>
    <row r="87" spans="1:15" s="2" customFormat="1" ht="15.75">
      <c r="A87" s="33" t="s">
        <v>83</v>
      </c>
      <c r="B87" s="79">
        <v>18082717.55</v>
      </c>
      <c r="C87" s="79">
        <v>8876168.13</v>
      </c>
      <c r="D87" s="79">
        <v>4952311.22</v>
      </c>
      <c r="E87" s="79">
        <v>0</v>
      </c>
      <c r="F87" s="79">
        <f>(B87+C87)-(D87+E87)</f>
        <v>22006574.46</v>
      </c>
      <c r="G87" s="79">
        <v>0</v>
      </c>
      <c r="H87" s="79">
        <v>0</v>
      </c>
      <c r="I87" s="79">
        <v>0</v>
      </c>
      <c r="J87" s="79">
        <v>0</v>
      </c>
      <c r="K87" s="79">
        <v>0</v>
      </c>
      <c r="L87" s="80">
        <f>(G87+H87)-(J87+K87)</f>
        <v>0</v>
      </c>
      <c r="M87" s="80">
        <f t="shared" si="16"/>
        <v>22006574.46</v>
      </c>
      <c r="N87"/>
      <c r="O87" s="25"/>
    </row>
    <row r="88" spans="1:15" s="2" customFormat="1" ht="15.75">
      <c r="A88" s="24" t="s">
        <v>84</v>
      </c>
      <c r="B88" s="82">
        <v>1946148.17</v>
      </c>
      <c r="C88" s="79">
        <v>7212746.74</v>
      </c>
      <c r="D88" s="79">
        <v>7204621.52</v>
      </c>
      <c r="E88" s="79">
        <v>0</v>
      </c>
      <c r="F88" s="79">
        <f>(B88+C88)-(D88+E88)</f>
        <v>1954273.3900000006</v>
      </c>
      <c r="G88" s="79">
        <v>0</v>
      </c>
      <c r="H88" s="79">
        <v>0</v>
      </c>
      <c r="I88" s="79">
        <v>0</v>
      </c>
      <c r="J88" s="79">
        <v>0</v>
      </c>
      <c r="K88" s="79">
        <v>0</v>
      </c>
      <c r="L88" s="80">
        <f>(G88+H88)-(J88+K88)</f>
        <v>0</v>
      </c>
      <c r="M88" s="80">
        <f t="shared" si="16"/>
        <v>1954273.3900000006</v>
      </c>
      <c r="N88"/>
      <c r="O88" s="25"/>
    </row>
    <row r="89" spans="1:15" s="2" customFormat="1" ht="15.75">
      <c r="A89" s="24" t="s">
        <v>85</v>
      </c>
      <c r="B89" s="82">
        <v>82003.45</v>
      </c>
      <c r="C89" s="79">
        <v>3073631.42</v>
      </c>
      <c r="D89" s="79">
        <v>2970305.54</v>
      </c>
      <c r="E89" s="79">
        <v>0</v>
      </c>
      <c r="F89" s="79">
        <f>(B89+C89)-(D89+E89)</f>
        <v>185329.33000000007</v>
      </c>
      <c r="G89" s="79">
        <v>0</v>
      </c>
      <c r="H89" s="79">
        <v>1107968.76</v>
      </c>
      <c r="I89" s="79">
        <v>1067425.38</v>
      </c>
      <c r="J89" s="79">
        <v>1052420.82</v>
      </c>
      <c r="K89" s="79">
        <v>0</v>
      </c>
      <c r="L89" s="80">
        <f>(G89+H89)-(J89+K89)</f>
        <v>55547.939999999944</v>
      </c>
      <c r="M89" s="80">
        <f t="shared" si="16"/>
        <v>240877.27000000002</v>
      </c>
      <c r="N89"/>
      <c r="O89" s="25"/>
    </row>
    <row r="90" spans="1:15" s="2" customFormat="1" ht="15.75">
      <c r="A90" s="24" t="s">
        <v>50</v>
      </c>
      <c r="B90" s="79">
        <v>0</v>
      </c>
      <c r="C90" s="95">
        <v>0</v>
      </c>
      <c r="D90" s="79">
        <v>0</v>
      </c>
      <c r="E90" s="79">
        <v>0</v>
      </c>
      <c r="F90" s="79">
        <f>(B90+C90)-(D90+E90)</f>
        <v>0</v>
      </c>
      <c r="G90" s="79">
        <v>0</v>
      </c>
      <c r="H90" s="79">
        <v>0</v>
      </c>
      <c r="I90" s="79">
        <v>0</v>
      </c>
      <c r="J90" s="79">
        <v>0</v>
      </c>
      <c r="K90" s="79">
        <v>0</v>
      </c>
      <c r="L90" s="80">
        <f>(G90+H90)-(J90+K90)</f>
        <v>0</v>
      </c>
      <c r="M90" s="80">
        <f t="shared" si="16"/>
        <v>0</v>
      </c>
      <c r="N90"/>
      <c r="O90" s="25"/>
    </row>
    <row r="91" spans="1:15" s="2" customFormat="1" ht="15.75">
      <c r="A91" s="34" t="s">
        <v>55</v>
      </c>
      <c r="B91" s="82">
        <v>21901090.48</v>
      </c>
      <c r="C91" s="79">
        <v>8692992.57</v>
      </c>
      <c r="D91" s="79">
        <v>8630463.01</v>
      </c>
      <c r="E91" s="79">
        <v>0</v>
      </c>
      <c r="F91" s="79">
        <f>(B91+C91)-(D91+E91)</f>
        <v>21963620.04</v>
      </c>
      <c r="G91" s="79">
        <v>0</v>
      </c>
      <c r="H91" s="79">
        <v>0</v>
      </c>
      <c r="I91" s="79">
        <v>0</v>
      </c>
      <c r="J91" s="79">
        <v>0</v>
      </c>
      <c r="K91" s="79">
        <v>0</v>
      </c>
      <c r="L91" s="80">
        <f>(G91+H91)-(J91+K91)</f>
        <v>0</v>
      </c>
      <c r="M91" s="80">
        <f t="shared" si="16"/>
        <v>21963620.04</v>
      </c>
      <c r="N91"/>
      <c r="O91" s="25"/>
    </row>
    <row r="92" spans="1:15" s="2" customFormat="1" ht="15.75">
      <c r="A92" s="35" t="s">
        <v>24</v>
      </c>
      <c r="B92" s="77">
        <f aca="true" t="shared" si="17" ref="B92:L92">SUM(B93:B102)</f>
        <v>54851014.52</v>
      </c>
      <c r="C92" s="77">
        <f t="shared" si="17"/>
        <v>33988215.839999996</v>
      </c>
      <c r="D92" s="77">
        <f t="shared" si="17"/>
        <v>40617919.41</v>
      </c>
      <c r="E92" s="77">
        <f t="shared" si="17"/>
        <v>1247502.99</v>
      </c>
      <c r="F92" s="77">
        <f t="shared" si="17"/>
        <v>46973807.95999999</v>
      </c>
      <c r="G92" s="77">
        <f t="shared" si="17"/>
        <v>337697.73</v>
      </c>
      <c r="H92" s="77">
        <f t="shared" si="17"/>
        <v>965440.3600000001</v>
      </c>
      <c r="I92" s="77">
        <f t="shared" si="17"/>
        <v>427468.72000000003</v>
      </c>
      <c r="J92" s="77">
        <f t="shared" si="17"/>
        <v>89770.99</v>
      </c>
      <c r="K92" s="77">
        <f t="shared" si="17"/>
        <v>875669.37</v>
      </c>
      <c r="L92" s="77">
        <f t="shared" si="17"/>
        <v>337697.73</v>
      </c>
      <c r="M92" s="78">
        <f aca="true" t="shared" si="18" ref="M92:M115">F92+L92</f>
        <v>47311505.68999999</v>
      </c>
      <c r="N92"/>
      <c r="O92" s="25"/>
    </row>
    <row r="93" spans="1:15" s="2" customFormat="1" ht="15.75">
      <c r="A93" s="24" t="s">
        <v>86</v>
      </c>
      <c r="B93" s="79">
        <v>735940.64</v>
      </c>
      <c r="C93" s="79">
        <v>222913.11</v>
      </c>
      <c r="D93" s="79">
        <v>222913.11</v>
      </c>
      <c r="E93" s="79">
        <v>0</v>
      </c>
      <c r="F93" s="79">
        <f aca="true" t="shared" si="19" ref="F93:F102">(B93+C93)-(D93+E93)</f>
        <v>735940.64</v>
      </c>
      <c r="G93" s="79">
        <v>0</v>
      </c>
      <c r="H93" s="79">
        <v>0</v>
      </c>
      <c r="I93" s="79">
        <v>0</v>
      </c>
      <c r="J93" s="79">
        <v>0</v>
      </c>
      <c r="K93" s="79">
        <v>0</v>
      </c>
      <c r="L93" s="80">
        <f aca="true" t="shared" si="20" ref="L93:L102">(G93+H93)-(J93+K93)</f>
        <v>0</v>
      </c>
      <c r="M93" s="80">
        <f t="shared" si="18"/>
        <v>735940.64</v>
      </c>
      <c r="N93"/>
      <c r="O93" s="25"/>
    </row>
    <row r="94" spans="1:15" s="2" customFormat="1" ht="15.75">
      <c r="A94" s="24" t="s">
        <v>87</v>
      </c>
      <c r="B94" s="79">
        <v>3391613.65</v>
      </c>
      <c r="C94" s="79">
        <v>7416621.72</v>
      </c>
      <c r="D94" s="79">
        <v>8269200.66</v>
      </c>
      <c r="E94" s="79">
        <v>0</v>
      </c>
      <c r="F94" s="79">
        <f t="shared" si="19"/>
        <v>2539034.709999999</v>
      </c>
      <c r="G94" s="79">
        <v>0</v>
      </c>
      <c r="H94" s="79">
        <v>0</v>
      </c>
      <c r="I94" s="79">
        <v>0</v>
      </c>
      <c r="J94" s="79">
        <v>0</v>
      </c>
      <c r="K94" s="79">
        <v>0</v>
      </c>
      <c r="L94" s="80">
        <f t="shared" si="20"/>
        <v>0</v>
      </c>
      <c r="M94" s="80">
        <f t="shared" si="18"/>
        <v>2539034.709999999</v>
      </c>
      <c r="N94"/>
      <c r="O94" s="25"/>
    </row>
    <row r="95" spans="1:15" s="2" customFormat="1" ht="15.75">
      <c r="A95" s="24" t="s">
        <v>51</v>
      </c>
      <c r="B95" s="79">
        <v>9133.53</v>
      </c>
      <c r="C95" s="79">
        <v>5109.35</v>
      </c>
      <c r="D95" s="79">
        <v>5109.35</v>
      </c>
      <c r="E95" s="79">
        <v>0</v>
      </c>
      <c r="F95" s="79">
        <f t="shared" si="19"/>
        <v>9133.53</v>
      </c>
      <c r="G95" s="79">
        <v>0</v>
      </c>
      <c r="H95" s="79">
        <v>0</v>
      </c>
      <c r="I95" s="79">
        <v>0</v>
      </c>
      <c r="J95" s="79">
        <v>0</v>
      </c>
      <c r="K95" s="79">
        <v>0</v>
      </c>
      <c r="L95" s="80">
        <f t="shared" si="20"/>
        <v>0</v>
      </c>
      <c r="M95" s="80">
        <f t="shared" si="18"/>
        <v>9133.53</v>
      </c>
      <c r="N95"/>
      <c r="O95" s="25"/>
    </row>
    <row r="96" spans="1:15" s="2" customFormat="1" ht="15.75" customHeight="1">
      <c r="A96" s="24" t="s">
        <v>52</v>
      </c>
      <c r="B96" s="79">
        <v>300</v>
      </c>
      <c r="C96" s="79">
        <v>38350.71</v>
      </c>
      <c r="D96" s="79">
        <v>38350.71</v>
      </c>
      <c r="E96" s="79">
        <v>0</v>
      </c>
      <c r="F96" s="79">
        <f t="shared" si="19"/>
        <v>300</v>
      </c>
      <c r="G96" s="79">
        <v>0</v>
      </c>
      <c r="H96" s="79">
        <v>0</v>
      </c>
      <c r="I96" s="79">
        <v>0</v>
      </c>
      <c r="J96" s="79">
        <v>0</v>
      </c>
      <c r="K96" s="79">
        <v>0</v>
      </c>
      <c r="L96" s="80">
        <f t="shared" si="20"/>
        <v>0</v>
      </c>
      <c r="M96" s="80">
        <f t="shared" si="18"/>
        <v>300</v>
      </c>
      <c r="N96"/>
      <c r="O96" s="25"/>
    </row>
    <row r="97" spans="1:15" s="2" customFormat="1" ht="15.75">
      <c r="A97" s="24" t="s">
        <v>53</v>
      </c>
      <c r="B97" s="79">
        <v>23006286.42</v>
      </c>
      <c r="C97" s="79">
        <v>3675746.59</v>
      </c>
      <c r="D97" s="79">
        <v>8686465.54</v>
      </c>
      <c r="E97" s="79">
        <v>910970.46</v>
      </c>
      <c r="F97" s="79">
        <f t="shared" si="19"/>
        <v>17084597.01</v>
      </c>
      <c r="G97" s="79">
        <v>0</v>
      </c>
      <c r="H97" s="79">
        <v>0</v>
      </c>
      <c r="I97" s="79">
        <v>0</v>
      </c>
      <c r="J97" s="79">
        <v>0</v>
      </c>
      <c r="K97" s="79">
        <v>0</v>
      </c>
      <c r="L97" s="80">
        <f t="shared" si="20"/>
        <v>0</v>
      </c>
      <c r="M97" s="80">
        <f t="shared" si="18"/>
        <v>17084597.01</v>
      </c>
      <c r="N97"/>
      <c r="O97" s="25"/>
    </row>
    <row r="98" spans="1:15" s="2" customFormat="1" ht="31.5">
      <c r="A98" s="24" t="s">
        <v>133</v>
      </c>
      <c r="B98" s="79">
        <v>0</v>
      </c>
      <c r="C98" s="79">
        <v>616798.19</v>
      </c>
      <c r="D98" s="79">
        <v>614991.12</v>
      </c>
      <c r="E98" s="79">
        <v>0</v>
      </c>
      <c r="F98" s="79">
        <f t="shared" si="19"/>
        <v>1807.0699999999488</v>
      </c>
      <c r="G98" s="79">
        <v>0</v>
      </c>
      <c r="H98" s="79">
        <v>47971.56</v>
      </c>
      <c r="I98" s="79">
        <v>32569.58</v>
      </c>
      <c r="J98" s="79">
        <v>32569.58</v>
      </c>
      <c r="K98" s="79">
        <v>15401.98</v>
      </c>
      <c r="L98" s="80">
        <f t="shared" si="20"/>
        <v>0</v>
      </c>
      <c r="M98" s="80">
        <f t="shared" si="18"/>
        <v>1807.0699999999488</v>
      </c>
      <c r="N98"/>
      <c r="O98" s="25"/>
    </row>
    <row r="99" spans="1:15" s="2" customFormat="1" ht="15" customHeight="1">
      <c r="A99" s="24" t="s">
        <v>54</v>
      </c>
      <c r="B99" s="79">
        <v>579164.13</v>
      </c>
      <c r="C99" s="79">
        <v>870241.64</v>
      </c>
      <c r="D99" s="79">
        <v>508629.38</v>
      </c>
      <c r="E99" s="79">
        <v>330316.06</v>
      </c>
      <c r="F99" s="79">
        <f t="shared" si="19"/>
        <v>610460.3300000001</v>
      </c>
      <c r="G99" s="79">
        <v>337697.73</v>
      </c>
      <c r="H99" s="79">
        <v>917468.8</v>
      </c>
      <c r="I99" s="79">
        <v>394899.14</v>
      </c>
      <c r="J99" s="79">
        <v>57201.41</v>
      </c>
      <c r="K99" s="79">
        <v>860267.39</v>
      </c>
      <c r="L99" s="80">
        <f t="shared" si="20"/>
        <v>337697.73</v>
      </c>
      <c r="M99" s="80">
        <f t="shared" si="18"/>
        <v>948158.06</v>
      </c>
      <c r="N99"/>
      <c r="O99" s="25"/>
    </row>
    <row r="100" spans="1:15" s="2" customFormat="1" ht="15.75" customHeight="1">
      <c r="A100" s="24" t="s">
        <v>56</v>
      </c>
      <c r="B100" s="79">
        <v>20214487.44</v>
      </c>
      <c r="C100" s="79">
        <v>14410825.41</v>
      </c>
      <c r="D100" s="79">
        <v>14321956.98</v>
      </c>
      <c r="E100" s="79">
        <v>0</v>
      </c>
      <c r="F100" s="79">
        <f t="shared" si="19"/>
        <v>20303355.87</v>
      </c>
      <c r="G100" s="79">
        <v>0</v>
      </c>
      <c r="H100" s="79">
        <v>0</v>
      </c>
      <c r="I100" s="79">
        <v>0</v>
      </c>
      <c r="J100" s="79">
        <v>0</v>
      </c>
      <c r="K100" s="79">
        <v>0</v>
      </c>
      <c r="L100" s="80">
        <f t="shared" si="20"/>
        <v>0</v>
      </c>
      <c r="M100" s="80">
        <f t="shared" si="18"/>
        <v>20303355.87</v>
      </c>
      <c r="N100"/>
      <c r="O100" s="25"/>
    </row>
    <row r="101" spans="1:15" s="2" customFormat="1" ht="21.75" customHeight="1">
      <c r="A101" s="24" t="s">
        <v>57</v>
      </c>
      <c r="B101" s="79">
        <v>335587.68</v>
      </c>
      <c r="C101" s="79">
        <v>520795.68</v>
      </c>
      <c r="D101" s="79">
        <v>513219.14</v>
      </c>
      <c r="E101" s="79">
        <v>0</v>
      </c>
      <c r="F101" s="79">
        <f t="shared" si="19"/>
        <v>343164.22</v>
      </c>
      <c r="G101" s="79">
        <v>0</v>
      </c>
      <c r="H101" s="79">
        <v>0</v>
      </c>
      <c r="I101" s="79">
        <v>0</v>
      </c>
      <c r="J101" s="79">
        <v>0</v>
      </c>
      <c r="K101" s="79">
        <v>0</v>
      </c>
      <c r="L101" s="80">
        <f t="shared" si="20"/>
        <v>0</v>
      </c>
      <c r="M101" s="80">
        <f t="shared" si="18"/>
        <v>343164.22</v>
      </c>
      <c r="N101"/>
      <c r="O101" s="25"/>
    </row>
    <row r="102" spans="1:15" s="2" customFormat="1" ht="15.75">
      <c r="A102" s="24" t="s">
        <v>134</v>
      </c>
      <c r="B102" s="79">
        <v>6578501.03</v>
      </c>
      <c r="C102" s="79">
        <v>6210813.44</v>
      </c>
      <c r="D102" s="79">
        <v>7437083.42</v>
      </c>
      <c r="E102" s="79">
        <v>6216.47</v>
      </c>
      <c r="F102" s="79">
        <f t="shared" si="19"/>
        <v>5346014.580000001</v>
      </c>
      <c r="G102" s="79">
        <v>0</v>
      </c>
      <c r="H102" s="79">
        <v>0</v>
      </c>
      <c r="I102" s="79">
        <v>0</v>
      </c>
      <c r="J102" s="79">
        <v>0</v>
      </c>
      <c r="K102" s="79">
        <v>0</v>
      </c>
      <c r="L102" s="80">
        <f t="shared" si="20"/>
        <v>0</v>
      </c>
      <c r="M102" s="80">
        <f t="shared" si="18"/>
        <v>5346014.580000001</v>
      </c>
      <c r="N102"/>
      <c r="O102" s="25"/>
    </row>
    <row r="103" spans="1:15" s="2" customFormat="1" ht="15.75" customHeight="1">
      <c r="A103" s="29" t="s">
        <v>14</v>
      </c>
      <c r="B103" s="77">
        <f aca="true" t="shared" si="21" ref="B103:L103">SUM(B104:B115)</f>
        <v>6821348640.510001</v>
      </c>
      <c r="C103" s="77">
        <f t="shared" si="21"/>
        <v>660648091.0500001</v>
      </c>
      <c r="D103" s="77">
        <f t="shared" si="21"/>
        <v>812813711.7200001</v>
      </c>
      <c r="E103" s="77">
        <f t="shared" si="21"/>
        <v>567500.88</v>
      </c>
      <c r="F103" s="77">
        <f t="shared" si="21"/>
        <v>6668615518.96</v>
      </c>
      <c r="G103" s="77">
        <f t="shared" si="21"/>
        <v>1416402.4600000002</v>
      </c>
      <c r="H103" s="77">
        <f t="shared" si="21"/>
        <v>82373594.64</v>
      </c>
      <c r="I103" s="77">
        <f t="shared" si="21"/>
        <v>21178454.94</v>
      </c>
      <c r="J103" s="77">
        <f t="shared" si="21"/>
        <v>19485956.5</v>
      </c>
      <c r="K103" s="77">
        <f t="shared" si="21"/>
        <v>59961087.02</v>
      </c>
      <c r="L103" s="77">
        <f t="shared" si="21"/>
        <v>4342953.580000001</v>
      </c>
      <c r="M103" s="78">
        <f t="shared" si="18"/>
        <v>6672958472.54</v>
      </c>
      <c r="N103"/>
      <c r="O103" s="25"/>
    </row>
    <row r="104" spans="1:15" s="2" customFormat="1" ht="15.75" customHeight="1">
      <c r="A104" s="24" t="s">
        <v>58</v>
      </c>
      <c r="B104" s="79">
        <v>62.5</v>
      </c>
      <c r="C104" s="79">
        <v>2104149.39</v>
      </c>
      <c r="D104" s="79">
        <v>2024146.97</v>
      </c>
      <c r="E104" s="79">
        <v>0</v>
      </c>
      <c r="F104" s="79">
        <f aca="true" t="shared" si="22" ref="F104:F112">(B104+C104)-(D104+E104)</f>
        <v>80064.92000000016</v>
      </c>
      <c r="G104" s="79">
        <v>10349.71</v>
      </c>
      <c r="H104" s="79">
        <v>3625889.1</v>
      </c>
      <c r="I104" s="79">
        <v>1114422.12</v>
      </c>
      <c r="J104" s="79">
        <v>1053950.97</v>
      </c>
      <c r="K104" s="79">
        <v>2521062.69</v>
      </c>
      <c r="L104" s="80">
        <f aca="true" t="shared" si="23" ref="L104:L115">(G104+H104)-(J104+K104)</f>
        <v>61225.14999999991</v>
      </c>
      <c r="M104" s="80">
        <f t="shared" si="18"/>
        <v>141290.07000000007</v>
      </c>
      <c r="N104"/>
      <c r="O104" s="25"/>
    </row>
    <row r="105" spans="1:15" s="2" customFormat="1" ht="15.75" customHeight="1">
      <c r="A105" s="24" t="s">
        <v>60</v>
      </c>
      <c r="B105" s="79">
        <v>3969793.3</v>
      </c>
      <c r="C105" s="79">
        <v>52987685.65</v>
      </c>
      <c r="D105" s="79">
        <v>52967099.53</v>
      </c>
      <c r="E105" s="79">
        <v>0</v>
      </c>
      <c r="F105" s="79">
        <f t="shared" si="22"/>
        <v>3990379.4199999943</v>
      </c>
      <c r="G105" s="79">
        <v>4</v>
      </c>
      <c r="H105" s="79">
        <v>0</v>
      </c>
      <c r="I105" s="79">
        <v>4</v>
      </c>
      <c r="J105" s="79">
        <v>0</v>
      </c>
      <c r="K105" s="79">
        <v>0</v>
      </c>
      <c r="L105" s="80">
        <f t="shared" si="23"/>
        <v>4</v>
      </c>
      <c r="M105" s="80">
        <f t="shared" si="18"/>
        <v>3990383.4199999943</v>
      </c>
      <c r="N105"/>
      <c r="O105" s="25"/>
    </row>
    <row r="106" spans="1:15" s="2" customFormat="1" ht="15.75" customHeight="1">
      <c r="A106" s="24" t="s">
        <v>61</v>
      </c>
      <c r="B106" s="79">
        <v>47484538.9</v>
      </c>
      <c r="C106" s="79">
        <v>5701422.24</v>
      </c>
      <c r="D106" s="79">
        <v>8047014.23</v>
      </c>
      <c r="E106" s="79">
        <v>0</v>
      </c>
      <c r="F106" s="79">
        <f t="shared" si="22"/>
        <v>45138946.91</v>
      </c>
      <c r="G106" s="79">
        <v>0</v>
      </c>
      <c r="H106" s="79">
        <v>0</v>
      </c>
      <c r="I106" s="79">
        <v>0</v>
      </c>
      <c r="J106" s="79">
        <v>0</v>
      </c>
      <c r="K106" s="79">
        <v>0</v>
      </c>
      <c r="L106" s="80">
        <f t="shared" si="23"/>
        <v>0</v>
      </c>
      <c r="M106" s="80">
        <f t="shared" si="18"/>
        <v>45138946.91</v>
      </c>
      <c r="N106"/>
      <c r="O106" s="25"/>
    </row>
    <row r="107" spans="1:15" s="2" customFormat="1" ht="15.75" customHeight="1">
      <c r="A107" s="24" t="s">
        <v>71</v>
      </c>
      <c r="B107" s="79">
        <v>6000</v>
      </c>
      <c r="C107" s="79">
        <v>0</v>
      </c>
      <c r="D107" s="79">
        <v>0</v>
      </c>
      <c r="E107" s="79">
        <v>0</v>
      </c>
      <c r="F107" s="79">
        <f t="shared" si="22"/>
        <v>6000</v>
      </c>
      <c r="G107" s="79">
        <v>0</v>
      </c>
      <c r="H107" s="79">
        <v>0</v>
      </c>
      <c r="I107" s="79">
        <v>0</v>
      </c>
      <c r="J107" s="79">
        <v>0</v>
      </c>
      <c r="K107" s="79">
        <v>0</v>
      </c>
      <c r="L107" s="80">
        <f t="shared" si="23"/>
        <v>0</v>
      </c>
      <c r="M107" s="80">
        <f t="shared" si="18"/>
        <v>6000</v>
      </c>
      <c r="N107"/>
      <c r="O107" s="25"/>
    </row>
    <row r="108" spans="1:15" s="2" customFormat="1" ht="15.75">
      <c r="A108" s="24" t="s">
        <v>62</v>
      </c>
      <c r="B108" s="79">
        <v>80596.61</v>
      </c>
      <c r="C108" s="79">
        <v>16668099.84</v>
      </c>
      <c r="D108" s="79">
        <v>16396099.84</v>
      </c>
      <c r="E108" s="79">
        <v>0</v>
      </c>
      <c r="F108" s="79">
        <f t="shared" si="22"/>
        <v>352596.6099999994</v>
      </c>
      <c r="G108" s="79">
        <v>2193.7</v>
      </c>
      <c r="H108" s="79">
        <v>1892062.25</v>
      </c>
      <c r="I108" s="79">
        <v>409801.93</v>
      </c>
      <c r="J108" s="79">
        <v>407608.23</v>
      </c>
      <c r="K108" s="79">
        <v>1470090.77</v>
      </c>
      <c r="L108" s="80">
        <f t="shared" si="23"/>
        <v>16556.949999999953</v>
      </c>
      <c r="M108" s="80">
        <f t="shared" si="18"/>
        <v>369153.55999999936</v>
      </c>
      <c r="N108"/>
      <c r="O108" s="25"/>
    </row>
    <row r="109" spans="1:15" s="2" customFormat="1" ht="15" customHeight="1">
      <c r="A109" s="24" t="s">
        <v>63</v>
      </c>
      <c r="B109" s="79">
        <v>155700.25</v>
      </c>
      <c r="C109" s="79">
        <v>10472.84</v>
      </c>
      <c r="D109" s="79">
        <v>0</v>
      </c>
      <c r="E109" s="79">
        <v>0</v>
      </c>
      <c r="F109" s="79">
        <f t="shared" si="22"/>
        <v>166173.09</v>
      </c>
      <c r="G109" s="79">
        <v>0.7</v>
      </c>
      <c r="H109" s="79">
        <v>0</v>
      </c>
      <c r="I109" s="79">
        <v>0.7</v>
      </c>
      <c r="J109" s="79">
        <v>0</v>
      </c>
      <c r="K109" s="79">
        <v>0</v>
      </c>
      <c r="L109" s="80">
        <f t="shared" si="23"/>
        <v>0.7</v>
      </c>
      <c r="M109" s="80">
        <f t="shared" si="18"/>
        <v>166173.79</v>
      </c>
      <c r="N109"/>
      <c r="O109" s="25"/>
    </row>
    <row r="110" spans="1:15" ht="15.75" customHeight="1">
      <c r="A110" s="24" t="s">
        <v>64</v>
      </c>
      <c r="B110" s="79">
        <v>6715802254.89</v>
      </c>
      <c r="C110" s="79">
        <v>570625847.16</v>
      </c>
      <c r="D110" s="79">
        <v>721463255.35</v>
      </c>
      <c r="E110" s="79">
        <v>168333.93</v>
      </c>
      <c r="F110" s="79">
        <f t="shared" si="22"/>
        <v>6564796512.77</v>
      </c>
      <c r="G110" s="79">
        <v>1207949.58</v>
      </c>
      <c r="H110" s="79">
        <v>26513396.09</v>
      </c>
      <c r="I110" s="79">
        <v>6693989.87</v>
      </c>
      <c r="J110" s="79">
        <v>5485019.99</v>
      </c>
      <c r="K110" s="79">
        <v>21027355.8</v>
      </c>
      <c r="L110" s="80">
        <f t="shared" si="23"/>
        <v>1208969.8800000027</v>
      </c>
      <c r="M110" s="80">
        <f t="shared" si="18"/>
        <v>6566005482.650001</v>
      </c>
      <c r="N110"/>
      <c r="O110" s="27"/>
    </row>
    <row r="111" spans="1:15" ht="15.75" customHeight="1">
      <c r="A111" s="24" t="s">
        <v>65</v>
      </c>
      <c r="B111" s="79">
        <v>262192</v>
      </c>
      <c r="C111" s="79">
        <v>76910.57</v>
      </c>
      <c r="D111" s="79">
        <v>76910.57</v>
      </c>
      <c r="E111" s="79">
        <v>0</v>
      </c>
      <c r="F111" s="79">
        <f t="shared" si="22"/>
        <v>262192</v>
      </c>
      <c r="G111" s="79">
        <v>0</v>
      </c>
      <c r="H111" s="79">
        <v>0</v>
      </c>
      <c r="I111" s="79">
        <v>0</v>
      </c>
      <c r="J111" s="79">
        <v>0</v>
      </c>
      <c r="K111" s="79">
        <v>0</v>
      </c>
      <c r="L111" s="80">
        <f t="shared" si="23"/>
        <v>0</v>
      </c>
      <c r="M111" s="80">
        <f t="shared" si="18"/>
        <v>262192</v>
      </c>
      <c r="N111"/>
      <c r="O111" s="27"/>
    </row>
    <row r="112" spans="1:15" ht="15.75" customHeight="1">
      <c r="A112" s="24" t="s">
        <v>135</v>
      </c>
      <c r="B112" s="79">
        <v>50944710.96</v>
      </c>
      <c r="C112" s="79">
        <v>4526753.33</v>
      </c>
      <c r="D112" s="79">
        <v>3980198.01</v>
      </c>
      <c r="E112" s="79">
        <v>393428.45</v>
      </c>
      <c r="F112" s="79">
        <f t="shared" si="22"/>
        <v>51097837.83</v>
      </c>
      <c r="G112" s="79">
        <v>0</v>
      </c>
      <c r="H112" s="79">
        <v>0</v>
      </c>
      <c r="I112" s="79">
        <v>0</v>
      </c>
      <c r="J112" s="79">
        <v>0</v>
      </c>
      <c r="K112" s="79">
        <v>0</v>
      </c>
      <c r="L112" s="80">
        <f t="shared" si="23"/>
        <v>0</v>
      </c>
      <c r="M112" s="80">
        <f t="shared" si="18"/>
        <v>51097837.83</v>
      </c>
      <c r="N112"/>
      <c r="O112" s="27"/>
    </row>
    <row r="113" spans="1:15" ht="15.75" customHeight="1">
      <c r="A113" s="24" t="s">
        <v>136</v>
      </c>
      <c r="B113" s="79">
        <v>2186517.47</v>
      </c>
      <c r="C113" s="79">
        <v>7579803.47</v>
      </c>
      <c r="D113" s="79">
        <v>7492040.72</v>
      </c>
      <c r="E113" s="79">
        <v>5738.5</v>
      </c>
      <c r="F113" s="79">
        <f>(B113+C113)-(D113+E113)</f>
        <v>2268541.7199999997</v>
      </c>
      <c r="G113" s="79">
        <v>195904.77</v>
      </c>
      <c r="H113" s="79">
        <v>49887551.3</v>
      </c>
      <c r="I113" s="79">
        <v>12960236.32</v>
      </c>
      <c r="J113" s="79">
        <v>12539377.31</v>
      </c>
      <c r="K113" s="79">
        <v>34487881.86</v>
      </c>
      <c r="L113" s="80">
        <f t="shared" si="23"/>
        <v>3056196.8999999985</v>
      </c>
      <c r="M113" s="80">
        <f t="shared" si="18"/>
        <v>5324738.619999998</v>
      </c>
      <c r="N113"/>
      <c r="O113" s="27"/>
    </row>
    <row r="114" spans="1:19" s="2" customFormat="1" ht="15.75" customHeight="1">
      <c r="A114" s="24" t="s">
        <v>137</v>
      </c>
      <c r="B114" s="79">
        <v>19727.59</v>
      </c>
      <c r="C114" s="79">
        <v>0.06</v>
      </c>
      <c r="D114" s="79">
        <v>0</v>
      </c>
      <c r="E114" s="79">
        <v>0</v>
      </c>
      <c r="F114" s="79">
        <f>(B114+C114)-(D114+E114)</f>
        <v>19727.65</v>
      </c>
      <c r="G114" s="79">
        <v>0</v>
      </c>
      <c r="H114" s="79">
        <v>454695.9</v>
      </c>
      <c r="I114" s="79">
        <v>0</v>
      </c>
      <c r="J114" s="79">
        <v>0</v>
      </c>
      <c r="K114" s="79">
        <v>454695.9</v>
      </c>
      <c r="L114" s="80">
        <f t="shared" si="23"/>
        <v>0</v>
      </c>
      <c r="M114" s="80">
        <f t="shared" si="18"/>
        <v>19727.65</v>
      </c>
      <c r="N114"/>
      <c r="O114" s="27"/>
      <c r="P114" s="5"/>
      <c r="Q114" s="5"/>
      <c r="R114" s="5"/>
      <c r="S114" s="5"/>
    </row>
    <row r="115" spans="1:15" s="2" customFormat="1" ht="15.75">
      <c r="A115" s="24" t="s">
        <v>138</v>
      </c>
      <c r="B115" s="79">
        <v>436546.04</v>
      </c>
      <c r="C115" s="79">
        <v>366946.5</v>
      </c>
      <c r="D115" s="79">
        <v>366946.5</v>
      </c>
      <c r="E115" s="79">
        <v>0</v>
      </c>
      <c r="F115" s="79">
        <f>(B115+C115)-(D115+E115)</f>
        <v>436546.04000000004</v>
      </c>
      <c r="G115" s="79">
        <v>0</v>
      </c>
      <c r="H115" s="79">
        <v>0</v>
      </c>
      <c r="I115" s="79">
        <v>0</v>
      </c>
      <c r="J115" s="79">
        <v>0</v>
      </c>
      <c r="K115" s="79">
        <v>0</v>
      </c>
      <c r="L115" s="80">
        <f t="shared" si="23"/>
        <v>0</v>
      </c>
      <c r="M115" s="80">
        <f t="shared" si="18"/>
        <v>436546.04000000004</v>
      </c>
      <c r="N115"/>
      <c r="O115" s="25"/>
    </row>
    <row r="116" spans="1:15" s="2" customFormat="1" ht="15.75" customHeight="1">
      <c r="A116" s="9" t="s">
        <v>4</v>
      </c>
      <c r="B116" s="75">
        <f aca="true" t="shared" si="24" ref="B116:L116">SUM(B117:B120)</f>
        <v>2586879.55</v>
      </c>
      <c r="C116" s="77">
        <f>SUM(C117:C120)</f>
        <v>23401893.43</v>
      </c>
      <c r="D116" s="77">
        <f t="shared" si="24"/>
        <v>20999822.57</v>
      </c>
      <c r="E116" s="77">
        <f t="shared" si="24"/>
        <v>0</v>
      </c>
      <c r="F116" s="77">
        <f t="shared" si="24"/>
        <v>4988950.410000002</v>
      </c>
      <c r="G116" s="77">
        <f t="shared" si="24"/>
        <v>11928208.55</v>
      </c>
      <c r="H116" s="77">
        <f t="shared" si="24"/>
        <v>32603952.82</v>
      </c>
      <c r="I116" s="77">
        <f t="shared" si="24"/>
        <v>16212560.94</v>
      </c>
      <c r="J116" s="77">
        <f t="shared" si="24"/>
        <v>15307126.85</v>
      </c>
      <c r="K116" s="77">
        <f t="shared" si="24"/>
        <v>9505490.19</v>
      </c>
      <c r="L116" s="78">
        <f t="shared" si="24"/>
        <v>19719544.33</v>
      </c>
      <c r="M116" s="78">
        <f aca="true" t="shared" si="25" ref="M116:M131">F116+L116</f>
        <v>24708494.740000002</v>
      </c>
      <c r="N116"/>
      <c r="O116" s="25"/>
    </row>
    <row r="117" spans="1:15" s="2" customFormat="1" ht="15.75" customHeight="1">
      <c r="A117" s="12" t="s">
        <v>30</v>
      </c>
      <c r="B117" s="79">
        <v>1175379.09</v>
      </c>
      <c r="C117" s="79">
        <v>6173098.61</v>
      </c>
      <c r="D117" s="79">
        <v>5808272.47</v>
      </c>
      <c r="E117" s="83">
        <v>0</v>
      </c>
      <c r="F117" s="79">
        <f>(B117+C117)-(D117+E117)</f>
        <v>1540205.2300000004</v>
      </c>
      <c r="G117" s="79">
        <v>0</v>
      </c>
      <c r="H117" s="79">
        <v>4438244.36</v>
      </c>
      <c r="I117" s="79">
        <v>3223392.85</v>
      </c>
      <c r="J117" s="79">
        <v>2474442.85</v>
      </c>
      <c r="K117" s="79">
        <v>201476.7</v>
      </c>
      <c r="L117" s="80">
        <f>(G117+H117)-(J117+K117)</f>
        <v>1762324.81</v>
      </c>
      <c r="M117" s="80">
        <f t="shared" si="25"/>
        <v>3302530.0400000005</v>
      </c>
      <c r="N117"/>
      <c r="O117" s="25"/>
    </row>
    <row r="118" spans="1:19" ht="15.75">
      <c r="A118" s="12" t="s">
        <v>72</v>
      </c>
      <c r="B118" s="79">
        <v>0</v>
      </c>
      <c r="C118" s="79">
        <v>0</v>
      </c>
      <c r="D118" s="79">
        <v>0</v>
      </c>
      <c r="E118" s="83">
        <v>0</v>
      </c>
      <c r="F118" s="79">
        <f>(B118+C118)-(D118+E118)</f>
        <v>0</v>
      </c>
      <c r="G118" s="79">
        <v>10044309.65</v>
      </c>
      <c r="H118" s="79">
        <v>7972370</v>
      </c>
      <c r="I118" s="79">
        <v>5875607.98</v>
      </c>
      <c r="J118" s="79">
        <v>5726255.98</v>
      </c>
      <c r="K118" s="79">
        <v>0</v>
      </c>
      <c r="L118" s="80">
        <f>(G118+H118)-(J118+K118)</f>
        <v>12290423.669999998</v>
      </c>
      <c r="M118" s="80">
        <f t="shared" si="25"/>
        <v>12290423.669999998</v>
      </c>
      <c r="N118"/>
      <c r="O118" s="25"/>
      <c r="P118" s="2"/>
      <c r="Q118" s="2"/>
      <c r="R118" s="2"/>
      <c r="S118" s="2"/>
    </row>
    <row r="119" spans="1:19" s="2" customFormat="1" ht="15.75">
      <c r="A119" s="12" t="s">
        <v>31</v>
      </c>
      <c r="B119" s="79">
        <v>1410891.46</v>
      </c>
      <c r="C119" s="79">
        <v>17228794.82</v>
      </c>
      <c r="D119" s="79">
        <v>15191550.1</v>
      </c>
      <c r="E119" s="83">
        <v>0</v>
      </c>
      <c r="F119" s="79">
        <f>(B119+C119)-(D119+E119)</f>
        <v>3448136.1800000016</v>
      </c>
      <c r="G119" s="79">
        <v>798687.9</v>
      </c>
      <c r="H119" s="79">
        <v>19459139.57</v>
      </c>
      <c r="I119" s="79">
        <v>6773127.25</v>
      </c>
      <c r="J119" s="79">
        <v>6765995.16</v>
      </c>
      <c r="K119" s="79">
        <v>9287506.6</v>
      </c>
      <c r="L119" s="80">
        <f>(G119+H119)-(J119+K119)</f>
        <v>4204325.709999999</v>
      </c>
      <c r="M119" s="80">
        <f t="shared" si="25"/>
        <v>7652461.890000001</v>
      </c>
      <c r="N119"/>
      <c r="O119" s="27"/>
      <c r="P119" s="5"/>
      <c r="Q119" s="5"/>
      <c r="R119" s="5"/>
      <c r="S119" s="5"/>
    </row>
    <row r="120" spans="1:15" s="2" customFormat="1" ht="15.75" customHeight="1">
      <c r="A120" s="12" t="s">
        <v>32</v>
      </c>
      <c r="B120" s="79">
        <v>609</v>
      </c>
      <c r="C120" s="79">
        <v>0</v>
      </c>
      <c r="D120" s="79">
        <v>0</v>
      </c>
      <c r="E120" s="83">
        <v>0</v>
      </c>
      <c r="F120" s="79">
        <f>(B120+C120)-(D120+E120)</f>
        <v>609</v>
      </c>
      <c r="G120" s="79">
        <v>1085211</v>
      </c>
      <c r="H120" s="79">
        <v>734198.89</v>
      </c>
      <c r="I120" s="79">
        <v>340432.86</v>
      </c>
      <c r="J120" s="79">
        <v>340432.86</v>
      </c>
      <c r="K120" s="79">
        <v>16506.89</v>
      </c>
      <c r="L120" s="80">
        <f>(G120+H120)-(J120+K120)</f>
        <v>1462470.1400000001</v>
      </c>
      <c r="M120" s="80">
        <f t="shared" si="25"/>
        <v>1463079.1400000001</v>
      </c>
      <c r="N120"/>
      <c r="O120" s="25"/>
    </row>
    <row r="121" spans="1:15" s="2" customFormat="1" ht="15.75" customHeight="1">
      <c r="A121" s="9" t="s">
        <v>8</v>
      </c>
      <c r="B121" s="77">
        <f>SUM(B122:B125)</f>
        <v>9994.27</v>
      </c>
      <c r="C121" s="77">
        <f>SUM(C122:C125)</f>
        <v>16719861.15</v>
      </c>
      <c r="D121" s="77">
        <f aca="true" t="shared" si="26" ref="D121:L121">SUM(D122:D125)</f>
        <v>15262357.909999998</v>
      </c>
      <c r="E121" s="77">
        <f t="shared" si="26"/>
        <v>446595.81</v>
      </c>
      <c r="F121" s="77">
        <f t="shared" si="26"/>
        <v>1020901.7000000018</v>
      </c>
      <c r="G121" s="77">
        <f t="shared" si="26"/>
        <v>73160.77</v>
      </c>
      <c r="H121" s="77">
        <f t="shared" si="26"/>
        <v>122865398.72999999</v>
      </c>
      <c r="I121" s="77">
        <f t="shared" si="26"/>
        <v>104410878.32</v>
      </c>
      <c r="J121" s="77">
        <f t="shared" si="26"/>
        <v>103474349.44</v>
      </c>
      <c r="K121" s="77">
        <f t="shared" si="26"/>
        <v>6749962.75</v>
      </c>
      <c r="L121" s="77">
        <f t="shared" si="26"/>
        <v>12714247.309999993</v>
      </c>
      <c r="M121" s="78">
        <f t="shared" si="25"/>
        <v>13735149.009999994</v>
      </c>
      <c r="N121"/>
      <c r="O121" s="25"/>
    </row>
    <row r="122" spans="1:15" s="2" customFormat="1" ht="15.75" customHeight="1">
      <c r="A122" s="15" t="s">
        <v>17</v>
      </c>
      <c r="B122" s="84">
        <v>3505.97</v>
      </c>
      <c r="C122" s="84">
        <v>968649.35</v>
      </c>
      <c r="D122" s="85">
        <v>965972.37</v>
      </c>
      <c r="E122" s="86">
        <v>0</v>
      </c>
      <c r="F122" s="85">
        <f>(B122+C122)-(D122+E122)</f>
        <v>6182.949999999953</v>
      </c>
      <c r="G122" s="85">
        <v>0</v>
      </c>
      <c r="H122" s="79">
        <v>18739771.54</v>
      </c>
      <c r="I122" s="79">
        <v>16202954.84</v>
      </c>
      <c r="J122" s="79">
        <v>16202954.84</v>
      </c>
      <c r="K122" s="79">
        <v>1120456.76</v>
      </c>
      <c r="L122" s="80">
        <f>(G122+H122)-(J122+K122)</f>
        <v>1416359.9399999976</v>
      </c>
      <c r="M122" s="80">
        <f t="shared" si="25"/>
        <v>1422542.8899999976</v>
      </c>
      <c r="N122"/>
      <c r="O122" s="25"/>
    </row>
    <row r="123" spans="1:15" s="2" customFormat="1" ht="15" customHeight="1">
      <c r="A123" s="18" t="s">
        <v>33</v>
      </c>
      <c r="B123" s="79">
        <v>6488.3</v>
      </c>
      <c r="C123" s="79">
        <v>15751211.8</v>
      </c>
      <c r="D123" s="79">
        <v>14296385.54</v>
      </c>
      <c r="E123" s="83">
        <v>446595.81</v>
      </c>
      <c r="F123" s="79">
        <f>(B123+C123)-(D123+E123)</f>
        <v>1014718.7500000019</v>
      </c>
      <c r="G123" s="79">
        <v>73160.77</v>
      </c>
      <c r="H123" s="79">
        <v>100983737.72</v>
      </c>
      <c r="I123" s="79">
        <v>85459911.21</v>
      </c>
      <c r="J123" s="79">
        <v>84523382.33</v>
      </c>
      <c r="K123" s="79">
        <v>5517888.75</v>
      </c>
      <c r="L123" s="80">
        <f>(G123+H123)-(J123+K123)</f>
        <v>11015627.409999996</v>
      </c>
      <c r="M123" s="80">
        <f t="shared" si="25"/>
        <v>12030346.159999998</v>
      </c>
      <c r="N123"/>
      <c r="O123" s="25"/>
    </row>
    <row r="124" spans="1:15" s="2" customFormat="1" ht="15.75">
      <c r="A124" s="18" t="s">
        <v>34</v>
      </c>
      <c r="B124" s="79">
        <v>0</v>
      </c>
      <c r="C124" s="79">
        <v>0</v>
      </c>
      <c r="D124" s="79">
        <v>0</v>
      </c>
      <c r="E124" s="83">
        <v>0</v>
      </c>
      <c r="F124" s="79">
        <f>(B124+C124)-(D124+E124)</f>
        <v>0</v>
      </c>
      <c r="G124" s="79">
        <v>0</v>
      </c>
      <c r="H124" s="79">
        <v>742507.14</v>
      </c>
      <c r="I124" s="79">
        <v>375789.88</v>
      </c>
      <c r="J124" s="79">
        <v>375789.88</v>
      </c>
      <c r="K124" s="79">
        <v>111617.24</v>
      </c>
      <c r="L124" s="80">
        <f>(G124+H124)-(J124+K124)</f>
        <v>255100.02000000002</v>
      </c>
      <c r="M124" s="80">
        <f t="shared" si="25"/>
        <v>255100.02000000002</v>
      </c>
      <c r="N124"/>
      <c r="O124" s="25"/>
    </row>
    <row r="125" spans="1:15" s="2" customFormat="1" ht="15.75">
      <c r="A125" s="24" t="s">
        <v>35</v>
      </c>
      <c r="B125" s="87">
        <v>0</v>
      </c>
      <c r="C125" s="84">
        <v>0</v>
      </c>
      <c r="D125" s="88">
        <v>0</v>
      </c>
      <c r="E125" s="86">
        <v>0</v>
      </c>
      <c r="F125" s="88">
        <f>(B125+C125)-(D125+E125)</f>
        <v>0</v>
      </c>
      <c r="G125" s="88">
        <v>0</v>
      </c>
      <c r="H125" s="88">
        <v>2399382.33</v>
      </c>
      <c r="I125" s="88">
        <v>2372222.39</v>
      </c>
      <c r="J125" s="79">
        <v>2372222.39</v>
      </c>
      <c r="K125" s="79">
        <v>0</v>
      </c>
      <c r="L125" s="80">
        <f>(G125+H125)-(J125+K125)</f>
        <v>27159.939999999944</v>
      </c>
      <c r="M125" s="80">
        <f t="shared" si="25"/>
        <v>27159.939999999944</v>
      </c>
      <c r="N125"/>
      <c r="O125" s="25"/>
    </row>
    <row r="126" spans="1:15" s="2" customFormat="1" ht="15.75">
      <c r="A126" s="73" t="s">
        <v>5</v>
      </c>
      <c r="B126" s="89">
        <f>SUM(B127:B128)</f>
        <v>28391.37</v>
      </c>
      <c r="C126" s="77">
        <f>SUM(C127:C128)</f>
        <v>20763351.169999998</v>
      </c>
      <c r="D126" s="77">
        <f aca="true" t="shared" si="27" ref="D126:L126">SUM(D127:D128)</f>
        <v>20780107.89</v>
      </c>
      <c r="E126" s="77">
        <f t="shared" si="27"/>
        <v>0</v>
      </c>
      <c r="F126" s="77">
        <f t="shared" si="27"/>
        <v>11634.649999999405</v>
      </c>
      <c r="G126" s="77">
        <f t="shared" si="27"/>
        <v>8827.15</v>
      </c>
      <c r="H126" s="77">
        <f t="shared" si="27"/>
        <v>64819737.650000006</v>
      </c>
      <c r="I126" s="77">
        <f t="shared" si="27"/>
        <v>45092095.02</v>
      </c>
      <c r="J126" s="77">
        <f t="shared" si="27"/>
        <v>44872337.11</v>
      </c>
      <c r="K126" s="77">
        <f t="shared" si="27"/>
        <v>107069.88</v>
      </c>
      <c r="L126" s="77">
        <f t="shared" si="27"/>
        <v>19849157.810000002</v>
      </c>
      <c r="M126" s="78">
        <f t="shared" si="25"/>
        <v>19860792.46</v>
      </c>
      <c r="N126"/>
      <c r="O126" s="25"/>
    </row>
    <row r="127" spans="1:15" s="2" customFormat="1" ht="15.75">
      <c r="A127" s="24" t="s">
        <v>36</v>
      </c>
      <c r="B127" s="82">
        <v>28391.37</v>
      </c>
      <c r="C127" s="79">
        <v>20743705.63</v>
      </c>
      <c r="D127" s="79">
        <v>20761207.14</v>
      </c>
      <c r="E127" s="79">
        <v>0</v>
      </c>
      <c r="F127" s="79">
        <f>(B127+C127)-(D127+E127)</f>
        <v>10889.859999999404</v>
      </c>
      <c r="G127" s="79">
        <v>8827.15</v>
      </c>
      <c r="H127" s="79">
        <v>39417863.96</v>
      </c>
      <c r="I127" s="79">
        <v>24952477.42</v>
      </c>
      <c r="J127" s="79">
        <v>24732969.54</v>
      </c>
      <c r="K127" s="79">
        <v>94569.88</v>
      </c>
      <c r="L127" s="79">
        <f>(G127+H127)-(J127+K127)</f>
        <v>14599151.690000001</v>
      </c>
      <c r="M127" s="80">
        <f t="shared" si="25"/>
        <v>14610041.55</v>
      </c>
      <c r="N127"/>
      <c r="O127" s="25"/>
    </row>
    <row r="128" spans="1:15" s="2" customFormat="1" ht="15.75">
      <c r="A128" s="24" t="s">
        <v>37</v>
      </c>
      <c r="B128" s="82">
        <v>0</v>
      </c>
      <c r="C128" s="79">
        <v>19645.54</v>
      </c>
      <c r="D128" s="79">
        <v>18900.75</v>
      </c>
      <c r="E128" s="79">
        <v>0</v>
      </c>
      <c r="F128" s="79">
        <f>(B128+C128)-(D128+E128)</f>
        <v>744.7900000000009</v>
      </c>
      <c r="G128" s="79">
        <v>0</v>
      </c>
      <c r="H128" s="79">
        <v>25401873.69</v>
      </c>
      <c r="I128" s="79">
        <v>20139617.6</v>
      </c>
      <c r="J128" s="79">
        <v>20139367.57</v>
      </c>
      <c r="K128" s="79">
        <v>12500</v>
      </c>
      <c r="L128" s="79">
        <f>(G128+H128)-(J128+K128)</f>
        <v>5250006.120000001</v>
      </c>
      <c r="M128" s="80">
        <f t="shared" si="25"/>
        <v>5250750.910000001</v>
      </c>
      <c r="N128"/>
      <c r="O128" s="25"/>
    </row>
    <row r="129" spans="1:15" s="2" customFormat="1" ht="15.75">
      <c r="A129" s="35" t="s">
        <v>73</v>
      </c>
      <c r="B129" s="89">
        <f>SUM(B130:B131)</f>
        <v>21118.11</v>
      </c>
      <c r="C129" s="77">
        <f aca="true" t="shared" si="28" ref="C129:L129">SUM(C130:C131)</f>
        <v>5900520.84</v>
      </c>
      <c r="D129" s="77">
        <f t="shared" si="28"/>
        <v>5531129.74</v>
      </c>
      <c r="E129" s="77">
        <f t="shared" si="28"/>
        <v>370794.96</v>
      </c>
      <c r="F129" s="77">
        <f t="shared" si="28"/>
        <v>19714.249999999534</v>
      </c>
      <c r="G129" s="77">
        <f t="shared" si="28"/>
        <v>543368</v>
      </c>
      <c r="H129" s="77">
        <f t="shared" si="28"/>
        <v>5525257.9</v>
      </c>
      <c r="I129" s="77">
        <f t="shared" si="28"/>
        <v>4672626.16</v>
      </c>
      <c r="J129" s="77">
        <f t="shared" si="28"/>
        <v>4672626.16</v>
      </c>
      <c r="K129" s="77">
        <f t="shared" si="28"/>
        <v>34740.64</v>
      </c>
      <c r="L129" s="78">
        <f t="shared" si="28"/>
        <v>1361259.1</v>
      </c>
      <c r="M129" s="78">
        <f t="shared" si="25"/>
        <v>1380973.3499999996</v>
      </c>
      <c r="N129"/>
      <c r="O129" s="25"/>
    </row>
    <row r="130" spans="1:15" s="2" customFormat="1" ht="15.75">
      <c r="A130" s="18" t="s">
        <v>15</v>
      </c>
      <c r="B130" s="79">
        <v>0</v>
      </c>
      <c r="C130" s="79">
        <v>3776365.96</v>
      </c>
      <c r="D130" s="79">
        <v>3776365.96</v>
      </c>
      <c r="E130" s="79">
        <v>0</v>
      </c>
      <c r="F130" s="79">
        <f>(B130+C130)-(D130+E130)</f>
        <v>0</v>
      </c>
      <c r="G130" s="79">
        <v>116947.74</v>
      </c>
      <c r="H130" s="79">
        <v>4010518.98</v>
      </c>
      <c r="I130" s="79">
        <v>3661167.67</v>
      </c>
      <c r="J130" s="79">
        <v>3661167.67</v>
      </c>
      <c r="K130" s="79">
        <v>0</v>
      </c>
      <c r="L130" s="80">
        <f>(G130+H130)-(J130+K130)</f>
        <v>466299.0500000003</v>
      </c>
      <c r="M130" s="80">
        <f t="shared" si="25"/>
        <v>466299.0500000003</v>
      </c>
      <c r="N130"/>
      <c r="O130" s="25"/>
    </row>
    <row r="131" spans="1:15" s="2" customFormat="1" ht="15.75">
      <c r="A131" s="18" t="s">
        <v>59</v>
      </c>
      <c r="B131" s="79">
        <v>21118.11</v>
      </c>
      <c r="C131" s="79">
        <v>2124154.88</v>
      </c>
      <c r="D131" s="79">
        <v>1754763.78</v>
      </c>
      <c r="E131" s="79">
        <v>370794.96</v>
      </c>
      <c r="F131" s="79">
        <f>(B131+C131)-(D131+E131)</f>
        <v>19714.249999999534</v>
      </c>
      <c r="G131" s="79">
        <v>426420.26</v>
      </c>
      <c r="H131" s="79">
        <v>1514738.92</v>
      </c>
      <c r="I131" s="79">
        <v>1011458.49</v>
      </c>
      <c r="J131" s="79">
        <v>1011458.49</v>
      </c>
      <c r="K131" s="79">
        <v>34740.64</v>
      </c>
      <c r="L131" s="80">
        <f>(G131+H131)-(J131+K131)</f>
        <v>894960.0499999999</v>
      </c>
      <c r="M131" s="80">
        <f t="shared" si="25"/>
        <v>914674.2999999995</v>
      </c>
      <c r="N131"/>
      <c r="O131" s="25"/>
    </row>
    <row r="132" spans="1:15" s="2" customFormat="1" ht="15.75">
      <c r="A132" s="15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31" t="s">
        <v>140</v>
      </c>
      <c r="N132"/>
      <c r="O132" s="25"/>
    </row>
    <row r="133" spans="1:15" s="2" customFormat="1" ht="15.75">
      <c r="A133" s="15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/>
      <c r="O133" s="25"/>
    </row>
    <row r="134" spans="1:15" s="2" customFormat="1" ht="15.75">
      <c r="A134" s="15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/>
      <c r="O134" s="25"/>
    </row>
    <row r="135" spans="1:15" s="2" customFormat="1" ht="15.75">
      <c r="A135" s="15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/>
      <c r="O135" s="25"/>
    </row>
    <row r="136" spans="1:15" s="2" customFormat="1" ht="15.75">
      <c r="A136" s="15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/>
      <c r="O136" s="25"/>
    </row>
    <row r="137" spans="1:15" s="2" customFormat="1" ht="15.75">
      <c r="A137" s="15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31" t="s">
        <v>21</v>
      </c>
      <c r="N137"/>
      <c r="O137" s="25"/>
    </row>
    <row r="138" spans="1:15" s="2" customFormat="1" ht="15.75">
      <c r="A138" s="112" t="s">
        <v>0</v>
      </c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/>
      <c r="O138" s="25"/>
    </row>
    <row r="139" spans="1:15" s="2" customFormat="1" ht="15.75">
      <c r="A139" s="112" t="s">
        <v>10</v>
      </c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/>
      <c r="O139" s="25"/>
    </row>
    <row r="140" spans="1:15" s="2" customFormat="1" ht="15.75">
      <c r="A140" s="108" t="s">
        <v>13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/>
      <c r="O140" s="25"/>
    </row>
    <row r="141" spans="1:15" s="2" customFormat="1" ht="15.75">
      <c r="A141" s="98" t="s">
        <v>11</v>
      </c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/>
      <c r="O141" s="25"/>
    </row>
    <row r="142" spans="1:15" s="2" customFormat="1" ht="15.75">
      <c r="A142" s="112" t="str">
        <f>A9</f>
        <v>JANEIRO A AGOSTO 2020/BIMESTRE JULHO-AGOSTO</v>
      </c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/>
      <c r="O142" s="25"/>
    </row>
    <row r="143" spans="1:15" s="2" customFormat="1" ht="15.75">
      <c r="A143" s="15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/>
      <c r="O143" s="25"/>
    </row>
    <row r="144" spans="1:15" s="2" customFormat="1" ht="15.75">
      <c r="A144" s="15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/>
      <c r="O144" s="25"/>
    </row>
    <row r="145" spans="2:15" s="2" customFormat="1" ht="15.75">
      <c r="B145" s="54"/>
      <c r="C145" s="54"/>
      <c r="D145" s="54"/>
      <c r="E145" s="53"/>
      <c r="F145" s="54"/>
      <c r="G145" s="54"/>
      <c r="H145" s="53"/>
      <c r="I145" s="53"/>
      <c r="J145" s="53"/>
      <c r="K145" s="117" t="str">
        <f>K12</f>
        <v>           Emissão: 21/09/2020</v>
      </c>
      <c r="L145" s="117"/>
      <c r="M145" s="117"/>
      <c r="N145"/>
      <c r="O145" s="25"/>
    </row>
    <row r="146" spans="1:15" s="2" customFormat="1" ht="15.75">
      <c r="A146" s="2" t="str">
        <f>A13</f>
        <v>RREO - Anexo 7 (LRF, art. 53, inciso V)</v>
      </c>
      <c r="B146" s="53"/>
      <c r="C146" s="53"/>
      <c r="D146" s="53"/>
      <c r="E146" s="53"/>
      <c r="F146" s="53"/>
      <c r="G146" s="53"/>
      <c r="H146" s="53"/>
      <c r="I146" s="53"/>
      <c r="J146" s="53"/>
      <c r="K146" s="3"/>
      <c r="L146" s="3"/>
      <c r="M146" s="3">
        <v>1</v>
      </c>
      <c r="N146"/>
      <c r="O146" s="25"/>
    </row>
    <row r="147" spans="1:15" s="2" customFormat="1" ht="16.5" customHeight="1">
      <c r="A147" s="118" t="s">
        <v>12</v>
      </c>
      <c r="B147" s="124" t="str">
        <f>B14</f>
        <v>RESTOS A PAGAR PROCESSADOS</v>
      </c>
      <c r="C147" s="125"/>
      <c r="D147" s="125"/>
      <c r="E147" s="125"/>
      <c r="F147" s="126"/>
      <c r="G147" s="99" t="str">
        <f>G14</f>
        <v>RESTOS A PAGAR NÃO PROCESSADOS</v>
      </c>
      <c r="H147" s="105"/>
      <c r="I147" s="105"/>
      <c r="J147" s="105"/>
      <c r="K147" s="105"/>
      <c r="L147" s="105"/>
      <c r="M147" s="99" t="s">
        <v>110</v>
      </c>
      <c r="N147"/>
      <c r="O147" s="25"/>
    </row>
    <row r="148" spans="1:15" s="2" customFormat="1" ht="16.5" customHeight="1">
      <c r="A148" s="119"/>
      <c r="B148" s="127"/>
      <c r="C148" s="128"/>
      <c r="D148" s="128"/>
      <c r="E148" s="128"/>
      <c r="F148" s="129"/>
      <c r="G148" s="106"/>
      <c r="H148" s="107"/>
      <c r="I148" s="107"/>
      <c r="J148" s="107"/>
      <c r="K148" s="107"/>
      <c r="L148" s="107"/>
      <c r="M148" s="100"/>
      <c r="N148"/>
      <c r="O148" s="25"/>
    </row>
    <row r="149" spans="1:15" s="2" customFormat="1" ht="16.5" customHeight="1">
      <c r="A149" s="119"/>
      <c r="B149" s="101" t="s">
        <v>1</v>
      </c>
      <c r="C149" s="102"/>
      <c r="D149" s="103" t="s">
        <v>2</v>
      </c>
      <c r="E149" s="103" t="s">
        <v>3</v>
      </c>
      <c r="F149" s="113" t="s">
        <v>20</v>
      </c>
      <c r="G149" s="130" t="s">
        <v>1</v>
      </c>
      <c r="H149" s="131"/>
      <c r="I149" s="103" t="s">
        <v>19</v>
      </c>
      <c r="J149" s="103" t="s">
        <v>2</v>
      </c>
      <c r="K149" s="103" t="s">
        <v>3</v>
      </c>
      <c r="L149" s="99" t="s">
        <v>20</v>
      </c>
      <c r="M149" s="100"/>
      <c r="N149"/>
      <c r="O149" s="25"/>
    </row>
    <row r="150" spans="1:15" s="2" customFormat="1" ht="16.5" customHeight="1">
      <c r="A150" s="120"/>
      <c r="B150" s="109" t="s">
        <v>100</v>
      </c>
      <c r="C150" s="115" t="s">
        <v>149</v>
      </c>
      <c r="D150" s="104"/>
      <c r="E150" s="104"/>
      <c r="F150" s="114"/>
      <c r="G150" s="109" t="s">
        <v>103</v>
      </c>
      <c r="H150" s="122" t="s">
        <v>150</v>
      </c>
      <c r="I150" s="104"/>
      <c r="J150" s="104"/>
      <c r="K150" s="104"/>
      <c r="L150" s="100"/>
      <c r="M150" s="100"/>
      <c r="N150"/>
      <c r="O150" s="25"/>
    </row>
    <row r="151" spans="1:15" s="2" customFormat="1" ht="36" customHeight="1">
      <c r="A151" s="120"/>
      <c r="B151" s="110"/>
      <c r="C151" s="116"/>
      <c r="D151" s="104"/>
      <c r="E151" s="104"/>
      <c r="F151" s="69"/>
      <c r="G151" s="110"/>
      <c r="H151" s="123"/>
      <c r="I151" s="104"/>
      <c r="J151" s="104"/>
      <c r="K151" s="104"/>
      <c r="L151" s="100"/>
      <c r="M151" s="100"/>
      <c r="N151"/>
      <c r="O151" s="25"/>
    </row>
    <row r="152" spans="1:15" s="2" customFormat="1" ht="21" customHeight="1">
      <c r="A152" s="121"/>
      <c r="B152" s="62" t="s">
        <v>112</v>
      </c>
      <c r="C152" s="64" t="s">
        <v>113</v>
      </c>
      <c r="D152" s="63" t="s">
        <v>114</v>
      </c>
      <c r="E152" s="63" t="s">
        <v>101</v>
      </c>
      <c r="F152" s="63" t="s">
        <v>102</v>
      </c>
      <c r="G152" s="63" t="s">
        <v>104</v>
      </c>
      <c r="H152" s="62" t="s">
        <v>105</v>
      </c>
      <c r="I152" s="63" t="s">
        <v>106</v>
      </c>
      <c r="J152" s="63" t="s">
        <v>107</v>
      </c>
      <c r="K152" s="63" t="s">
        <v>108</v>
      </c>
      <c r="L152" s="70" t="s">
        <v>109</v>
      </c>
      <c r="M152" s="70" t="s">
        <v>111</v>
      </c>
      <c r="N152"/>
      <c r="O152" s="25"/>
    </row>
    <row r="153" spans="1:15" s="2" customFormat="1" ht="15.75">
      <c r="A153" s="72" t="s">
        <v>29</v>
      </c>
      <c r="B153" s="75">
        <f aca="true" t="shared" si="29" ref="B153:L153">B231+B234+B236+B238+B154</f>
        <v>535119768.69</v>
      </c>
      <c r="C153" s="75">
        <f t="shared" si="29"/>
        <v>353936914.65</v>
      </c>
      <c r="D153" s="75">
        <f t="shared" si="29"/>
        <v>347970638.65</v>
      </c>
      <c r="E153" s="75">
        <f t="shared" si="29"/>
        <v>0</v>
      </c>
      <c r="F153" s="75">
        <f t="shared" si="29"/>
        <v>541086044.6899999</v>
      </c>
      <c r="G153" s="75">
        <f t="shared" si="29"/>
        <v>457578.60000000003</v>
      </c>
      <c r="H153" s="75">
        <f t="shared" si="29"/>
        <v>10983391</v>
      </c>
      <c r="I153" s="75">
        <f t="shared" si="29"/>
        <v>7717346.2</v>
      </c>
      <c r="J153" s="75">
        <f t="shared" si="29"/>
        <v>7161778.66</v>
      </c>
      <c r="K153" s="75">
        <f t="shared" si="29"/>
        <v>1694654.7199999997</v>
      </c>
      <c r="L153" s="75">
        <f t="shared" si="29"/>
        <v>2584536.2199999997</v>
      </c>
      <c r="M153" s="92">
        <f aca="true" t="shared" si="30" ref="M153:M197">F153+L153</f>
        <v>543670580.91</v>
      </c>
      <c r="N153"/>
      <c r="O153" s="25"/>
    </row>
    <row r="154" spans="1:15" s="2" customFormat="1" ht="15.75">
      <c r="A154" s="20" t="s">
        <v>9</v>
      </c>
      <c r="B154" s="77">
        <f aca="true" t="shared" si="31" ref="B154:L154">B155+B180+B198+B215+B219+B225</f>
        <v>528957768.28</v>
      </c>
      <c r="C154" s="77">
        <f t="shared" si="31"/>
        <v>282602651.17999995</v>
      </c>
      <c r="D154" s="77">
        <f t="shared" si="31"/>
        <v>276636375.19</v>
      </c>
      <c r="E154" s="77">
        <f t="shared" si="31"/>
        <v>0</v>
      </c>
      <c r="F154" s="77">
        <f t="shared" si="31"/>
        <v>534924044.27</v>
      </c>
      <c r="G154" s="77">
        <f t="shared" si="31"/>
        <v>448951.32</v>
      </c>
      <c r="H154" s="77">
        <f t="shared" si="31"/>
        <v>1850276.71</v>
      </c>
      <c r="I154" s="77">
        <f t="shared" si="31"/>
        <v>205775.37</v>
      </c>
      <c r="J154" s="77">
        <f t="shared" si="31"/>
        <v>163447.45</v>
      </c>
      <c r="K154" s="77">
        <f t="shared" si="31"/>
        <v>1665438.5999999996</v>
      </c>
      <c r="L154" s="77">
        <f t="shared" si="31"/>
        <v>470341.98</v>
      </c>
      <c r="M154" s="78">
        <f t="shared" si="30"/>
        <v>535394386.25</v>
      </c>
      <c r="N154"/>
      <c r="O154" s="25"/>
    </row>
    <row r="155" spans="1:15" s="2" customFormat="1" ht="15.75">
      <c r="A155" s="9" t="s">
        <v>23</v>
      </c>
      <c r="B155" s="77">
        <f>SUM(B156:B179)</f>
        <v>215595310.85000002</v>
      </c>
      <c r="C155" s="77">
        <f>SUM(C156:C179)</f>
        <v>226797560.59</v>
      </c>
      <c r="D155" s="77">
        <f>SUM(D156:D179)</f>
        <v>236877840.83</v>
      </c>
      <c r="E155" s="77">
        <f>SUM(E156:E179)</f>
        <v>0</v>
      </c>
      <c r="F155" s="77">
        <f>SUM(F156:F179)</f>
        <v>205515030.61</v>
      </c>
      <c r="G155" s="77">
        <f aca="true" t="shared" si="32" ref="G155:L155">SUM(G156:G178)</f>
        <v>0</v>
      </c>
      <c r="H155" s="77">
        <f t="shared" si="32"/>
        <v>0</v>
      </c>
      <c r="I155" s="77">
        <f t="shared" si="32"/>
        <v>0</v>
      </c>
      <c r="J155" s="77">
        <f t="shared" si="32"/>
        <v>0</v>
      </c>
      <c r="K155" s="77">
        <f t="shared" si="32"/>
        <v>0</v>
      </c>
      <c r="L155" s="77">
        <f t="shared" si="32"/>
        <v>0</v>
      </c>
      <c r="M155" s="78">
        <f t="shared" si="30"/>
        <v>205515030.61</v>
      </c>
      <c r="N155"/>
      <c r="O155" s="25"/>
    </row>
    <row r="156" spans="1:15" s="2" customFormat="1" ht="15.75" customHeight="1">
      <c r="A156" s="24" t="s">
        <v>141</v>
      </c>
      <c r="B156" s="79">
        <v>2120</v>
      </c>
      <c r="C156" s="79">
        <v>43726.12</v>
      </c>
      <c r="D156" s="79">
        <v>43726.12</v>
      </c>
      <c r="E156" s="79">
        <v>0</v>
      </c>
      <c r="F156" s="79">
        <f aca="true" t="shared" si="33" ref="F156:F179">(B156+C156)-(D156+E156)</f>
        <v>2120</v>
      </c>
      <c r="G156" s="79">
        <v>0</v>
      </c>
      <c r="H156" s="79">
        <v>0</v>
      </c>
      <c r="I156" s="79">
        <v>0</v>
      </c>
      <c r="J156" s="79">
        <v>0</v>
      </c>
      <c r="K156" s="79">
        <v>0</v>
      </c>
      <c r="L156" s="80">
        <f aca="true" t="shared" si="34" ref="L156:L177">(G156+H156)-(J156+K156)</f>
        <v>0</v>
      </c>
      <c r="M156" s="80">
        <f t="shared" si="30"/>
        <v>2120</v>
      </c>
      <c r="N156"/>
      <c r="O156" s="25"/>
    </row>
    <row r="157" spans="1:15" s="2" customFormat="1" ht="15.75">
      <c r="A157" s="18" t="s">
        <v>16</v>
      </c>
      <c r="B157" s="79">
        <v>0</v>
      </c>
      <c r="C157" s="79">
        <v>3977217.7</v>
      </c>
      <c r="D157" s="79">
        <v>3977217.7</v>
      </c>
      <c r="E157" s="79">
        <v>0</v>
      </c>
      <c r="F157" s="79">
        <f t="shared" si="33"/>
        <v>0</v>
      </c>
      <c r="G157" s="79">
        <v>0</v>
      </c>
      <c r="H157" s="79">
        <v>0</v>
      </c>
      <c r="I157" s="79">
        <v>0</v>
      </c>
      <c r="J157" s="79">
        <v>0</v>
      </c>
      <c r="K157" s="79">
        <v>0</v>
      </c>
      <c r="L157" s="80">
        <f t="shared" si="34"/>
        <v>0</v>
      </c>
      <c r="M157" s="80">
        <f t="shared" si="30"/>
        <v>0</v>
      </c>
      <c r="N157"/>
      <c r="O157" s="25"/>
    </row>
    <row r="158" spans="1:15" s="2" customFormat="1" ht="31.5">
      <c r="A158" s="18" t="s">
        <v>142</v>
      </c>
      <c r="B158" s="79">
        <v>11336.07</v>
      </c>
      <c r="C158" s="79">
        <v>271485.19</v>
      </c>
      <c r="D158" s="79">
        <v>271485.19</v>
      </c>
      <c r="E158" s="79">
        <v>0</v>
      </c>
      <c r="F158" s="79">
        <f t="shared" si="33"/>
        <v>11336.070000000007</v>
      </c>
      <c r="G158" s="79">
        <v>0</v>
      </c>
      <c r="H158" s="79">
        <v>0</v>
      </c>
      <c r="I158" s="79">
        <v>0</v>
      </c>
      <c r="J158" s="79">
        <v>0</v>
      </c>
      <c r="K158" s="79">
        <v>0</v>
      </c>
      <c r="L158" s="80">
        <f t="shared" si="34"/>
        <v>0</v>
      </c>
      <c r="M158" s="80">
        <f t="shared" si="30"/>
        <v>11336.070000000007</v>
      </c>
      <c r="N158"/>
      <c r="O158" s="25"/>
    </row>
    <row r="159" spans="1:15" s="2" customFormat="1" ht="15.75">
      <c r="A159" s="96" t="s">
        <v>165</v>
      </c>
      <c r="B159" s="79">
        <v>11989.28</v>
      </c>
      <c r="C159" s="79">
        <v>3003.18</v>
      </c>
      <c r="D159" s="79">
        <v>3003.18</v>
      </c>
      <c r="E159" s="79">
        <v>0</v>
      </c>
      <c r="F159" s="79">
        <f t="shared" si="33"/>
        <v>11989.28</v>
      </c>
      <c r="G159" s="79">
        <v>0</v>
      </c>
      <c r="H159" s="79">
        <v>0</v>
      </c>
      <c r="I159" s="79">
        <v>0</v>
      </c>
      <c r="J159" s="79">
        <v>0</v>
      </c>
      <c r="K159" s="79">
        <v>0</v>
      </c>
      <c r="L159" s="80">
        <f t="shared" si="34"/>
        <v>0</v>
      </c>
      <c r="M159" s="80">
        <f t="shared" si="30"/>
        <v>11989.28</v>
      </c>
      <c r="N159"/>
      <c r="O159" s="25"/>
    </row>
    <row r="160" spans="1:15" s="2" customFormat="1" ht="15.75">
      <c r="A160" s="24" t="s">
        <v>143</v>
      </c>
      <c r="B160" s="79">
        <v>835799.87</v>
      </c>
      <c r="C160" s="79">
        <v>56214.94</v>
      </c>
      <c r="D160" s="79">
        <v>56214.94</v>
      </c>
      <c r="E160" s="79">
        <v>0</v>
      </c>
      <c r="F160" s="79">
        <f t="shared" si="33"/>
        <v>835799.8700000001</v>
      </c>
      <c r="G160" s="79">
        <v>0</v>
      </c>
      <c r="H160" s="79">
        <v>0</v>
      </c>
      <c r="I160" s="79">
        <v>0</v>
      </c>
      <c r="J160" s="79">
        <v>0</v>
      </c>
      <c r="K160" s="79">
        <v>0</v>
      </c>
      <c r="L160" s="80">
        <f t="shared" si="34"/>
        <v>0</v>
      </c>
      <c r="M160" s="80">
        <f t="shared" si="30"/>
        <v>835799.8700000001</v>
      </c>
      <c r="N160"/>
      <c r="O160" s="25"/>
    </row>
    <row r="161" spans="1:15" s="2" customFormat="1" ht="15.75">
      <c r="A161" s="24" t="s">
        <v>117</v>
      </c>
      <c r="B161" s="79">
        <v>82493222.29</v>
      </c>
      <c r="C161" s="79">
        <v>25918421.25</v>
      </c>
      <c r="D161" s="79">
        <v>28536044</v>
      </c>
      <c r="E161" s="79">
        <v>0</v>
      </c>
      <c r="F161" s="79">
        <f t="shared" si="33"/>
        <v>79875599.54</v>
      </c>
      <c r="G161" s="79">
        <v>0</v>
      </c>
      <c r="H161" s="79">
        <v>0</v>
      </c>
      <c r="I161" s="79">
        <v>0</v>
      </c>
      <c r="J161" s="79">
        <v>0</v>
      </c>
      <c r="K161" s="79">
        <v>0</v>
      </c>
      <c r="L161" s="80">
        <f t="shared" si="34"/>
        <v>0</v>
      </c>
      <c r="M161" s="80">
        <f t="shared" si="30"/>
        <v>79875599.54</v>
      </c>
      <c r="N161"/>
      <c r="O161" s="25"/>
    </row>
    <row r="162" spans="1:15" s="2" customFormat="1" ht="15.75">
      <c r="A162" s="28" t="s">
        <v>89</v>
      </c>
      <c r="B162" s="79">
        <v>439296.1</v>
      </c>
      <c r="C162" s="79">
        <v>50859266.97</v>
      </c>
      <c r="D162" s="79">
        <v>50858149.13</v>
      </c>
      <c r="E162" s="79">
        <v>0</v>
      </c>
      <c r="F162" s="79">
        <f t="shared" si="33"/>
        <v>440413.9399999976</v>
      </c>
      <c r="G162" s="79">
        <v>0</v>
      </c>
      <c r="H162" s="79">
        <v>0</v>
      </c>
      <c r="I162" s="79">
        <v>0</v>
      </c>
      <c r="J162" s="79">
        <v>0</v>
      </c>
      <c r="K162" s="79">
        <v>0</v>
      </c>
      <c r="L162" s="80">
        <f t="shared" si="34"/>
        <v>0</v>
      </c>
      <c r="M162" s="80">
        <f t="shared" si="30"/>
        <v>440413.9399999976</v>
      </c>
      <c r="N162"/>
      <c r="O162" s="25"/>
    </row>
    <row r="163" spans="1:15" s="2" customFormat="1" ht="15.75">
      <c r="A163" s="28" t="s">
        <v>118</v>
      </c>
      <c r="B163" s="79">
        <v>1208268.39</v>
      </c>
      <c r="C163" s="79">
        <v>9152803.73</v>
      </c>
      <c r="D163" s="79">
        <v>9152721.43</v>
      </c>
      <c r="E163" s="79">
        <v>0</v>
      </c>
      <c r="F163" s="79">
        <f t="shared" si="33"/>
        <v>1208350.6900000013</v>
      </c>
      <c r="G163" s="79">
        <v>0</v>
      </c>
      <c r="H163" s="79">
        <v>0</v>
      </c>
      <c r="I163" s="79">
        <v>0</v>
      </c>
      <c r="J163" s="79">
        <v>0</v>
      </c>
      <c r="K163" s="79">
        <v>0</v>
      </c>
      <c r="L163" s="80">
        <f t="shared" si="34"/>
        <v>0</v>
      </c>
      <c r="M163" s="80">
        <f t="shared" si="30"/>
        <v>1208350.6900000013</v>
      </c>
      <c r="N163"/>
      <c r="O163" s="25"/>
    </row>
    <row r="164" spans="1:15" s="2" customFormat="1" ht="15.75">
      <c r="A164" s="66" t="s">
        <v>166</v>
      </c>
      <c r="B164" s="79">
        <v>38070</v>
      </c>
      <c r="C164" s="79">
        <v>629374.14</v>
      </c>
      <c r="D164" s="79">
        <v>629374.14</v>
      </c>
      <c r="E164" s="79">
        <v>0</v>
      </c>
      <c r="F164" s="79">
        <f t="shared" si="33"/>
        <v>38070</v>
      </c>
      <c r="G164" s="79">
        <v>0</v>
      </c>
      <c r="H164" s="79">
        <v>0</v>
      </c>
      <c r="I164" s="79">
        <v>0</v>
      </c>
      <c r="J164" s="79">
        <v>0</v>
      </c>
      <c r="K164" s="79">
        <v>0</v>
      </c>
      <c r="L164" s="80">
        <f t="shared" si="34"/>
        <v>0</v>
      </c>
      <c r="M164" s="80">
        <f t="shared" si="30"/>
        <v>38070</v>
      </c>
      <c r="N164"/>
      <c r="O164" s="25"/>
    </row>
    <row r="165" spans="1:15" s="2" customFormat="1" ht="15.75">
      <c r="A165" s="24" t="s">
        <v>155</v>
      </c>
      <c r="B165" s="79">
        <v>625</v>
      </c>
      <c r="C165" s="79">
        <v>2000</v>
      </c>
      <c r="D165" s="79">
        <v>0</v>
      </c>
      <c r="E165" s="79">
        <v>0</v>
      </c>
      <c r="F165" s="79">
        <f t="shared" si="33"/>
        <v>2625</v>
      </c>
      <c r="G165" s="79">
        <v>0</v>
      </c>
      <c r="H165" s="79">
        <v>0</v>
      </c>
      <c r="I165" s="79">
        <v>0</v>
      </c>
      <c r="J165" s="79">
        <v>0</v>
      </c>
      <c r="K165" s="79">
        <v>0</v>
      </c>
      <c r="L165" s="80"/>
      <c r="M165" s="80"/>
      <c r="N165"/>
      <c r="O165" s="25"/>
    </row>
    <row r="166" spans="1:15" s="2" customFormat="1" ht="15.75">
      <c r="A166" s="24" t="s">
        <v>119</v>
      </c>
      <c r="B166" s="79">
        <v>0.02</v>
      </c>
      <c r="C166" s="79">
        <v>20778.87</v>
      </c>
      <c r="D166" s="79">
        <v>20778.87</v>
      </c>
      <c r="E166" s="79">
        <v>0</v>
      </c>
      <c r="F166" s="79">
        <f t="shared" si="33"/>
        <v>0.020000000000436557</v>
      </c>
      <c r="G166" s="79">
        <v>0</v>
      </c>
      <c r="H166" s="79">
        <v>0</v>
      </c>
      <c r="I166" s="79">
        <v>0</v>
      </c>
      <c r="J166" s="79">
        <v>0</v>
      </c>
      <c r="K166" s="79">
        <v>0</v>
      </c>
      <c r="L166" s="80">
        <f t="shared" si="34"/>
        <v>0</v>
      </c>
      <c r="M166" s="80">
        <f t="shared" si="30"/>
        <v>0.020000000000436557</v>
      </c>
      <c r="N166"/>
      <c r="O166" s="25"/>
    </row>
    <row r="167" spans="1:15" s="2" customFormat="1" ht="15.75">
      <c r="A167" s="24" t="s">
        <v>90</v>
      </c>
      <c r="B167" s="79">
        <v>389974.92</v>
      </c>
      <c r="C167" s="79">
        <v>10839544.8</v>
      </c>
      <c r="D167" s="79">
        <v>10839544.8</v>
      </c>
      <c r="E167" s="79">
        <v>0</v>
      </c>
      <c r="F167" s="79">
        <f t="shared" si="33"/>
        <v>389974.9199999999</v>
      </c>
      <c r="G167" s="79">
        <v>0</v>
      </c>
      <c r="H167" s="79">
        <v>0</v>
      </c>
      <c r="I167" s="79">
        <v>0</v>
      </c>
      <c r="J167" s="79">
        <v>0</v>
      </c>
      <c r="K167" s="79">
        <v>0</v>
      </c>
      <c r="L167" s="80">
        <f t="shared" si="34"/>
        <v>0</v>
      </c>
      <c r="M167" s="80">
        <f t="shared" si="30"/>
        <v>389974.9199999999</v>
      </c>
      <c r="N167"/>
      <c r="O167" s="25"/>
    </row>
    <row r="168" spans="1:15" s="2" customFormat="1" ht="15.75">
      <c r="A168" s="24" t="s">
        <v>120</v>
      </c>
      <c r="B168" s="79">
        <v>6145.82</v>
      </c>
      <c r="C168" s="79">
        <v>0</v>
      </c>
      <c r="D168" s="79">
        <v>0</v>
      </c>
      <c r="E168" s="79">
        <v>0</v>
      </c>
      <c r="F168" s="79">
        <f t="shared" si="33"/>
        <v>6145.82</v>
      </c>
      <c r="G168" s="79">
        <v>0</v>
      </c>
      <c r="H168" s="79">
        <v>0</v>
      </c>
      <c r="I168" s="79">
        <v>0</v>
      </c>
      <c r="J168" s="79">
        <v>0</v>
      </c>
      <c r="K168" s="79">
        <v>0</v>
      </c>
      <c r="L168" s="80">
        <f t="shared" si="34"/>
        <v>0</v>
      </c>
      <c r="M168" s="80">
        <f t="shared" si="30"/>
        <v>6145.82</v>
      </c>
      <c r="N168"/>
      <c r="O168" s="25"/>
    </row>
    <row r="169" spans="1:15" s="2" customFormat="1" ht="15.75">
      <c r="A169" s="24" t="s">
        <v>91</v>
      </c>
      <c r="B169" s="79">
        <v>9989.06</v>
      </c>
      <c r="C169" s="79">
        <v>0</v>
      </c>
      <c r="D169" s="79">
        <v>0</v>
      </c>
      <c r="E169" s="79">
        <v>0</v>
      </c>
      <c r="F169" s="79">
        <f t="shared" si="33"/>
        <v>9989.06</v>
      </c>
      <c r="G169" s="79">
        <v>0</v>
      </c>
      <c r="H169" s="79">
        <v>0</v>
      </c>
      <c r="I169" s="79">
        <v>0</v>
      </c>
      <c r="J169" s="79">
        <v>0</v>
      </c>
      <c r="K169" s="79">
        <v>0</v>
      </c>
      <c r="L169" s="80">
        <f t="shared" si="34"/>
        <v>0</v>
      </c>
      <c r="M169" s="80">
        <f t="shared" si="30"/>
        <v>9989.06</v>
      </c>
      <c r="N169"/>
      <c r="O169" s="25"/>
    </row>
    <row r="170" spans="1:15" s="2" customFormat="1" ht="15.75">
      <c r="A170" s="66" t="s">
        <v>167</v>
      </c>
      <c r="B170" s="79">
        <v>242982.39</v>
      </c>
      <c r="C170" s="79">
        <v>70880.22</v>
      </c>
      <c r="D170" s="79">
        <v>70880.22</v>
      </c>
      <c r="E170" s="79">
        <v>0</v>
      </c>
      <c r="F170" s="79">
        <f t="shared" si="33"/>
        <v>242982.38999999998</v>
      </c>
      <c r="G170" s="79">
        <v>0</v>
      </c>
      <c r="H170" s="79">
        <v>0</v>
      </c>
      <c r="I170" s="79">
        <v>0</v>
      </c>
      <c r="J170" s="79">
        <v>0</v>
      </c>
      <c r="K170" s="79">
        <v>0</v>
      </c>
      <c r="L170" s="80">
        <f t="shared" si="34"/>
        <v>0</v>
      </c>
      <c r="M170" s="80">
        <f t="shared" si="30"/>
        <v>242982.38999999998</v>
      </c>
      <c r="N170"/>
      <c r="O170" s="25"/>
    </row>
    <row r="171" spans="1:15" s="2" customFormat="1" ht="15.75">
      <c r="A171" s="24" t="s">
        <v>92</v>
      </c>
      <c r="B171" s="79">
        <v>628719.73</v>
      </c>
      <c r="C171" s="79">
        <v>63661.73</v>
      </c>
      <c r="D171" s="79">
        <v>62161.47</v>
      </c>
      <c r="E171" s="79">
        <v>0</v>
      </c>
      <c r="F171" s="79">
        <f t="shared" si="33"/>
        <v>630219.99</v>
      </c>
      <c r="G171" s="79">
        <v>0</v>
      </c>
      <c r="H171" s="79">
        <v>0</v>
      </c>
      <c r="I171" s="79">
        <v>0</v>
      </c>
      <c r="J171" s="79">
        <v>0</v>
      </c>
      <c r="K171" s="79">
        <v>0</v>
      </c>
      <c r="L171" s="80">
        <f t="shared" si="34"/>
        <v>0</v>
      </c>
      <c r="M171" s="80">
        <f t="shared" si="30"/>
        <v>630219.99</v>
      </c>
      <c r="N171"/>
      <c r="O171" s="25"/>
    </row>
    <row r="172" spans="1:15" s="2" customFormat="1" ht="15.75">
      <c r="A172" s="24" t="s">
        <v>144</v>
      </c>
      <c r="B172" s="79">
        <v>0.01</v>
      </c>
      <c r="C172" s="79">
        <v>25758543.42</v>
      </c>
      <c r="D172" s="79">
        <v>25758543.42</v>
      </c>
      <c r="E172" s="79">
        <v>0</v>
      </c>
      <c r="F172" s="79">
        <f t="shared" si="33"/>
        <v>0.010000001639127731</v>
      </c>
      <c r="G172" s="79">
        <v>0</v>
      </c>
      <c r="H172" s="79">
        <v>0</v>
      </c>
      <c r="I172" s="79">
        <v>0</v>
      </c>
      <c r="J172" s="79">
        <v>0</v>
      </c>
      <c r="K172" s="79">
        <v>0</v>
      </c>
      <c r="L172" s="80">
        <f t="shared" si="34"/>
        <v>0</v>
      </c>
      <c r="M172" s="80">
        <f t="shared" si="30"/>
        <v>0.010000001639127731</v>
      </c>
      <c r="N172"/>
      <c r="O172" s="25"/>
    </row>
    <row r="173" spans="1:15" s="2" customFormat="1" ht="15.75">
      <c r="A173" s="24" t="s">
        <v>121</v>
      </c>
      <c r="B173" s="79">
        <v>338918.38</v>
      </c>
      <c r="C173" s="79">
        <v>21892</v>
      </c>
      <c r="D173" s="79">
        <v>21892</v>
      </c>
      <c r="E173" s="79">
        <v>0</v>
      </c>
      <c r="F173" s="79">
        <f t="shared" si="33"/>
        <v>338918.38</v>
      </c>
      <c r="G173" s="79">
        <v>0</v>
      </c>
      <c r="H173" s="79">
        <v>0</v>
      </c>
      <c r="I173" s="79">
        <v>0</v>
      </c>
      <c r="J173" s="79">
        <v>0</v>
      </c>
      <c r="K173" s="79">
        <v>0</v>
      </c>
      <c r="L173" s="80">
        <f t="shared" si="34"/>
        <v>0</v>
      </c>
      <c r="M173" s="80">
        <f t="shared" si="30"/>
        <v>338918.38</v>
      </c>
      <c r="N173"/>
      <c r="O173" s="25"/>
    </row>
    <row r="174" spans="1:15" s="2" customFormat="1" ht="15.75">
      <c r="A174" s="24" t="s">
        <v>156</v>
      </c>
      <c r="B174" s="79">
        <v>0</v>
      </c>
      <c r="C174" s="79">
        <v>79.47</v>
      </c>
      <c r="D174" s="79">
        <v>79.47</v>
      </c>
      <c r="E174" s="79">
        <v>0</v>
      </c>
      <c r="F174" s="79">
        <f t="shared" si="33"/>
        <v>0</v>
      </c>
      <c r="G174" s="79">
        <v>0</v>
      </c>
      <c r="H174" s="79">
        <v>0</v>
      </c>
      <c r="I174" s="79">
        <v>0</v>
      </c>
      <c r="J174" s="79">
        <v>0</v>
      </c>
      <c r="K174" s="79">
        <v>0</v>
      </c>
      <c r="L174" s="80"/>
      <c r="M174" s="80"/>
      <c r="N174"/>
      <c r="O174" s="25"/>
    </row>
    <row r="175" spans="1:15" s="2" customFormat="1" ht="15.75">
      <c r="A175" s="24" t="s">
        <v>157</v>
      </c>
      <c r="B175" s="79">
        <v>265</v>
      </c>
      <c r="C175" s="79">
        <v>76822.66</v>
      </c>
      <c r="D175" s="79">
        <v>61626.03</v>
      </c>
      <c r="E175" s="79">
        <v>0</v>
      </c>
      <c r="F175" s="79">
        <f t="shared" si="33"/>
        <v>15461.630000000005</v>
      </c>
      <c r="G175" s="79">
        <v>0</v>
      </c>
      <c r="H175" s="79">
        <v>0</v>
      </c>
      <c r="I175" s="79">
        <v>0</v>
      </c>
      <c r="J175" s="79">
        <v>0</v>
      </c>
      <c r="K175" s="79">
        <v>0</v>
      </c>
      <c r="L175" s="80">
        <f t="shared" si="34"/>
        <v>0</v>
      </c>
      <c r="M175" s="80">
        <f t="shared" si="30"/>
        <v>15461.630000000005</v>
      </c>
      <c r="N175"/>
      <c r="O175" s="25"/>
    </row>
    <row r="176" spans="1:15" s="2" customFormat="1" ht="17.25" customHeight="1">
      <c r="A176" s="24" t="s">
        <v>115</v>
      </c>
      <c r="B176" s="79">
        <v>0</v>
      </c>
      <c r="C176" s="79">
        <v>936077.37</v>
      </c>
      <c r="D176" s="79">
        <v>936077.37</v>
      </c>
      <c r="E176" s="79">
        <v>0</v>
      </c>
      <c r="F176" s="79">
        <f t="shared" si="33"/>
        <v>0</v>
      </c>
      <c r="G176" s="79">
        <v>0</v>
      </c>
      <c r="H176" s="79">
        <v>0</v>
      </c>
      <c r="I176" s="79">
        <v>0</v>
      </c>
      <c r="J176" s="79">
        <v>0</v>
      </c>
      <c r="K176" s="79">
        <v>0</v>
      </c>
      <c r="L176" s="80">
        <f t="shared" si="34"/>
        <v>0</v>
      </c>
      <c r="M176" s="80">
        <f t="shared" si="30"/>
        <v>0</v>
      </c>
      <c r="N176"/>
      <c r="O176" s="25"/>
    </row>
    <row r="177" spans="1:15" s="2" customFormat="1" ht="15.75">
      <c r="A177" s="24" t="s">
        <v>146</v>
      </c>
      <c r="B177" s="79">
        <v>128937349.66</v>
      </c>
      <c r="C177" s="79">
        <v>73748660.58</v>
      </c>
      <c r="D177" s="79">
        <v>81240555.67</v>
      </c>
      <c r="E177" s="79">
        <v>0</v>
      </c>
      <c r="F177" s="79">
        <f t="shared" si="33"/>
        <v>121445454.57000001</v>
      </c>
      <c r="G177" s="79">
        <v>0</v>
      </c>
      <c r="H177" s="79">
        <v>0</v>
      </c>
      <c r="I177" s="79">
        <v>0</v>
      </c>
      <c r="J177" s="79">
        <v>0</v>
      </c>
      <c r="K177" s="79">
        <v>0</v>
      </c>
      <c r="L177" s="80">
        <f t="shared" si="34"/>
        <v>0</v>
      </c>
      <c r="M177" s="80">
        <f t="shared" si="30"/>
        <v>121445454.57000001</v>
      </c>
      <c r="N177"/>
      <c r="O177" s="25"/>
    </row>
    <row r="178" spans="1:15" s="2" customFormat="1" ht="15.75">
      <c r="A178" s="24" t="s">
        <v>147</v>
      </c>
      <c r="B178" s="79">
        <v>238.86</v>
      </c>
      <c r="C178" s="79">
        <v>24337765.68</v>
      </c>
      <c r="D178" s="79">
        <v>24337765.68</v>
      </c>
      <c r="E178" s="79">
        <v>0</v>
      </c>
      <c r="F178" s="79">
        <f t="shared" si="33"/>
        <v>238.85999999940395</v>
      </c>
      <c r="G178" s="79">
        <v>0</v>
      </c>
      <c r="H178" s="79">
        <v>0</v>
      </c>
      <c r="I178" s="79">
        <v>0</v>
      </c>
      <c r="J178" s="79">
        <v>0</v>
      </c>
      <c r="K178" s="79">
        <v>0</v>
      </c>
      <c r="L178" s="80">
        <f>(G178+H178)-(J178+K178)</f>
        <v>0</v>
      </c>
      <c r="M178" s="80">
        <f>F178+L178</f>
        <v>238.85999999940395</v>
      </c>
      <c r="N178"/>
      <c r="O178" s="25"/>
    </row>
    <row r="179" spans="1:15" s="2" customFormat="1" ht="15.75">
      <c r="A179" s="24" t="s">
        <v>154</v>
      </c>
      <c r="B179" s="79">
        <v>0</v>
      </c>
      <c r="C179" s="79">
        <v>9340.57</v>
      </c>
      <c r="D179" s="79">
        <v>0</v>
      </c>
      <c r="E179" s="79">
        <v>0</v>
      </c>
      <c r="F179" s="79">
        <f t="shared" si="33"/>
        <v>9340.57</v>
      </c>
      <c r="G179" s="79">
        <v>0</v>
      </c>
      <c r="H179" s="79">
        <v>0</v>
      </c>
      <c r="I179" s="79">
        <v>0</v>
      </c>
      <c r="J179" s="79">
        <v>0</v>
      </c>
      <c r="K179" s="79">
        <v>0</v>
      </c>
      <c r="L179" s="80"/>
      <c r="M179" s="80"/>
      <c r="N179"/>
      <c r="O179" s="25"/>
    </row>
    <row r="180" spans="1:15" s="2" customFormat="1" ht="15.75">
      <c r="A180" s="29" t="s">
        <v>26</v>
      </c>
      <c r="B180" s="77">
        <f aca="true" t="shared" si="35" ref="B180:L180">SUM(B181:B197)</f>
        <v>1819324.9400000002</v>
      </c>
      <c r="C180" s="77">
        <f t="shared" si="35"/>
        <v>6229720.7299999995</v>
      </c>
      <c r="D180" s="77">
        <f t="shared" si="35"/>
        <v>6225627.579999999</v>
      </c>
      <c r="E180" s="77">
        <f t="shared" si="35"/>
        <v>0</v>
      </c>
      <c r="F180" s="77">
        <f t="shared" si="35"/>
        <v>1823418.0899999996</v>
      </c>
      <c r="G180" s="77">
        <f t="shared" si="35"/>
        <v>448951.32</v>
      </c>
      <c r="H180" s="77">
        <f t="shared" si="35"/>
        <v>1613083.4799999997</v>
      </c>
      <c r="I180" s="77">
        <f t="shared" si="35"/>
        <v>77466.92000000001</v>
      </c>
      <c r="J180" s="77">
        <f t="shared" si="35"/>
        <v>35139</v>
      </c>
      <c r="K180" s="77">
        <f t="shared" si="35"/>
        <v>1556553.8199999996</v>
      </c>
      <c r="L180" s="77">
        <f t="shared" si="35"/>
        <v>470341.98</v>
      </c>
      <c r="M180" s="78">
        <f t="shared" si="30"/>
        <v>2293760.0699999994</v>
      </c>
      <c r="N180"/>
      <c r="O180" s="25"/>
    </row>
    <row r="181" spans="1:15" s="2" customFormat="1" ht="15.75">
      <c r="A181" s="24" t="s">
        <v>78</v>
      </c>
      <c r="B181" s="79">
        <v>350</v>
      </c>
      <c r="C181" s="79">
        <v>166525.46</v>
      </c>
      <c r="D181" s="79">
        <v>166525.46</v>
      </c>
      <c r="E181" s="79">
        <v>0</v>
      </c>
      <c r="F181" s="79">
        <f aca="true" t="shared" si="36" ref="F181:F197">(B181+C181)-(D181+E181)</f>
        <v>350</v>
      </c>
      <c r="G181" s="79">
        <v>0</v>
      </c>
      <c r="H181" s="79">
        <v>0</v>
      </c>
      <c r="I181" s="79">
        <v>0</v>
      </c>
      <c r="J181" s="79">
        <v>0</v>
      </c>
      <c r="K181" s="79">
        <v>0</v>
      </c>
      <c r="L181" s="80">
        <f aca="true" t="shared" si="37" ref="L181:L197">(G181+H181)-(J181+K181)</f>
        <v>0</v>
      </c>
      <c r="M181" s="80">
        <f t="shared" si="30"/>
        <v>350</v>
      </c>
      <c r="N181"/>
      <c r="O181" s="25"/>
    </row>
    <row r="182" spans="1:15" s="2" customFormat="1" ht="15.75" customHeight="1">
      <c r="A182" s="24" t="s">
        <v>122</v>
      </c>
      <c r="B182" s="79">
        <v>0</v>
      </c>
      <c r="C182" s="79">
        <v>3013916.38</v>
      </c>
      <c r="D182" s="79">
        <v>3013502.14</v>
      </c>
      <c r="E182" s="79">
        <v>0</v>
      </c>
      <c r="F182" s="79">
        <f t="shared" si="36"/>
        <v>414.23999999975786</v>
      </c>
      <c r="G182" s="79">
        <v>0</v>
      </c>
      <c r="H182" s="79">
        <v>548609.91</v>
      </c>
      <c r="I182" s="79">
        <v>8845</v>
      </c>
      <c r="J182" s="79">
        <v>8845</v>
      </c>
      <c r="K182" s="79">
        <v>539764.91</v>
      </c>
      <c r="L182" s="80">
        <f t="shared" si="37"/>
        <v>0</v>
      </c>
      <c r="M182" s="80">
        <f t="shared" si="30"/>
        <v>414.23999999975786</v>
      </c>
      <c r="N182"/>
      <c r="O182" s="25"/>
    </row>
    <row r="183" spans="1:15" s="2" customFormat="1" ht="31.5">
      <c r="A183" s="68" t="s">
        <v>77</v>
      </c>
      <c r="B183" s="79">
        <v>0</v>
      </c>
      <c r="C183" s="79">
        <v>123761.78</v>
      </c>
      <c r="D183" s="79">
        <v>123761.78</v>
      </c>
      <c r="E183" s="79">
        <v>0</v>
      </c>
      <c r="F183" s="79">
        <f t="shared" si="36"/>
        <v>0</v>
      </c>
      <c r="G183" s="79">
        <v>0</v>
      </c>
      <c r="H183" s="79">
        <v>0</v>
      </c>
      <c r="I183" s="79">
        <v>0</v>
      </c>
      <c r="J183" s="79">
        <v>0</v>
      </c>
      <c r="K183" s="79">
        <v>0</v>
      </c>
      <c r="L183" s="80">
        <f t="shared" si="37"/>
        <v>0</v>
      </c>
      <c r="M183" s="80">
        <f t="shared" si="30"/>
        <v>0</v>
      </c>
      <c r="N183"/>
      <c r="O183" s="25"/>
    </row>
    <row r="184" spans="1:15" s="2" customFormat="1" ht="15.75">
      <c r="A184" s="24" t="s">
        <v>38</v>
      </c>
      <c r="B184" s="79">
        <v>0</v>
      </c>
      <c r="C184" s="79">
        <v>92995.69</v>
      </c>
      <c r="D184" s="79">
        <v>92995.69</v>
      </c>
      <c r="E184" s="79">
        <v>0</v>
      </c>
      <c r="F184" s="79">
        <f t="shared" si="36"/>
        <v>0</v>
      </c>
      <c r="G184" s="79">
        <v>0</v>
      </c>
      <c r="H184" s="79">
        <v>0</v>
      </c>
      <c r="I184" s="79">
        <v>0</v>
      </c>
      <c r="J184" s="79">
        <v>0</v>
      </c>
      <c r="K184" s="79">
        <v>0</v>
      </c>
      <c r="L184" s="80">
        <f t="shared" si="37"/>
        <v>0</v>
      </c>
      <c r="M184" s="80">
        <f t="shared" si="30"/>
        <v>0</v>
      </c>
      <c r="N184"/>
      <c r="O184" s="25"/>
    </row>
    <row r="185" spans="1:15" s="2" customFormat="1" ht="15.75" customHeight="1">
      <c r="A185" s="24" t="s">
        <v>95</v>
      </c>
      <c r="B185" s="79">
        <v>1483105.98</v>
      </c>
      <c r="C185" s="79">
        <v>400449.99</v>
      </c>
      <c r="D185" s="79">
        <v>400449.99</v>
      </c>
      <c r="E185" s="79">
        <v>0</v>
      </c>
      <c r="F185" s="79">
        <f t="shared" si="36"/>
        <v>1483105.98</v>
      </c>
      <c r="G185" s="79">
        <v>0</v>
      </c>
      <c r="H185" s="79">
        <v>579447.78</v>
      </c>
      <c r="I185" s="79">
        <v>0</v>
      </c>
      <c r="J185" s="79">
        <v>0</v>
      </c>
      <c r="K185" s="79">
        <v>579447.78</v>
      </c>
      <c r="L185" s="80">
        <f t="shared" si="37"/>
        <v>0</v>
      </c>
      <c r="M185" s="80">
        <f t="shared" si="30"/>
        <v>1483105.98</v>
      </c>
      <c r="N185"/>
      <c r="O185" s="25"/>
    </row>
    <row r="186" spans="1:15" s="2" customFormat="1" ht="15.75" customHeight="1">
      <c r="A186" s="24" t="s">
        <v>123</v>
      </c>
      <c r="B186" s="79">
        <v>0</v>
      </c>
      <c r="C186" s="79">
        <v>980</v>
      </c>
      <c r="D186" s="79">
        <v>980</v>
      </c>
      <c r="E186" s="79">
        <v>0</v>
      </c>
      <c r="F186" s="79">
        <f t="shared" si="36"/>
        <v>0</v>
      </c>
      <c r="G186" s="79">
        <v>0</v>
      </c>
      <c r="H186" s="79">
        <v>0</v>
      </c>
      <c r="I186" s="79">
        <v>0</v>
      </c>
      <c r="J186" s="79">
        <v>0</v>
      </c>
      <c r="K186" s="79">
        <v>0</v>
      </c>
      <c r="L186" s="80">
        <f t="shared" si="37"/>
        <v>0</v>
      </c>
      <c r="M186" s="80">
        <f t="shared" si="30"/>
        <v>0</v>
      </c>
      <c r="N186"/>
      <c r="O186" s="25"/>
    </row>
    <row r="187" spans="1:19" ht="15.75">
      <c r="A187" s="24" t="s">
        <v>158</v>
      </c>
      <c r="B187" s="79">
        <v>3367.07</v>
      </c>
      <c r="C187" s="79">
        <v>585455.5</v>
      </c>
      <c r="D187" s="79">
        <v>585455.5</v>
      </c>
      <c r="E187" s="79">
        <v>0</v>
      </c>
      <c r="F187" s="79">
        <f t="shared" si="36"/>
        <v>3367.069999999949</v>
      </c>
      <c r="G187" s="79">
        <v>0</v>
      </c>
      <c r="H187" s="79">
        <v>0</v>
      </c>
      <c r="I187" s="79">
        <v>0</v>
      </c>
      <c r="J187" s="79">
        <v>0</v>
      </c>
      <c r="K187" s="79">
        <v>0</v>
      </c>
      <c r="L187" s="80">
        <f t="shared" si="37"/>
        <v>0</v>
      </c>
      <c r="M187" s="80">
        <f t="shared" si="30"/>
        <v>3367.069999999949</v>
      </c>
      <c r="N187"/>
      <c r="O187" s="25"/>
      <c r="P187" s="2"/>
      <c r="Q187" s="2"/>
      <c r="R187" s="2"/>
      <c r="S187" s="2"/>
    </row>
    <row r="188" spans="1:19" ht="15.75">
      <c r="A188" s="24" t="s">
        <v>162</v>
      </c>
      <c r="B188" s="79">
        <v>0</v>
      </c>
      <c r="C188" s="79">
        <v>213729.27</v>
      </c>
      <c r="D188" s="79">
        <v>213729.27</v>
      </c>
      <c r="E188" s="79">
        <v>0</v>
      </c>
      <c r="F188" s="79">
        <f t="shared" si="36"/>
        <v>0</v>
      </c>
      <c r="G188" s="79">
        <v>0</v>
      </c>
      <c r="H188" s="79">
        <v>19658.77</v>
      </c>
      <c r="I188" s="79">
        <v>19578.52</v>
      </c>
      <c r="J188" s="79">
        <v>40.6</v>
      </c>
      <c r="K188" s="79">
        <v>80.25</v>
      </c>
      <c r="L188" s="80">
        <f t="shared" si="37"/>
        <v>19537.920000000002</v>
      </c>
      <c r="M188" s="80">
        <f t="shared" si="30"/>
        <v>19537.920000000002</v>
      </c>
      <c r="N188" s="141"/>
      <c r="O188" s="141"/>
      <c r="P188" s="141"/>
      <c r="Q188" s="2"/>
      <c r="R188" s="2"/>
      <c r="S188" s="2"/>
    </row>
    <row r="189" spans="1:19" ht="15.75">
      <c r="A189" s="24" t="s">
        <v>39</v>
      </c>
      <c r="B189" s="79">
        <v>3</v>
      </c>
      <c r="C189" s="79">
        <v>1023646.88</v>
      </c>
      <c r="D189" s="79">
        <v>1023646.88</v>
      </c>
      <c r="E189" s="79">
        <v>0</v>
      </c>
      <c r="F189" s="79">
        <f t="shared" si="36"/>
        <v>3</v>
      </c>
      <c r="G189" s="79">
        <v>22790</v>
      </c>
      <c r="H189" s="79">
        <v>7468.14</v>
      </c>
      <c r="I189" s="79">
        <v>22790</v>
      </c>
      <c r="J189" s="79">
        <v>0</v>
      </c>
      <c r="K189" s="79">
        <v>7468.14</v>
      </c>
      <c r="L189" s="80">
        <f t="shared" si="37"/>
        <v>22790</v>
      </c>
      <c r="M189" s="80">
        <f t="shared" si="30"/>
        <v>22793</v>
      </c>
      <c r="N189"/>
      <c r="O189" s="25"/>
      <c r="P189" s="2"/>
      <c r="Q189" s="2"/>
      <c r="R189" s="2"/>
      <c r="S189" s="2"/>
    </row>
    <row r="190" spans="1:15" ht="15.75">
      <c r="A190" s="24" t="s">
        <v>70</v>
      </c>
      <c r="B190" s="79">
        <v>14919.42</v>
      </c>
      <c r="C190" s="79">
        <v>106605.87</v>
      </c>
      <c r="D190" s="79">
        <v>106605.87</v>
      </c>
      <c r="E190" s="79">
        <v>0</v>
      </c>
      <c r="F190" s="79">
        <f t="shared" si="36"/>
        <v>14919.419999999998</v>
      </c>
      <c r="G190" s="79">
        <v>0</v>
      </c>
      <c r="H190" s="79">
        <v>0</v>
      </c>
      <c r="I190" s="79">
        <v>0</v>
      </c>
      <c r="J190" s="79">
        <v>0</v>
      </c>
      <c r="K190" s="79">
        <v>0</v>
      </c>
      <c r="L190" s="80">
        <f t="shared" si="37"/>
        <v>0</v>
      </c>
      <c r="M190" s="80">
        <f t="shared" si="30"/>
        <v>14919.419999999998</v>
      </c>
      <c r="N190"/>
      <c r="O190" s="27"/>
    </row>
    <row r="191" spans="1:15" ht="15.75">
      <c r="A191" s="68" t="s">
        <v>125</v>
      </c>
      <c r="B191" s="79">
        <v>5440.36</v>
      </c>
      <c r="C191" s="79">
        <v>72319.17</v>
      </c>
      <c r="D191" s="79">
        <v>72319.17</v>
      </c>
      <c r="E191" s="79">
        <v>0</v>
      </c>
      <c r="F191" s="79">
        <f t="shared" si="36"/>
        <v>5440.360000000001</v>
      </c>
      <c r="G191" s="79">
        <v>0</v>
      </c>
      <c r="H191" s="79">
        <v>0</v>
      </c>
      <c r="I191" s="79">
        <v>0</v>
      </c>
      <c r="J191" s="79">
        <v>0</v>
      </c>
      <c r="K191" s="79">
        <v>0</v>
      </c>
      <c r="L191" s="80">
        <f t="shared" si="37"/>
        <v>0</v>
      </c>
      <c r="M191" s="80">
        <f t="shared" si="30"/>
        <v>5440.360000000001</v>
      </c>
      <c r="N191"/>
      <c r="O191" s="27"/>
    </row>
    <row r="192" spans="1:15" ht="15.75">
      <c r="A192" s="24" t="s">
        <v>40</v>
      </c>
      <c r="B192" s="79">
        <v>305956.28</v>
      </c>
      <c r="C192" s="79">
        <v>281479.8</v>
      </c>
      <c r="D192" s="79">
        <v>281479.8</v>
      </c>
      <c r="E192" s="79">
        <v>0</v>
      </c>
      <c r="F192" s="79">
        <f t="shared" si="36"/>
        <v>305956.2800000001</v>
      </c>
      <c r="G192" s="79">
        <v>0</v>
      </c>
      <c r="H192" s="79">
        <v>0</v>
      </c>
      <c r="I192" s="79">
        <v>0</v>
      </c>
      <c r="J192" s="79">
        <v>0</v>
      </c>
      <c r="K192" s="79">
        <v>0</v>
      </c>
      <c r="L192" s="80">
        <f t="shared" si="37"/>
        <v>0</v>
      </c>
      <c r="M192" s="80">
        <f t="shared" si="30"/>
        <v>305956.2800000001</v>
      </c>
      <c r="N192"/>
      <c r="O192" s="27"/>
    </row>
    <row r="193" spans="1:15" ht="31.5">
      <c r="A193" s="24" t="s">
        <v>160</v>
      </c>
      <c r="B193" s="79">
        <v>0</v>
      </c>
      <c r="C193" s="79">
        <v>26343.97</v>
      </c>
      <c r="D193" s="79">
        <v>26343.97</v>
      </c>
      <c r="E193" s="79">
        <v>0</v>
      </c>
      <c r="F193" s="79">
        <f t="shared" si="36"/>
        <v>0</v>
      </c>
      <c r="G193" s="79">
        <v>0</v>
      </c>
      <c r="H193" s="79">
        <v>36196.8</v>
      </c>
      <c r="I193" s="79">
        <v>26253.4</v>
      </c>
      <c r="J193" s="79">
        <v>26253.4</v>
      </c>
      <c r="K193" s="79">
        <v>9943.4</v>
      </c>
      <c r="L193" s="80">
        <f t="shared" si="37"/>
        <v>0</v>
      </c>
      <c r="M193" s="80">
        <f t="shared" si="30"/>
        <v>0</v>
      </c>
      <c r="N193" s="74"/>
      <c r="O193" s="27"/>
    </row>
    <row r="194" spans="1:15" ht="15.75">
      <c r="A194" s="24" t="s">
        <v>159</v>
      </c>
      <c r="B194" s="82">
        <v>795</v>
      </c>
      <c r="C194" s="79">
        <v>29643.58</v>
      </c>
      <c r="D194" s="79">
        <v>29908.58</v>
      </c>
      <c r="E194" s="79">
        <v>0</v>
      </c>
      <c r="F194" s="79">
        <f t="shared" si="36"/>
        <v>530</v>
      </c>
      <c r="G194" s="79">
        <v>0</v>
      </c>
      <c r="H194" s="79">
        <v>419773.41</v>
      </c>
      <c r="I194" s="79">
        <v>0</v>
      </c>
      <c r="J194" s="79">
        <v>0</v>
      </c>
      <c r="K194" s="79">
        <v>419773.41</v>
      </c>
      <c r="L194" s="80">
        <f t="shared" si="37"/>
        <v>0</v>
      </c>
      <c r="M194" s="80">
        <f t="shared" si="30"/>
        <v>530</v>
      </c>
      <c r="N194" s="74"/>
      <c r="O194" s="27"/>
    </row>
    <row r="195" spans="1:15" ht="15.75">
      <c r="A195" s="24" t="s">
        <v>128</v>
      </c>
      <c r="B195" s="82">
        <v>821.09</v>
      </c>
      <c r="C195" s="79">
        <v>87923.48</v>
      </c>
      <c r="D195" s="79">
        <v>87923.48</v>
      </c>
      <c r="E195" s="79">
        <v>0</v>
      </c>
      <c r="F195" s="79">
        <f t="shared" si="36"/>
        <v>821.0899999999965</v>
      </c>
      <c r="G195" s="79">
        <v>0</v>
      </c>
      <c r="H195" s="79">
        <v>0</v>
      </c>
      <c r="I195" s="79">
        <v>0</v>
      </c>
      <c r="J195" s="79">
        <v>0</v>
      </c>
      <c r="K195" s="79">
        <v>0</v>
      </c>
      <c r="L195" s="80">
        <f t="shared" si="37"/>
        <v>0</v>
      </c>
      <c r="M195" s="80">
        <f t="shared" si="30"/>
        <v>821.0899999999965</v>
      </c>
      <c r="N195" s="74"/>
      <c r="O195" s="27"/>
    </row>
    <row r="196" spans="1:15" ht="15.75">
      <c r="A196" s="24" t="s">
        <v>129</v>
      </c>
      <c r="B196" s="82">
        <v>0</v>
      </c>
      <c r="C196" s="79">
        <v>3943.91</v>
      </c>
      <c r="D196" s="79">
        <v>0</v>
      </c>
      <c r="E196" s="79">
        <v>0</v>
      </c>
      <c r="F196" s="79">
        <f t="shared" si="36"/>
        <v>3943.91</v>
      </c>
      <c r="G196" s="79">
        <v>426161.32</v>
      </c>
      <c r="H196" s="79">
        <v>1852.74</v>
      </c>
      <c r="I196" s="79">
        <v>0</v>
      </c>
      <c r="J196" s="79">
        <v>0</v>
      </c>
      <c r="K196" s="79">
        <v>0</v>
      </c>
      <c r="L196" s="80">
        <f t="shared" si="37"/>
        <v>428014.06</v>
      </c>
      <c r="M196" s="80">
        <f t="shared" si="30"/>
        <v>431957.97</v>
      </c>
      <c r="N196" s="74"/>
      <c r="O196" s="27"/>
    </row>
    <row r="197" spans="1:15" ht="15.75">
      <c r="A197" s="24" t="s">
        <v>41</v>
      </c>
      <c r="B197" s="82">
        <v>4566.74</v>
      </c>
      <c r="C197" s="79">
        <v>0</v>
      </c>
      <c r="D197" s="79">
        <v>0</v>
      </c>
      <c r="E197" s="79">
        <v>0</v>
      </c>
      <c r="F197" s="79">
        <f t="shared" si="36"/>
        <v>4566.74</v>
      </c>
      <c r="G197" s="79">
        <v>0</v>
      </c>
      <c r="H197" s="79">
        <v>75.93</v>
      </c>
      <c r="I197" s="79">
        <v>0</v>
      </c>
      <c r="J197" s="79">
        <v>0</v>
      </c>
      <c r="K197" s="79">
        <v>75.93</v>
      </c>
      <c r="L197" s="80">
        <f t="shared" si="37"/>
        <v>0</v>
      </c>
      <c r="M197" s="80">
        <f t="shared" si="30"/>
        <v>4566.74</v>
      </c>
      <c r="N197" s="74"/>
      <c r="O197" s="27"/>
    </row>
    <row r="198" spans="1:15" ht="15.75">
      <c r="A198" s="29" t="s">
        <v>6</v>
      </c>
      <c r="B198" s="89">
        <f aca="true" t="shared" si="38" ref="B198:L198">SUM(B199:B214)</f>
        <v>261453682.76</v>
      </c>
      <c r="C198" s="77">
        <f t="shared" si="38"/>
        <v>27839010.64</v>
      </c>
      <c r="D198" s="77">
        <f t="shared" si="38"/>
        <v>27548364.84</v>
      </c>
      <c r="E198" s="77">
        <f t="shared" si="38"/>
        <v>0</v>
      </c>
      <c r="F198" s="77">
        <f t="shared" si="38"/>
        <v>261744328.55999997</v>
      </c>
      <c r="G198" s="77">
        <f t="shared" si="38"/>
        <v>0</v>
      </c>
      <c r="H198" s="77">
        <f t="shared" si="38"/>
        <v>0</v>
      </c>
      <c r="I198" s="77">
        <f t="shared" si="38"/>
        <v>0</v>
      </c>
      <c r="J198" s="77">
        <f t="shared" si="38"/>
        <v>0</v>
      </c>
      <c r="K198" s="77">
        <f t="shared" si="38"/>
        <v>0</v>
      </c>
      <c r="L198" s="77">
        <f t="shared" si="38"/>
        <v>0</v>
      </c>
      <c r="M198" s="78">
        <f>F198+L198</f>
        <v>261744328.55999997</v>
      </c>
      <c r="N198"/>
      <c r="O198" s="27"/>
    </row>
    <row r="199" spans="1:15" ht="15.75">
      <c r="A199" s="24" t="s">
        <v>130</v>
      </c>
      <c r="B199" s="82">
        <v>927443.46</v>
      </c>
      <c r="C199" s="79">
        <v>750455.74</v>
      </c>
      <c r="D199" s="79">
        <v>750455.74</v>
      </c>
      <c r="E199" s="79">
        <v>0</v>
      </c>
      <c r="F199" s="79">
        <f aca="true" t="shared" si="39" ref="F199:F214">(B199+C199)-(D199+E199)</f>
        <v>927443.46</v>
      </c>
      <c r="G199" s="79">
        <v>0</v>
      </c>
      <c r="H199" s="79">
        <v>0</v>
      </c>
      <c r="I199" s="79">
        <v>0</v>
      </c>
      <c r="J199" s="79">
        <v>0</v>
      </c>
      <c r="K199" s="79">
        <v>0</v>
      </c>
      <c r="L199" s="80">
        <f aca="true" t="shared" si="40" ref="L199:L213">(G199+H199)-(J199+K199)</f>
        <v>0</v>
      </c>
      <c r="M199" s="80">
        <f aca="true" t="shared" si="41" ref="M199:M214">F199+L199</f>
        <v>927443.46</v>
      </c>
      <c r="N199"/>
      <c r="O199" s="27"/>
    </row>
    <row r="200" spans="1:15" ht="15.75">
      <c r="A200" s="24" t="s">
        <v>131</v>
      </c>
      <c r="B200" s="82">
        <v>84620.64</v>
      </c>
      <c r="C200" s="79">
        <v>352614.52</v>
      </c>
      <c r="D200" s="79">
        <v>352614.52</v>
      </c>
      <c r="E200" s="79">
        <v>0</v>
      </c>
      <c r="F200" s="79">
        <f t="shared" si="39"/>
        <v>84620.64000000001</v>
      </c>
      <c r="G200" s="79">
        <v>0</v>
      </c>
      <c r="H200" s="79">
        <v>0</v>
      </c>
      <c r="I200" s="79">
        <v>0</v>
      </c>
      <c r="J200" s="79">
        <v>0</v>
      </c>
      <c r="K200" s="79">
        <v>0</v>
      </c>
      <c r="L200" s="80">
        <f t="shared" si="40"/>
        <v>0</v>
      </c>
      <c r="M200" s="80">
        <f t="shared" si="41"/>
        <v>84620.64000000001</v>
      </c>
      <c r="N200"/>
      <c r="O200" s="27"/>
    </row>
    <row r="201" spans="1:15" ht="31.5">
      <c r="A201" s="24" t="s">
        <v>79</v>
      </c>
      <c r="B201" s="79">
        <v>5049.21</v>
      </c>
      <c r="C201" s="79">
        <v>126757.67</v>
      </c>
      <c r="D201" s="79">
        <v>110039.96</v>
      </c>
      <c r="E201" s="79">
        <v>0</v>
      </c>
      <c r="F201" s="79">
        <f t="shared" si="39"/>
        <v>21766.92</v>
      </c>
      <c r="G201" s="79">
        <v>0</v>
      </c>
      <c r="H201" s="79">
        <v>0</v>
      </c>
      <c r="I201" s="79">
        <v>0</v>
      </c>
      <c r="J201" s="79">
        <v>0</v>
      </c>
      <c r="K201" s="79">
        <v>0</v>
      </c>
      <c r="L201" s="80">
        <f t="shared" si="40"/>
        <v>0</v>
      </c>
      <c r="M201" s="80">
        <f t="shared" si="41"/>
        <v>21766.92</v>
      </c>
      <c r="N201"/>
      <c r="O201" s="27"/>
    </row>
    <row r="202" spans="1:15" ht="15.75">
      <c r="A202" s="24" t="s">
        <v>80</v>
      </c>
      <c r="B202" s="79">
        <v>702.7</v>
      </c>
      <c r="C202" s="79">
        <v>151901.78</v>
      </c>
      <c r="D202" s="79">
        <v>151901.78</v>
      </c>
      <c r="E202" s="79">
        <v>0</v>
      </c>
      <c r="F202" s="79">
        <f t="shared" si="39"/>
        <v>702.7000000000116</v>
      </c>
      <c r="G202" s="79">
        <v>0</v>
      </c>
      <c r="H202" s="79">
        <v>0</v>
      </c>
      <c r="I202" s="79">
        <v>0</v>
      </c>
      <c r="J202" s="79">
        <v>0</v>
      </c>
      <c r="K202" s="79">
        <v>0</v>
      </c>
      <c r="L202" s="80">
        <f t="shared" si="40"/>
        <v>0</v>
      </c>
      <c r="M202" s="80">
        <f t="shared" si="41"/>
        <v>702.7000000000116</v>
      </c>
      <c r="N202"/>
      <c r="O202" s="27"/>
    </row>
    <row r="203" spans="1:15" ht="15.75">
      <c r="A203" s="24" t="s">
        <v>81</v>
      </c>
      <c r="B203" s="79">
        <v>283051.15</v>
      </c>
      <c r="C203" s="79">
        <v>559032.58</v>
      </c>
      <c r="D203" s="79">
        <v>559032.58</v>
      </c>
      <c r="E203" s="79">
        <v>0</v>
      </c>
      <c r="F203" s="79">
        <f t="shared" si="39"/>
        <v>283051.15</v>
      </c>
      <c r="G203" s="79">
        <v>0</v>
      </c>
      <c r="H203" s="79">
        <v>0</v>
      </c>
      <c r="I203" s="79">
        <v>0</v>
      </c>
      <c r="J203" s="79">
        <v>0</v>
      </c>
      <c r="K203" s="79">
        <v>0</v>
      </c>
      <c r="L203" s="80">
        <f t="shared" si="40"/>
        <v>0</v>
      </c>
      <c r="M203" s="80">
        <f t="shared" si="41"/>
        <v>283051.15</v>
      </c>
      <c r="N203"/>
      <c r="O203" s="27"/>
    </row>
    <row r="204" spans="1:15" ht="15.75">
      <c r="A204" s="24" t="s">
        <v>82</v>
      </c>
      <c r="B204" s="79">
        <v>795</v>
      </c>
      <c r="C204" s="79">
        <v>0</v>
      </c>
      <c r="D204" s="79">
        <v>795</v>
      </c>
      <c r="E204" s="79">
        <v>0</v>
      </c>
      <c r="F204" s="79">
        <f t="shared" si="39"/>
        <v>0</v>
      </c>
      <c r="G204" s="79">
        <v>0</v>
      </c>
      <c r="H204" s="79">
        <v>0</v>
      </c>
      <c r="I204" s="79">
        <v>0</v>
      </c>
      <c r="J204" s="79">
        <v>0</v>
      </c>
      <c r="K204" s="79">
        <v>0</v>
      </c>
      <c r="L204" s="80">
        <f t="shared" si="40"/>
        <v>0</v>
      </c>
      <c r="M204" s="80">
        <f t="shared" si="41"/>
        <v>0</v>
      </c>
      <c r="N204"/>
      <c r="O204" s="27"/>
    </row>
    <row r="205" spans="1:15" ht="15.75">
      <c r="A205" s="24" t="s">
        <v>42</v>
      </c>
      <c r="B205" s="79">
        <v>0</v>
      </c>
      <c r="C205" s="79">
        <v>35371.41</v>
      </c>
      <c r="D205" s="79">
        <v>35371.41</v>
      </c>
      <c r="E205" s="79">
        <v>0</v>
      </c>
      <c r="F205" s="79">
        <f t="shared" si="39"/>
        <v>0</v>
      </c>
      <c r="G205" s="79">
        <v>0</v>
      </c>
      <c r="H205" s="79">
        <v>0</v>
      </c>
      <c r="I205" s="79">
        <v>0</v>
      </c>
      <c r="J205" s="79">
        <v>0</v>
      </c>
      <c r="K205" s="79">
        <v>0</v>
      </c>
      <c r="L205" s="80">
        <f t="shared" si="40"/>
        <v>0</v>
      </c>
      <c r="M205" s="80">
        <f t="shared" si="41"/>
        <v>0</v>
      </c>
      <c r="N205"/>
      <c r="O205" s="27"/>
    </row>
    <row r="206" spans="1:15" ht="15.75">
      <c r="A206" s="24" t="s">
        <v>43</v>
      </c>
      <c r="B206" s="79">
        <v>0</v>
      </c>
      <c r="C206" s="79">
        <v>437207.87</v>
      </c>
      <c r="D206" s="79">
        <v>66950.66</v>
      </c>
      <c r="E206" s="79">
        <v>0</v>
      </c>
      <c r="F206" s="79">
        <f t="shared" si="39"/>
        <v>370257.20999999996</v>
      </c>
      <c r="G206" s="79">
        <v>0</v>
      </c>
      <c r="H206" s="79">
        <v>0</v>
      </c>
      <c r="I206" s="79">
        <v>0</v>
      </c>
      <c r="J206" s="79">
        <v>0</v>
      </c>
      <c r="K206" s="79">
        <v>0</v>
      </c>
      <c r="L206" s="80">
        <f t="shared" si="40"/>
        <v>0</v>
      </c>
      <c r="M206" s="80">
        <f t="shared" si="41"/>
        <v>370257.20999999996</v>
      </c>
      <c r="N206"/>
      <c r="O206" s="27"/>
    </row>
    <row r="207" spans="1:15" ht="31.5">
      <c r="A207" s="24" t="s">
        <v>163</v>
      </c>
      <c r="B207" s="79">
        <v>102082.54</v>
      </c>
      <c r="C207" s="79">
        <v>86733.64</v>
      </c>
      <c r="D207" s="79">
        <v>86733.64</v>
      </c>
      <c r="E207" s="79">
        <v>0</v>
      </c>
      <c r="F207" s="79">
        <f t="shared" si="39"/>
        <v>102082.54</v>
      </c>
      <c r="G207" s="79">
        <v>0</v>
      </c>
      <c r="H207" s="79">
        <v>0</v>
      </c>
      <c r="I207" s="79">
        <v>0</v>
      </c>
      <c r="J207" s="79">
        <v>0</v>
      </c>
      <c r="K207" s="79">
        <v>0</v>
      </c>
      <c r="L207" s="80">
        <f t="shared" si="40"/>
        <v>0</v>
      </c>
      <c r="M207" s="80">
        <f t="shared" si="41"/>
        <v>102082.54</v>
      </c>
      <c r="N207"/>
      <c r="O207" s="27"/>
    </row>
    <row r="208" spans="1:15" ht="15.75">
      <c r="A208" s="24" t="s">
        <v>44</v>
      </c>
      <c r="B208" s="79">
        <v>251183571.8</v>
      </c>
      <c r="C208" s="79">
        <v>107905.95</v>
      </c>
      <c r="D208" s="79">
        <v>107640.99</v>
      </c>
      <c r="E208" s="79">
        <v>0</v>
      </c>
      <c r="F208" s="79">
        <f t="shared" si="39"/>
        <v>251183836.76</v>
      </c>
      <c r="G208" s="79">
        <v>0</v>
      </c>
      <c r="H208" s="79">
        <v>0</v>
      </c>
      <c r="I208" s="79">
        <v>0</v>
      </c>
      <c r="J208" s="79">
        <v>0</v>
      </c>
      <c r="K208" s="79">
        <v>0</v>
      </c>
      <c r="L208" s="80">
        <f t="shared" si="40"/>
        <v>0</v>
      </c>
      <c r="M208" s="80">
        <f t="shared" si="41"/>
        <v>251183836.76</v>
      </c>
      <c r="N208"/>
      <c r="O208" s="27"/>
    </row>
    <row r="209" spans="1:15" ht="15.75">
      <c r="A209" s="24" t="s">
        <v>45</v>
      </c>
      <c r="B209" s="79">
        <v>1429437.37</v>
      </c>
      <c r="C209" s="79">
        <v>14630678.53</v>
      </c>
      <c r="D209" s="79">
        <v>14616826.76</v>
      </c>
      <c r="E209" s="79">
        <v>0</v>
      </c>
      <c r="F209" s="79">
        <f t="shared" si="39"/>
        <v>1443289.1399999987</v>
      </c>
      <c r="G209" s="79">
        <v>0</v>
      </c>
      <c r="H209" s="79">
        <v>0</v>
      </c>
      <c r="I209" s="79">
        <v>0</v>
      </c>
      <c r="J209" s="79">
        <v>0</v>
      </c>
      <c r="K209" s="79">
        <v>0</v>
      </c>
      <c r="L209" s="80">
        <f t="shared" si="40"/>
        <v>0</v>
      </c>
      <c r="M209" s="80">
        <f t="shared" si="41"/>
        <v>1443289.1399999987</v>
      </c>
      <c r="N209"/>
      <c r="O209" s="27"/>
    </row>
    <row r="210" spans="1:15" ht="15.75">
      <c r="A210" s="24" t="s">
        <v>46</v>
      </c>
      <c r="B210" s="79">
        <v>7217291.37</v>
      </c>
      <c r="C210" s="79">
        <v>7953536.8</v>
      </c>
      <c r="D210" s="79">
        <v>7953536.8</v>
      </c>
      <c r="E210" s="79">
        <v>0</v>
      </c>
      <c r="F210" s="79">
        <f t="shared" si="39"/>
        <v>7217291.37</v>
      </c>
      <c r="G210" s="79">
        <v>0</v>
      </c>
      <c r="H210" s="79">
        <v>0</v>
      </c>
      <c r="I210" s="79">
        <v>0</v>
      </c>
      <c r="J210" s="79">
        <v>0</v>
      </c>
      <c r="K210" s="79">
        <v>0</v>
      </c>
      <c r="L210" s="80">
        <f t="shared" si="40"/>
        <v>0</v>
      </c>
      <c r="M210" s="80">
        <f t="shared" si="41"/>
        <v>7217291.37</v>
      </c>
      <c r="N210"/>
      <c r="O210" s="27"/>
    </row>
    <row r="211" spans="1:15" ht="15.75">
      <c r="A211" s="24" t="s">
        <v>47</v>
      </c>
      <c r="B211" s="79">
        <v>38225.72</v>
      </c>
      <c r="C211" s="79">
        <v>2036334.71</v>
      </c>
      <c r="D211" s="79">
        <v>2036334.71</v>
      </c>
      <c r="E211" s="79">
        <v>0</v>
      </c>
      <c r="F211" s="79">
        <f t="shared" si="39"/>
        <v>38225.71999999997</v>
      </c>
      <c r="G211" s="79">
        <v>0</v>
      </c>
      <c r="H211" s="79">
        <v>0</v>
      </c>
      <c r="I211" s="79">
        <v>0</v>
      </c>
      <c r="J211" s="79">
        <v>0</v>
      </c>
      <c r="K211" s="79">
        <v>0</v>
      </c>
      <c r="L211" s="80">
        <f t="shared" si="40"/>
        <v>0</v>
      </c>
      <c r="M211" s="80">
        <f t="shared" si="41"/>
        <v>38225.71999999997</v>
      </c>
      <c r="N211"/>
      <c r="O211" s="27"/>
    </row>
    <row r="212" spans="1:15" ht="15.75">
      <c r="A212" s="24" t="s">
        <v>48</v>
      </c>
      <c r="B212" s="79">
        <v>109650.85</v>
      </c>
      <c r="C212" s="79">
        <v>251060.3</v>
      </c>
      <c r="D212" s="79">
        <v>360711.15</v>
      </c>
      <c r="E212" s="79">
        <v>0</v>
      </c>
      <c r="F212" s="79">
        <f t="shared" si="39"/>
        <v>0</v>
      </c>
      <c r="G212" s="79">
        <v>0</v>
      </c>
      <c r="H212" s="79">
        <v>0</v>
      </c>
      <c r="I212" s="79">
        <v>0</v>
      </c>
      <c r="J212" s="79">
        <v>0</v>
      </c>
      <c r="K212" s="79">
        <v>0</v>
      </c>
      <c r="L212" s="80">
        <f t="shared" si="40"/>
        <v>0</v>
      </c>
      <c r="M212" s="80">
        <f t="shared" si="41"/>
        <v>0</v>
      </c>
      <c r="N212"/>
      <c r="O212" s="27"/>
    </row>
    <row r="213" spans="1:15" ht="15.75">
      <c r="A213" s="24" t="s">
        <v>49</v>
      </c>
      <c r="B213" s="79">
        <v>0</v>
      </c>
      <c r="C213" s="79">
        <v>197967.09</v>
      </c>
      <c r="D213" s="79">
        <v>197967.09</v>
      </c>
      <c r="E213" s="79">
        <v>0</v>
      </c>
      <c r="F213" s="79">
        <f t="shared" si="39"/>
        <v>0</v>
      </c>
      <c r="G213" s="79">
        <v>0</v>
      </c>
      <c r="H213" s="79">
        <v>0</v>
      </c>
      <c r="I213" s="79">
        <v>0</v>
      </c>
      <c r="J213" s="79">
        <v>0</v>
      </c>
      <c r="K213" s="79">
        <v>0</v>
      </c>
      <c r="L213" s="80">
        <f t="shared" si="40"/>
        <v>0</v>
      </c>
      <c r="M213" s="80">
        <f t="shared" si="41"/>
        <v>0</v>
      </c>
      <c r="N213"/>
      <c r="O213" s="27"/>
    </row>
    <row r="214" spans="1:15" ht="15.75">
      <c r="A214" s="24" t="s">
        <v>132</v>
      </c>
      <c r="B214" s="79">
        <v>71760.95</v>
      </c>
      <c r="C214" s="79">
        <v>161452.05</v>
      </c>
      <c r="D214" s="79">
        <v>161452.05</v>
      </c>
      <c r="E214" s="79">
        <v>0</v>
      </c>
      <c r="F214" s="79">
        <f t="shared" si="39"/>
        <v>71760.95000000001</v>
      </c>
      <c r="G214" s="79">
        <v>0</v>
      </c>
      <c r="H214" s="79">
        <v>0</v>
      </c>
      <c r="I214" s="79">
        <v>0</v>
      </c>
      <c r="J214" s="79">
        <v>0</v>
      </c>
      <c r="K214" s="79">
        <v>0</v>
      </c>
      <c r="L214" s="80"/>
      <c r="M214" s="80">
        <f t="shared" si="41"/>
        <v>71760.95000000001</v>
      </c>
      <c r="N214"/>
      <c r="O214" s="27"/>
    </row>
    <row r="215" spans="1:15" ht="15.75">
      <c r="A215" s="29" t="s">
        <v>7</v>
      </c>
      <c r="B215" s="77">
        <f aca="true" t="shared" si="42" ref="B215:L215">SUM(B216:B218)</f>
        <v>9822.8</v>
      </c>
      <c r="C215" s="77">
        <f t="shared" si="42"/>
        <v>265</v>
      </c>
      <c r="D215" s="77">
        <f t="shared" si="42"/>
        <v>0</v>
      </c>
      <c r="E215" s="77">
        <f t="shared" si="42"/>
        <v>0</v>
      </c>
      <c r="F215" s="77">
        <f t="shared" si="42"/>
        <v>10087.8</v>
      </c>
      <c r="G215" s="77">
        <f t="shared" si="42"/>
        <v>0</v>
      </c>
      <c r="H215" s="77">
        <f t="shared" si="42"/>
        <v>0</v>
      </c>
      <c r="I215" s="77">
        <f t="shared" si="42"/>
        <v>0</v>
      </c>
      <c r="J215" s="77">
        <f t="shared" si="42"/>
        <v>0</v>
      </c>
      <c r="K215" s="77">
        <f t="shared" si="42"/>
        <v>0</v>
      </c>
      <c r="L215" s="77">
        <f t="shared" si="42"/>
        <v>0</v>
      </c>
      <c r="M215" s="78">
        <f>F215+L215</f>
        <v>10087.8</v>
      </c>
      <c r="N215"/>
      <c r="O215" s="27"/>
    </row>
    <row r="216" spans="1:15" ht="15.75">
      <c r="A216" s="24" t="s">
        <v>83</v>
      </c>
      <c r="B216" s="79">
        <v>0</v>
      </c>
      <c r="C216" s="79">
        <v>265</v>
      </c>
      <c r="D216" s="79">
        <v>0</v>
      </c>
      <c r="E216" s="79">
        <v>0</v>
      </c>
      <c r="F216" s="79">
        <f>(B216+C216)-(D216+E216)</f>
        <v>265</v>
      </c>
      <c r="G216" s="79">
        <v>0</v>
      </c>
      <c r="H216" s="79">
        <v>0</v>
      </c>
      <c r="I216" s="79">
        <v>0</v>
      </c>
      <c r="J216" s="79">
        <v>0</v>
      </c>
      <c r="K216" s="79">
        <v>0</v>
      </c>
      <c r="L216" s="80">
        <f aca="true" t="shared" si="43" ref="L216:L230">(G216+H216)-(J216+K216)</f>
        <v>0</v>
      </c>
      <c r="M216" s="80">
        <f>F216+L216</f>
        <v>265</v>
      </c>
      <c r="N216"/>
      <c r="O216" s="27"/>
    </row>
    <row r="217" spans="1:15" ht="15.75">
      <c r="A217" s="24" t="s">
        <v>85</v>
      </c>
      <c r="B217" s="79">
        <v>8067.8</v>
      </c>
      <c r="C217" s="79">
        <v>0</v>
      </c>
      <c r="D217" s="79">
        <v>0</v>
      </c>
      <c r="E217" s="79">
        <v>0</v>
      </c>
      <c r="F217" s="79">
        <f>(B217+C217)-(D217+E217)</f>
        <v>8067.8</v>
      </c>
      <c r="G217" s="79">
        <v>0</v>
      </c>
      <c r="H217" s="79">
        <v>0</v>
      </c>
      <c r="I217" s="79">
        <v>0</v>
      </c>
      <c r="J217" s="79">
        <v>0</v>
      </c>
      <c r="K217" s="79">
        <v>0</v>
      </c>
      <c r="L217" s="80">
        <f t="shared" si="43"/>
        <v>0</v>
      </c>
      <c r="M217" s="80">
        <f>F217+L217</f>
        <v>8067.8</v>
      </c>
      <c r="N217"/>
      <c r="O217" s="27"/>
    </row>
    <row r="218" spans="1:15" ht="15.75">
      <c r="A218" s="24" t="s">
        <v>55</v>
      </c>
      <c r="B218" s="79">
        <v>1755</v>
      </c>
      <c r="C218" s="79">
        <v>0</v>
      </c>
      <c r="D218" s="79">
        <v>0</v>
      </c>
      <c r="E218" s="79">
        <v>0</v>
      </c>
      <c r="F218" s="79">
        <f>(B218+C218)-(D218+E218)</f>
        <v>1755</v>
      </c>
      <c r="G218" s="79">
        <v>0</v>
      </c>
      <c r="H218" s="79">
        <v>0</v>
      </c>
      <c r="I218" s="79">
        <v>0</v>
      </c>
      <c r="J218" s="79">
        <v>0</v>
      </c>
      <c r="K218" s="79">
        <v>0</v>
      </c>
      <c r="L218" s="80">
        <f t="shared" si="43"/>
        <v>0</v>
      </c>
      <c r="M218" s="80">
        <f>F218+L218</f>
        <v>1755</v>
      </c>
      <c r="N218"/>
      <c r="O218" s="27"/>
    </row>
    <row r="219" spans="1:15" ht="15.75" customHeight="1">
      <c r="A219" s="38" t="s">
        <v>24</v>
      </c>
      <c r="B219" s="77">
        <f aca="true" t="shared" si="44" ref="B219:L219">SUM(B220:B224)</f>
        <v>187925.15</v>
      </c>
      <c r="C219" s="77">
        <f t="shared" si="44"/>
        <v>170073.73</v>
      </c>
      <c r="D219" s="77">
        <f t="shared" si="44"/>
        <v>108749.07</v>
      </c>
      <c r="E219" s="77">
        <f t="shared" si="44"/>
        <v>0</v>
      </c>
      <c r="F219" s="77">
        <f t="shared" si="44"/>
        <v>249249.81</v>
      </c>
      <c r="G219" s="77">
        <f t="shared" si="44"/>
        <v>0</v>
      </c>
      <c r="H219" s="77">
        <f t="shared" si="44"/>
        <v>3477.59</v>
      </c>
      <c r="I219" s="77">
        <f t="shared" si="44"/>
        <v>0</v>
      </c>
      <c r="J219" s="77">
        <f t="shared" si="44"/>
        <v>0</v>
      </c>
      <c r="K219" s="77">
        <f t="shared" si="44"/>
        <v>3477.59</v>
      </c>
      <c r="L219" s="77">
        <f t="shared" si="44"/>
        <v>0</v>
      </c>
      <c r="M219" s="78">
        <f>F219+L219</f>
        <v>249249.81</v>
      </c>
      <c r="N219"/>
      <c r="O219" s="27"/>
    </row>
    <row r="220" spans="1:15" ht="15.75">
      <c r="A220" s="24" t="s">
        <v>87</v>
      </c>
      <c r="B220" s="79">
        <v>7426.49</v>
      </c>
      <c r="C220" s="79">
        <v>0</v>
      </c>
      <c r="D220" s="79">
        <v>0</v>
      </c>
      <c r="E220" s="79">
        <v>0</v>
      </c>
      <c r="F220" s="79">
        <f aca="true" t="shared" si="45" ref="F220:F230">(B220+C220)-(D220+E220)</f>
        <v>7426.49</v>
      </c>
      <c r="G220" s="79">
        <v>0</v>
      </c>
      <c r="H220" s="79">
        <v>0</v>
      </c>
      <c r="I220" s="79">
        <v>0</v>
      </c>
      <c r="J220" s="79">
        <v>0</v>
      </c>
      <c r="K220" s="79">
        <v>0</v>
      </c>
      <c r="L220" s="80">
        <f t="shared" si="43"/>
        <v>0</v>
      </c>
      <c r="M220" s="80">
        <f aca="true" t="shared" si="46" ref="M220:M230">F220+L220</f>
        <v>7426.49</v>
      </c>
      <c r="N220"/>
      <c r="O220" s="27"/>
    </row>
    <row r="221" spans="1:15" ht="15.75">
      <c r="A221" s="24" t="s">
        <v>53</v>
      </c>
      <c r="B221" s="79">
        <v>178149.66</v>
      </c>
      <c r="C221" s="79">
        <v>61324.66</v>
      </c>
      <c r="D221" s="79">
        <v>0</v>
      </c>
      <c r="E221" s="79">
        <v>0</v>
      </c>
      <c r="F221" s="79">
        <f t="shared" si="45"/>
        <v>239474.32</v>
      </c>
      <c r="G221" s="79">
        <v>0</v>
      </c>
      <c r="H221" s="79">
        <v>0</v>
      </c>
      <c r="I221" s="79">
        <v>0</v>
      </c>
      <c r="J221" s="79">
        <v>0</v>
      </c>
      <c r="K221" s="79">
        <v>0</v>
      </c>
      <c r="L221" s="80">
        <f t="shared" si="43"/>
        <v>0</v>
      </c>
      <c r="M221" s="80">
        <f t="shared" si="46"/>
        <v>239474.32</v>
      </c>
      <c r="N221"/>
      <c r="O221" s="27"/>
    </row>
    <row r="222" spans="1:15" ht="15.75" customHeight="1">
      <c r="A222" s="24" t="s">
        <v>54</v>
      </c>
      <c r="B222" s="79">
        <v>0</v>
      </c>
      <c r="C222" s="79">
        <v>108749.07</v>
      </c>
      <c r="D222" s="79">
        <v>108749.07</v>
      </c>
      <c r="E222" s="79">
        <v>0</v>
      </c>
      <c r="F222" s="79">
        <f t="shared" si="45"/>
        <v>0</v>
      </c>
      <c r="G222" s="79">
        <v>0</v>
      </c>
      <c r="H222" s="79">
        <v>3477.59</v>
      </c>
      <c r="I222" s="79">
        <v>0</v>
      </c>
      <c r="J222" s="79">
        <v>0</v>
      </c>
      <c r="K222" s="79">
        <v>3477.59</v>
      </c>
      <c r="L222" s="80">
        <f t="shared" si="43"/>
        <v>0</v>
      </c>
      <c r="M222" s="80">
        <f t="shared" si="46"/>
        <v>0</v>
      </c>
      <c r="N222"/>
      <c r="O222" s="27"/>
    </row>
    <row r="223" spans="1:15" ht="15.75" customHeight="1">
      <c r="A223" s="24" t="s">
        <v>57</v>
      </c>
      <c r="B223" s="79">
        <v>1554</v>
      </c>
      <c r="C223" s="79">
        <v>0</v>
      </c>
      <c r="D223" s="79">
        <v>0</v>
      </c>
      <c r="E223" s="79">
        <v>0</v>
      </c>
      <c r="F223" s="79">
        <f t="shared" si="45"/>
        <v>1554</v>
      </c>
      <c r="G223" s="79">
        <v>0</v>
      </c>
      <c r="H223" s="79">
        <v>0</v>
      </c>
      <c r="I223" s="79">
        <v>0</v>
      </c>
      <c r="J223" s="79">
        <v>0</v>
      </c>
      <c r="K223" s="79">
        <v>0</v>
      </c>
      <c r="L223" s="80">
        <f t="shared" si="43"/>
        <v>0</v>
      </c>
      <c r="M223" s="80">
        <f t="shared" si="46"/>
        <v>1554</v>
      </c>
      <c r="N223"/>
      <c r="O223" s="27"/>
    </row>
    <row r="224" spans="1:15" ht="15.75" customHeight="1">
      <c r="A224" s="24" t="s">
        <v>134</v>
      </c>
      <c r="B224" s="79">
        <v>795</v>
      </c>
      <c r="C224" s="79">
        <v>0</v>
      </c>
      <c r="D224" s="79">
        <v>0</v>
      </c>
      <c r="E224" s="79">
        <v>0</v>
      </c>
      <c r="F224" s="79">
        <f t="shared" si="45"/>
        <v>795</v>
      </c>
      <c r="G224" s="79">
        <v>0</v>
      </c>
      <c r="H224" s="79">
        <v>0</v>
      </c>
      <c r="I224" s="79">
        <v>0</v>
      </c>
      <c r="J224" s="79">
        <v>0</v>
      </c>
      <c r="K224" s="79">
        <v>0</v>
      </c>
      <c r="L224" s="80">
        <f t="shared" si="43"/>
        <v>0</v>
      </c>
      <c r="M224" s="80">
        <f t="shared" si="46"/>
        <v>795</v>
      </c>
      <c r="N224"/>
      <c r="O224" s="27"/>
    </row>
    <row r="225" spans="1:19" s="2" customFormat="1" ht="15.75">
      <c r="A225" s="29" t="s">
        <v>14</v>
      </c>
      <c r="B225" s="77">
        <f aca="true" t="shared" si="47" ref="B225:L225">SUM(B226:B230)</f>
        <v>49891701.78</v>
      </c>
      <c r="C225" s="77">
        <f t="shared" si="47"/>
        <v>21566020.490000002</v>
      </c>
      <c r="D225" s="77">
        <f t="shared" si="47"/>
        <v>5875792.87</v>
      </c>
      <c r="E225" s="77">
        <f t="shared" si="47"/>
        <v>0</v>
      </c>
      <c r="F225" s="77">
        <f t="shared" si="47"/>
        <v>65581929.4</v>
      </c>
      <c r="G225" s="77">
        <f t="shared" si="47"/>
        <v>0</v>
      </c>
      <c r="H225" s="77">
        <f t="shared" si="47"/>
        <v>233715.64</v>
      </c>
      <c r="I225" s="77">
        <f t="shared" si="47"/>
        <v>128308.45</v>
      </c>
      <c r="J225" s="77">
        <f t="shared" si="47"/>
        <v>128308.45</v>
      </c>
      <c r="K225" s="77">
        <f t="shared" si="47"/>
        <v>105407.19</v>
      </c>
      <c r="L225" s="77">
        <f t="shared" si="47"/>
        <v>0</v>
      </c>
      <c r="M225" s="78">
        <f t="shared" si="46"/>
        <v>65581929.4</v>
      </c>
      <c r="N225"/>
      <c r="O225" s="27"/>
      <c r="P225" s="5"/>
      <c r="Q225" s="5"/>
      <c r="R225" s="5"/>
      <c r="S225" s="5"/>
    </row>
    <row r="226" spans="1:19" ht="15.75">
      <c r="A226" s="24" t="s">
        <v>58</v>
      </c>
      <c r="B226" s="79">
        <v>0</v>
      </c>
      <c r="C226" s="79">
        <v>0</v>
      </c>
      <c r="D226" s="79">
        <v>0</v>
      </c>
      <c r="E226" s="79">
        <v>0</v>
      </c>
      <c r="F226" s="79">
        <f t="shared" si="45"/>
        <v>0</v>
      </c>
      <c r="G226" s="79">
        <v>0</v>
      </c>
      <c r="H226" s="79">
        <v>233715.64</v>
      </c>
      <c r="I226" s="79">
        <v>128308.45</v>
      </c>
      <c r="J226" s="79">
        <v>128308.45</v>
      </c>
      <c r="K226" s="79">
        <v>105407.19</v>
      </c>
      <c r="L226" s="80">
        <f t="shared" si="43"/>
        <v>0</v>
      </c>
      <c r="M226" s="80">
        <f t="shared" si="46"/>
        <v>0</v>
      </c>
      <c r="N226"/>
      <c r="O226" s="25"/>
      <c r="P226" s="2"/>
      <c r="Q226" s="2"/>
      <c r="R226" s="2"/>
      <c r="S226" s="2"/>
    </row>
    <row r="227" spans="1:15" ht="15.75">
      <c r="A227" s="24" t="s">
        <v>60</v>
      </c>
      <c r="B227" s="79">
        <v>0</v>
      </c>
      <c r="C227" s="79">
        <v>251392.76</v>
      </c>
      <c r="D227" s="79">
        <v>251392.76</v>
      </c>
      <c r="E227" s="79">
        <v>0</v>
      </c>
      <c r="F227" s="79">
        <f t="shared" si="45"/>
        <v>0</v>
      </c>
      <c r="G227" s="79">
        <v>0</v>
      </c>
      <c r="H227" s="79">
        <v>0</v>
      </c>
      <c r="I227" s="79">
        <v>0</v>
      </c>
      <c r="J227" s="79">
        <v>0</v>
      </c>
      <c r="K227" s="79">
        <v>0</v>
      </c>
      <c r="L227" s="80">
        <f t="shared" si="43"/>
        <v>0</v>
      </c>
      <c r="M227" s="80">
        <f t="shared" si="46"/>
        <v>0</v>
      </c>
      <c r="N227"/>
      <c r="O227" s="27"/>
    </row>
    <row r="228" spans="1:15" ht="15.75">
      <c r="A228" s="24" t="s">
        <v>61</v>
      </c>
      <c r="B228" s="79">
        <v>337489.56</v>
      </c>
      <c r="C228" s="79">
        <v>79.47</v>
      </c>
      <c r="D228" s="79">
        <v>0</v>
      </c>
      <c r="E228" s="79">
        <v>0</v>
      </c>
      <c r="F228" s="79">
        <f t="shared" si="45"/>
        <v>337569.02999999997</v>
      </c>
      <c r="G228" s="79">
        <v>0</v>
      </c>
      <c r="H228" s="79">
        <v>0</v>
      </c>
      <c r="I228" s="79">
        <v>0</v>
      </c>
      <c r="J228" s="79">
        <v>0</v>
      </c>
      <c r="K228" s="79">
        <v>0</v>
      </c>
      <c r="L228" s="80">
        <f t="shared" si="43"/>
        <v>0</v>
      </c>
      <c r="M228" s="80">
        <f t="shared" si="46"/>
        <v>337569.02999999997</v>
      </c>
      <c r="N228"/>
      <c r="O228" s="27"/>
    </row>
    <row r="229" spans="1:15" ht="15" customHeight="1">
      <c r="A229" s="24" t="s">
        <v>64</v>
      </c>
      <c r="B229" s="79">
        <v>49523343.57</v>
      </c>
      <c r="C229" s="79">
        <v>21314548.26</v>
      </c>
      <c r="D229" s="79">
        <v>5624400.11</v>
      </c>
      <c r="E229" s="79">
        <v>0</v>
      </c>
      <c r="F229" s="79">
        <f t="shared" si="45"/>
        <v>65213491.72</v>
      </c>
      <c r="G229" s="79">
        <v>0</v>
      </c>
      <c r="H229" s="79">
        <v>0</v>
      </c>
      <c r="I229" s="79">
        <v>0</v>
      </c>
      <c r="J229" s="79">
        <v>0</v>
      </c>
      <c r="K229" s="79">
        <v>0</v>
      </c>
      <c r="L229" s="80">
        <f t="shared" si="43"/>
        <v>0</v>
      </c>
      <c r="M229" s="80">
        <f t="shared" si="46"/>
        <v>65213491.72</v>
      </c>
      <c r="N229"/>
      <c r="O229" s="27"/>
    </row>
    <row r="230" spans="1:15" ht="15.75">
      <c r="A230" s="24" t="s">
        <v>135</v>
      </c>
      <c r="B230" s="79">
        <v>30868.65</v>
      </c>
      <c r="C230" s="79">
        <v>0</v>
      </c>
      <c r="D230" s="79">
        <v>0</v>
      </c>
      <c r="E230" s="79">
        <v>0</v>
      </c>
      <c r="F230" s="79">
        <f t="shared" si="45"/>
        <v>30868.65</v>
      </c>
      <c r="G230" s="79">
        <v>0</v>
      </c>
      <c r="H230" s="79">
        <v>0</v>
      </c>
      <c r="I230" s="79">
        <v>0</v>
      </c>
      <c r="J230" s="79">
        <v>0</v>
      </c>
      <c r="K230" s="79">
        <v>0</v>
      </c>
      <c r="L230" s="80">
        <f t="shared" si="43"/>
        <v>0</v>
      </c>
      <c r="M230" s="80">
        <f t="shared" si="46"/>
        <v>30868.65</v>
      </c>
      <c r="N230"/>
      <c r="O230" s="27"/>
    </row>
    <row r="231" spans="1:15" ht="15.75" customHeight="1">
      <c r="A231" s="9" t="s">
        <v>4</v>
      </c>
      <c r="B231" s="75">
        <f aca="true" t="shared" si="48" ref="B231:L231">SUM(B232:B233)</f>
        <v>6162000.41</v>
      </c>
      <c r="C231" s="77">
        <f t="shared" si="48"/>
        <v>9864742.5</v>
      </c>
      <c r="D231" s="77">
        <f t="shared" si="48"/>
        <v>9864742.5</v>
      </c>
      <c r="E231" s="7">
        <f t="shared" si="48"/>
        <v>0</v>
      </c>
      <c r="F231" s="77">
        <f t="shared" si="48"/>
        <v>6162000.41</v>
      </c>
      <c r="G231" s="77">
        <f t="shared" si="48"/>
        <v>0</v>
      </c>
      <c r="H231" s="77">
        <f t="shared" si="48"/>
        <v>861586.78</v>
      </c>
      <c r="I231" s="77">
        <f t="shared" si="48"/>
        <v>831613.86</v>
      </c>
      <c r="J231" s="77">
        <f t="shared" si="48"/>
        <v>831613.86</v>
      </c>
      <c r="K231" s="77">
        <f t="shared" si="48"/>
        <v>29216.12</v>
      </c>
      <c r="L231" s="78">
        <f t="shared" si="48"/>
        <v>756.8000000000466</v>
      </c>
      <c r="M231" s="78">
        <f aca="true" t="shared" si="49" ref="M231:M240">F231+L231</f>
        <v>6162757.21</v>
      </c>
      <c r="N231"/>
      <c r="O231" s="27"/>
    </row>
    <row r="232" spans="1:15" ht="15.75">
      <c r="A232" s="24" t="s">
        <v>30</v>
      </c>
      <c r="B232" s="79">
        <v>6162000.41</v>
      </c>
      <c r="C232" s="79">
        <v>3687676.06</v>
      </c>
      <c r="D232" s="79">
        <v>3687676.06</v>
      </c>
      <c r="E232" s="13">
        <v>0</v>
      </c>
      <c r="F232" s="79">
        <f aca="true" t="shared" si="50" ref="F232:F240">(B232+C232)-(D232+E232)</f>
        <v>6162000.41</v>
      </c>
      <c r="G232" s="79">
        <v>0</v>
      </c>
      <c r="H232" s="79">
        <v>75681.77</v>
      </c>
      <c r="I232" s="79">
        <v>46465.65</v>
      </c>
      <c r="J232" s="79">
        <v>46465.65</v>
      </c>
      <c r="K232" s="79">
        <v>29216.12</v>
      </c>
      <c r="L232" s="80">
        <f>(G232+H232)-(J232+K232)</f>
        <v>0</v>
      </c>
      <c r="M232" s="80">
        <f t="shared" si="49"/>
        <v>6162000.41</v>
      </c>
      <c r="N232"/>
      <c r="O232" s="27"/>
    </row>
    <row r="233" spans="1:15" ht="15.75">
      <c r="A233" s="24" t="s">
        <v>31</v>
      </c>
      <c r="B233" s="79">
        <v>0</v>
      </c>
      <c r="C233" s="79">
        <v>6177066.44</v>
      </c>
      <c r="D233" s="79">
        <v>6177066.44</v>
      </c>
      <c r="E233" s="13">
        <v>0</v>
      </c>
      <c r="F233" s="79">
        <f t="shared" si="50"/>
        <v>0</v>
      </c>
      <c r="G233" s="79">
        <v>0</v>
      </c>
      <c r="H233" s="79">
        <v>785905.01</v>
      </c>
      <c r="I233" s="79">
        <v>785148.21</v>
      </c>
      <c r="J233" s="79">
        <v>785148.21</v>
      </c>
      <c r="K233" s="79">
        <v>0</v>
      </c>
      <c r="L233" s="80">
        <f>(G233+H233)-(J233+K233)</f>
        <v>756.8000000000466</v>
      </c>
      <c r="M233" s="80">
        <f t="shared" si="49"/>
        <v>756.8000000000466</v>
      </c>
      <c r="N233"/>
      <c r="O233" s="27"/>
    </row>
    <row r="234" spans="1:15" ht="15.75">
      <c r="A234" s="36" t="s">
        <v>8</v>
      </c>
      <c r="B234" s="77">
        <f aca="true" t="shared" si="51" ref="B234:L234">SUM(B235:B235)</f>
        <v>0</v>
      </c>
      <c r="C234" s="77">
        <f t="shared" si="51"/>
        <v>38590090.08</v>
      </c>
      <c r="D234" s="77">
        <f t="shared" si="51"/>
        <v>38590090.08</v>
      </c>
      <c r="E234" s="7">
        <f t="shared" si="51"/>
        <v>0</v>
      </c>
      <c r="F234" s="77">
        <f t="shared" si="51"/>
        <v>0</v>
      </c>
      <c r="G234" s="77">
        <f t="shared" si="51"/>
        <v>0</v>
      </c>
      <c r="H234" s="77">
        <f t="shared" si="51"/>
        <v>0</v>
      </c>
      <c r="I234" s="77">
        <f t="shared" si="51"/>
        <v>0</v>
      </c>
      <c r="J234" s="77">
        <f t="shared" si="51"/>
        <v>0</v>
      </c>
      <c r="K234" s="77">
        <f t="shared" si="51"/>
        <v>0</v>
      </c>
      <c r="L234" s="77">
        <f t="shared" si="51"/>
        <v>0</v>
      </c>
      <c r="M234" s="78">
        <f t="shared" si="49"/>
        <v>0</v>
      </c>
      <c r="N234"/>
      <c r="O234" s="27"/>
    </row>
    <row r="235" spans="1:15" ht="15.75">
      <c r="A235" s="15" t="s">
        <v>17</v>
      </c>
      <c r="B235" s="84">
        <v>0</v>
      </c>
      <c r="C235" s="84">
        <v>38590090.08</v>
      </c>
      <c r="D235" s="85">
        <v>38590090.08</v>
      </c>
      <c r="E235" s="17">
        <v>0</v>
      </c>
      <c r="F235" s="85">
        <f t="shared" si="50"/>
        <v>0</v>
      </c>
      <c r="G235" s="85">
        <v>0</v>
      </c>
      <c r="H235" s="79">
        <v>0</v>
      </c>
      <c r="I235" s="79">
        <v>0</v>
      </c>
      <c r="J235" s="79">
        <v>0</v>
      </c>
      <c r="K235" s="79">
        <v>0</v>
      </c>
      <c r="L235" s="80">
        <f>(G235+H235)-(J235+K235)</f>
        <v>0</v>
      </c>
      <c r="M235" s="80">
        <f t="shared" si="49"/>
        <v>0</v>
      </c>
      <c r="N235"/>
      <c r="O235" s="27"/>
    </row>
    <row r="236" spans="1:15" ht="15.75" customHeight="1">
      <c r="A236" s="9" t="s">
        <v>5</v>
      </c>
      <c r="B236" s="77">
        <f aca="true" t="shared" si="52" ref="B236:L236">B237</f>
        <v>0</v>
      </c>
      <c r="C236" s="77">
        <f t="shared" si="52"/>
        <v>13350212.57</v>
      </c>
      <c r="D236" s="77">
        <f t="shared" si="52"/>
        <v>13350212.57</v>
      </c>
      <c r="E236" s="7">
        <v>0</v>
      </c>
      <c r="F236" s="77">
        <f t="shared" si="52"/>
        <v>0</v>
      </c>
      <c r="G236" s="77">
        <f>G237</f>
        <v>0</v>
      </c>
      <c r="H236" s="77">
        <f t="shared" si="52"/>
        <v>7639962.31</v>
      </c>
      <c r="I236" s="77">
        <f t="shared" si="52"/>
        <v>6059178.13</v>
      </c>
      <c r="J236" s="77">
        <f t="shared" si="52"/>
        <v>5545938.51</v>
      </c>
      <c r="K236" s="77">
        <f t="shared" si="52"/>
        <v>0</v>
      </c>
      <c r="L236" s="77">
        <f t="shared" si="52"/>
        <v>2094023.7999999998</v>
      </c>
      <c r="M236" s="78">
        <f t="shared" si="49"/>
        <v>2094023.7999999998</v>
      </c>
      <c r="N236"/>
      <c r="O236" s="27"/>
    </row>
    <row r="237" spans="1:15" ht="15.75">
      <c r="A237" s="15" t="s">
        <v>36</v>
      </c>
      <c r="B237" s="84">
        <v>0</v>
      </c>
      <c r="C237" s="84">
        <v>13350212.57</v>
      </c>
      <c r="D237" s="85">
        <v>13350212.57</v>
      </c>
      <c r="E237" s="16">
        <v>0</v>
      </c>
      <c r="F237" s="85">
        <f t="shared" si="50"/>
        <v>0</v>
      </c>
      <c r="G237" s="84">
        <v>0</v>
      </c>
      <c r="H237" s="84">
        <v>7639962.31</v>
      </c>
      <c r="I237" s="84">
        <v>6059178.13</v>
      </c>
      <c r="J237" s="85">
        <v>5545938.51</v>
      </c>
      <c r="K237" s="84">
        <v>0</v>
      </c>
      <c r="L237" s="91">
        <f>(G237+H237)-(J237+K237)</f>
        <v>2094023.7999999998</v>
      </c>
      <c r="M237" s="80">
        <f t="shared" si="49"/>
        <v>2094023.7999999998</v>
      </c>
      <c r="N237"/>
      <c r="O237" s="27"/>
    </row>
    <row r="238" spans="1:15" ht="15.75">
      <c r="A238" s="9" t="s">
        <v>73</v>
      </c>
      <c r="B238" s="77">
        <f>B239+B240</f>
        <v>0</v>
      </c>
      <c r="C238" s="77">
        <f aca="true" t="shared" si="53" ref="C238:L238">C239+C240</f>
        <v>9529218.32</v>
      </c>
      <c r="D238" s="77">
        <f t="shared" si="53"/>
        <v>9529218.31</v>
      </c>
      <c r="E238" s="7">
        <f t="shared" si="53"/>
        <v>0</v>
      </c>
      <c r="F238" s="77">
        <f t="shared" si="53"/>
        <v>0.009999999980209395</v>
      </c>
      <c r="G238" s="77">
        <f t="shared" si="53"/>
        <v>8627.28</v>
      </c>
      <c r="H238" s="77">
        <f t="shared" si="53"/>
        <v>631565.2</v>
      </c>
      <c r="I238" s="77">
        <f t="shared" si="53"/>
        <v>620778.84</v>
      </c>
      <c r="J238" s="77">
        <f t="shared" si="53"/>
        <v>620778.84</v>
      </c>
      <c r="K238" s="77">
        <f t="shared" si="53"/>
        <v>0</v>
      </c>
      <c r="L238" s="77">
        <f t="shared" si="53"/>
        <v>19413.640000000072</v>
      </c>
      <c r="M238" s="78">
        <f t="shared" si="49"/>
        <v>19413.650000000052</v>
      </c>
      <c r="N238"/>
      <c r="O238" s="27"/>
    </row>
    <row r="239" spans="1:19" s="2" customFormat="1" ht="15.75">
      <c r="A239" s="18" t="s">
        <v>15</v>
      </c>
      <c r="B239" s="79">
        <v>0</v>
      </c>
      <c r="C239" s="79">
        <v>9362310.21</v>
      </c>
      <c r="D239" s="79">
        <v>9362310.21</v>
      </c>
      <c r="E239" s="79">
        <v>0</v>
      </c>
      <c r="F239" s="79">
        <f t="shared" si="50"/>
        <v>0</v>
      </c>
      <c r="G239" s="79">
        <v>901.33</v>
      </c>
      <c r="H239" s="79">
        <v>331893.62</v>
      </c>
      <c r="I239" s="79">
        <v>331893.62</v>
      </c>
      <c r="J239" s="79">
        <v>331893.62</v>
      </c>
      <c r="K239" s="79">
        <v>0</v>
      </c>
      <c r="L239" s="79">
        <f>(G239+H239)-(J239+K239)</f>
        <v>901.3300000000163</v>
      </c>
      <c r="M239" s="80">
        <f t="shared" si="49"/>
        <v>901.3300000000163</v>
      </c>
      <c r="N239"/>
      <c r="O239" s="27"/>
      <c r="P239" s="5"/>
      <c r="Q239" s="5"/>
      <c r="R239" s="5"/>
      <c r="S239" s="5"/>
    </row>
    <row r="240" spans="1:15" ht="15.75">
      <c r="A240" s="18" t="s">
        <v>59</v>
      </c>
      <c r="B240" s="79">
        <v>0</v>
      </c>
      <c r="C240" s="79">
        <v>166908.11</v>
      </c>
      <c r="D240" s="79">
        <v>166908.1</v>
      </c>
      <c r="E240" s="79">
        <v>0</v>
      </c>
      <c r="F240" s="79">
        <f t="shared" si="50"/>
        <v>0.009999999980209395</v>
      </c>
      <c r="G240" s="79">
        <v>7725.95</v>
      </c>
      <c r="H240" s="79">
        <v>299671.58</v>
      </c>
      <c r="I240" s="79">
        <v>288885.22</v>
      </c>
      <c r="J240" s="79">
        <v>288885.22</v>
      </c>
      <c r="K240" s="79">
        <v>0</v>
      </c>
      <c r="L240" s="79">
        <f>(G240+H240)-(J240+K240)</f>
        <v>18512.310000000056</v>
      </c>
      <c r="M240" s="80">
        <f t="shared" si="49"/>
        <v>18512.320000000036</v>
      </c>
      <c r="N240"/>
      <c r="O240" s="27"/>
    </row>
    <row r="241" spans="1:15" ht="15.75">
      <c r="A241" s="29" t="s">
        <v>28</v>
      </c>
      <c r="B241" s="90">
        <f aca="true" t="shared" si="54" ref="B241:L241">B20+B153</f>
        <v>14147116905.550001</v>
      </c>
      <c r="C241" s="77">
        <f t="shared" si="54"/>
        <v>4033946635.480001</v>
      </c>
      <c r="D241" s="77">
        <f t="shared" si="54"/>
        <v>3819095404.310001</v>
      </c>
      <c r="E241" s="77">
        <f t="shared" si="54"/>
        <v>738468457.08</v>
      </c>
      <c r="F241" s="77">
        <f t="shared" si="54"/>
        <v>13623499679.640001</v>
      </c>
      <c r="G241" s="93">
        <f t="shared" si="54"/>
        <v>17457514.96</v>
      </c>
      <c r="H241" s="77">
        <f t="shared" si="54"/>
        <v>393847806.29999995</v>
      </c>
      <c r="I241" s="77">
        <f t="shared" si="54"/>
        <v>234213541.59999996</v>
      </c>
      <c r="J241" s="77">
        <f t="shared" si="54"/>
        <v>229148213.11999997</v>
      </c>
      <c r="K241" s="77">
        <f t="shared" si="54"/>
        <v>112351076.32</v>
      </c>
      <c r="L241" s="77">
        <f t="shared" si="54"/>
        <v>69806031.82</v>
      </c>
      <c r="M241" s="78">
        <f>F241+L241</f>
        <v>13693305711.460001</v>
      </c>
      <c r="N241"/>
      <c r="O241" s="27"/>
    </row>
    <row r="242" spans="1:15" ht="15.75">
      <c r="A242" s="59" t="s">
        <v>99</v>
      </c>
      <c r="B242" s="39"/>
      <c r="C242" s="25"/>
      <c r="D242" s="25"/>
      <c r="E242" s="25"/>
      <c r="F242" s="25"/>
      <c r="G242" s="25"/>
      <c r="H242" s="40"/>
      <c r="I242" s="39"/>
      <c r="J242" s="25"/>
      <c r="K242" s="39"/>
      <c r="L242" s="26"/>
      <c r="M242" s="37" t="s">
        <v>139</v>
      </c>
      <c r="N242"/>
      <c r="O242" s="27"/>
    </row>
    <row r="243" spans="1:15" ht="15.75">
      <c r="A243" s="59" t="s">
        <v>25</v>
      </c>
      <c r="B243" s="41"/>
      <c r="C243" s="42"/>
      <c r="D243" s="42"/>
      <c r="E243" s="39"/>
      <c r="F243" s="25"/>
      <c r="G243" s="25"/>
      <c r="H243" s="25"/>
      <c r="I243" s="39"/>
      <c r="J243" s="25"/>
      <c r="K243" s="25"/>
      <c r="L243" s="25"/>
      <c r="M243" s="25"/>
      <c r="N243"/>
      <c r="O243" s="27"/>
    </row>
    <row r="244" spans="1:15" ht="15.75">
      <c r="A244" s="60" t="s">
        <v>152</v>
      </c>
      <c r="B244" s="43"/>
      <c r="C244" s="43"/>
      <c r="D244" s="43"/>
      <c r="E244" s="43"/>
      <c r="F244" s="26"/>
      <c r="G244" s="26"/>
      <c r="H244" s="39"/>
      <c r="I244" s="39"/>
      <c r="J244" s="39"/>
      <c r="K244" s="39"/>
      <c r="L244" s="25"/>
      <c r="M244" s="25"/>
      <c r="N244"/>
      <c r="O244" s="27"/>
    </row>
    <row r="245" spans="1:15" ht="31.5" customHeight="1">
      <c r="A245" s="97" t="s">
        <v>161</v>
      </c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/>
      <c r="O245" s="27"/>
    </row>
    <row r="246" spans="1:15" ht="15.75">
      <c r="A246" s="60"/>
      <c r="B246" s="43"/>
      <c r="C246" s="43"/>
      <c r="D246" s="43"/>
      <c r="E246" s="43"/>
      <c r="F246" s="26"/>
      <c r="G246" s="26"/>
      <c r="H246" s="39"/>
      <c r="I246" s="39"/>
      <c r="J246" s="39"/>
      <c r="K246" s="39"/>
      <c r="L246" s="39"/>
      <c r="M246" s="39"/>
      <c r="N246"/>
      <c r="O246" s="27"/>
    </row>
    <row r="247" spans="1:15" ht="15.75">
      <c r="A247" s="44"/>
      <c r="B247" s="56"/>
      <c r="C247" s="56"/>
      <c r="D247" s="57"/>
      <c r="E247" s="57"/>
      <c r="F247" s="57"/>
      <c r="G247" s="57"/>
      <c r="H247" s="57"/>
      <c r="I247" s="57"/>
      <c r="J247" s="57"/>
      <c r="K247" s="57"/>
      <c r="L247" s="57"/>
      <c r="M247" s="56"/>
      <c r="N247"/>
      <c r="O247" s="27"/>
    </row>
    <row r="248" spans="1:15" ht="15.75">
      <c r="A248" s="43"/>
      <c r="B248" s="56"/>
      <c r="C248" s="56"/>
      <c r="D248" s="58"/>
      <c r="E248" s="58"/>
      <c r="F248" s="58"/>
      <c r="G248" s="58"/>
      <c r="H248" s="58"/>
      <c r="I248" s="58"/>
      <c r="J248" s="58"/>
      <c r="K248" s="58"/>
      <c r="L248" s="58"/>
      <c r="M248" s="39"/>
      <c r="N248"/>
      <c r="O248" s="27"/>
    </row>
    <row r="249" spans="1:15" ht="15.75">
      <c r="A249" s="43"/>
      <c r="B249" s="43"/>
      <c r="C249" s="43"/>
      <c r="D249" s="58"/>
      <c r="E249" s="58"/>
      <c r="F249" s="58"/>
      <c r="G249" s="58"/>
      <c r="H249" s="58"/>
      <c r="I249" s="58"/>
      <c r="J249" s="58"/>
      <c r="K249" s="58"/>
      <c r="L249" s="58"/>
      <c r="M249" s="39"/>
      <c r="N249"/>
      <c r="O249" s="27"/>
    </row>
    <row r="250" spans="1:15" ht="15.75">
      <c r="A250" s="43"/>
      <c r="B250" s="43"/>
      <c r="C250" s="43"/>
      <c r="D250" s="43"/>
      <c r="E250" s="43"/>
      <c r="F250" s="45"/>
      <c r="G250" s="43"/>
      <c r="H250" s="43"/>
      <c r="I250" s="43"/>
      <c r="J250" s="43"/>
      <c r="K250" s="43"/>
      <c r="L250" s="43"/>
      <c r="M250" s="39"/>
      <c r="N250"/>
      <c r="O250" s="27"/>
    </row>
    <row r="251" spans="1:15" ht="15.75">
      <c r="A251" s="4" t="s">
        <v>66</v>
      </c>
      <c r="B251" s="4"/>
      <c r="C251" s="43"/>
      <c r="D251" s="5"/>
      <c r="E251" s="98" t="s">
        <v>74</v>
      </c>
      <c r="F251" s="98"/>
      <c r="G251" s="98"/>
      <c r="H251" s="43"/>
      <c r="I251" s="5"/>
      <c r="J251" s="39"/>
      <c r="K251" s="98" t="s">
        <v>96</v>
      </c>
      <c r="L251" s="98"/>
      <c r="M251" s="98"/>
      <c r="N251"/>
      <c r="O251" s="27"/>
    </row>
    <row r="252" spans="1:15" ht="15.75">
      <c r="A252" s="4" t="s">
        <v>67</v>
      </c>
      <c r="B252" s="4"/>
      <c r="C252" s="43"/>
      <c r="D252" s="5"/>
      <c r="E252" s="98" t="s">
        <v>75</v>
      </c>
      <c r="F252" s="98"/>
      <c r="G252" s="98"/>
      <c r="H252" s="43"/>
      <c r="I252" s="5"/>
      <c r="J252" s="39"/>
      <c r="K252" s="98" t="s">
        <v>97</v>
      </c>
      <c r="L252" s="98"/>
      <c r="M252" s="98"/>
      <c r="N252"/>
      <c r="O252" s="27"/>
    </row>
    <row r="253" spans="1:15" ht="15.75" customHeight="1">
      <c r="A253" s="4" t="s">
        <v>68</v>
      </c>
      <c r="B253" s="4"/>
      <c r="C253" s="43"/>
      <c r="D253" s="5"/>
      <c r="E253" s="98" t="s">
        <v>76</v>
      </c>
      <c r="F253" s="98"/>
      <c r="G253" s="98"/>
      <c r="H253" s="43"/>
      <c r="I253" s="5"/>
      <c r="J253" s="39"/>
      <c r="K253" s="98" t="s">
        <v>98</v>
      </c>
      <c r="L253" s="98"/>
      <c r="M253" s="98"/>
      <c r="N253"/>
      <c r="O253" s="27"/>
    </row>
    <row r="254" spans="1:15" ht="15.75" customHeight="1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39"/>
      <c r="N254"/>
      <c r="O254" s="27"/>
    </row>
    <row r="255" spans="1:19" s="2" customFormat="1" ht="15.7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N255"/>
      <c r="O255" s="27"/>
      <c r="P255" s="5"/>
      <c r="Q255" s="5"/>
      <c r="R255" s="5"/>
      <c r="S255" s="5"/>
    </row>
    <row r="256" spans="1:19" ht="15.7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N256"/>
      <c r="O256" s="25"/>
      <c r="P256" s="2"/>
      <c r="Q256" s="2"/>
      <c r="R256" s="2"/>
      <c r="S256" s="2"/>
    </row>
    <row r="257" spans="1:15" ht="15.75" customHeight="1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N257"/>
      <c r="O257" s="27"/>
    </row>
    <row r="258" spans="1:15" ht="15.7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N258"/>
      <c r="O258" s="27"/>
    </row>
    <row r="259" spans="1:15" ht="15.75" customHeight="1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N259"/>
      <c r="O259" s="27"/>
    </row>
    <row r="260" spans="1:15" ht="15.7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N260"/>
      <c r="O260" s="27"/>
    </row>
    <row r="261" spans="1:19" s="2" customFormat="1" ht="15.7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39"/>
      <c r="N261"/>
      <c r="O261" s="27"/>
      <c r="P261" s="5"/>
      <c r="Q261" s="5"/>
      <c r="R261" s="5"/>
      <c r="S261" s="5"/>
    </row>
    <row r="262" spans="1:19" ht="15.75" customHeight="1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39"/>
      <c r="N262"/>
      <c r="O262" s="25"/>
      <c r="P262" s="2"/>
      <c r="Q262" s="2"/>
      <c r="R262" s="2"/>
      <c r="S262" s="2"/>
    </row>
    <row r="263" spans="1:15" ht="15.7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39"/>
      <c r="N263"/>
      <c r="O263" s="27"/>
    </row>
    <row r="264" spans="1:15" ht="15.75" customHeight="1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39"/>
      <c r="N264"/>
      <c r="O264" s="27"/>
    </row>
    <row r="265" spans="1:15" ht="15.75">
      <c r="A265" s="46"/>
      <c r="B265" s="43"/>
      <c r="C265" s="43"/>
      <c r="D265" s="43"/>
      <c r="E265" s="43"/>
      <c r="F265" s="26"/>
      <c r="G265" s="26"/>
      <c r="H265" s="39"/>
      <c r="I265" s="39"/>
      <c r="J265" s="39"/>
      <c r="K265" s="39"/>
      <c r="L265" s="39"/>
      <c r="M265" s="39"/>
      <c r="N265"/>
      <c r="O265" s="27"/>
    </row>
    <row r="266" spans="1:15" ht="15.75">
      <c r="A266" s="43"/>
      <c r="B266" s="43"/>
      <c r="C266" s="43"/>
      <c r="D266" s="43"/>
      <c r="E266" s="43"/>
      <c r="F266" s="26"/>
      <c r="G266" s="26"/>
      <c r="H266" s="39"/>
      <c r="I266" s="39"/>
      <c r="J266" s="39"/>
      <c r="K266" s="39"/>
      <c r="L266" s="39"/>
      <c r="M266" s="39"/>
      <c r="N266"/>
      <c r="O266" s="27"/>
    </row>
    <row r="267" spans="1:15" ht="15.75">
      <c r="A267" s="43"/>
      <c r="B267" s="43"/>
      <c r="C267" s="43"/>
      <c r="D267" s="43"/>
      <c r="E267" s="43"/>
      <c r="F267" s="26"/>
      <c r="G267" s="26"/>
      <c r="H267" s="39"/>
      <c r="I267" s="39"/>
      <c r="J267" s="39"/>
      <c r="K267" s="39"/>
      <c r="L267" s="39"/>
      <c r="M267" s="39"/>
      <c r="N267"/>
      <c r="O267" s="27"/>
    </row>
    <row r="268" spans="1:15" ht="15.75">
      <c r="A268" s="43"/>
      <c r="B268" s="43"/>
      <c r="C268" s="43"/>
      <c r="D268" s="43"/>
      <c r="E268" s="43"/>
      <c r="F268" s="26"/>
      <c r="G268" s="26"/>
      <c r="H268" s="39"/>
      <c r="I268" s="39"/>
      <c r="J268" s="39"/>
      <c r="K268" s="39"/>
      <c r="L268" s="39"/>
      <c r="M268" s="39"/>
      <c r="N268"/>
      <c r="O268" s="27"/>
    </row>
    <row r="269" spans="1:19" s="2" customFormat="1" ht="15.75">
      <c r="A269" s="43"/>
      <c r="B269" s="43"/>
      <c r="C269" s="43"/>
      <c r="D269" s="43"/>
      <c r="E269" s="43"/>
      <c r="F269" s="26"/>
      <c r="G269" s="26"/>
      <c r="H269" s="39"/>
      <c r="I269" s="39"/>
      <c r="J269" s="39"/>
      <c r="K269" s="39"/>
      <c r="L269" s="39"/>
      <c r="M269" s="39"/>
      <c r="N269"/>
      <c r="O269" s="27"/>
      <c r="P269" s="5"/>
      <c r="Q269" s="5"/>
      <c r="R269" s="5"/>
      <c r="S269" s="5"/>
    </row>
    <row r="270" spans="1:19" ht="15.75">
      <c r="A270" s="43"/>
      <c r="B270" s="43"/>
      <c r="C270" s="43"/>
      <c r="D270" s="43"/>
      <c r="E270" s="43"/>
      <c r="F270" s="26"/>
      <c r="G270" s="26"/>
      <c r="H270" s="39"/>
      <c r="I270" s="39"/>
      <c r="J270" s="39"/>
      <c r="K270" s="39"/>
      <c r="L270" s="39"/>
      <c r="M270" s="39"/>
      <c r="N270"/>
      <c r="O270" s="25"/>
      <c r="P270" s="2"/>
      <c r="Q270" s="2"/>
      <c r="R270" s="2"/>
      <c r="S270" s="2"/>
    </row>
    <row r="271" spans="1:14" ht="15.75">
      <c r="A271" s="43"/>
      <c r="B271" s="43"/>
      <c r="C271" s="43"/>
      <c r="D271" s="43"/>
      <c r="E271" s="43"/>
      <c r="F271" s="26"/>
      <c r="G271" s="26"/>
      <c r="H271" s="39"/>
      <c r="I271" s="39"/>
      <c r="J271" s="39"/>
      <c r="K271" s="39"/>
      <c r="L271" s="39"/>
      <c r="M271" s="39"/>
      <c r="N271"/>
    </row>
    <row r="272" spans="1:14" ht="15.75">
      <c r="A272" s="43"/>
      <c r="B272" s="42"/>
      <c r="C272" s="39"/>
      <c r="D272" s="39"/>
      <c r="E272" s="39"/>
      <c r="F272" s="42"/>
      <c r="G272" s="39"/>
      <c r="H272" s="39"/>
      <c r="I272" s="39"/>
      <c r="J272" s="39"/>
      <c r="K272" s="39"/>
      <c r="L272" s="39"/>
      <c r="M272" s="39"/>
      <c r="N272"/>
    </row>
    <row r="273" spans="1:14" ht="15.75">
      <c r="A273" s="43"/>
      <c r="B273" s="42"/>
      <c r="C273" s="39"/>
      <c r="D273" s="39"/>
      <c r="E273" s="98"/>
      <c r="F273" s="98"/>
      <c r="G273" s="98"/>
      <c r="H273" s="39"/>
      <c r="I273" s="39"/>
      <c r="J273" s="39"/>
      <c r="K273" s="39"/>
      <c r="L273" s="39"/>
      <c r="M273" s="39"/>
      <c r="N273"/>
    </row>
    <row r="274" spans="1:14" ht="15.75">
      <c r="A274" s="43"/>
      <c r="B274" s="42"/>
      <c r="C274" s="39"/>
      <c r="D274" s="39"/>
      <c r="E274" s="4"/>
      <c r="F274" s="4"/>
      <c r="G274" s="4"/>
      <c r="H274" s="39"/>
      <c r="I274" s="39"/>
      <c r="J274" s="39"/>
      <c r="K274" s="39"/>
      <c r="L274" s="39"/>
      <c r="M274" s="39"/>
      <c r="N274"/>
    </row>
    <row r="275" spans="1:14" ht="15.75">
      <c r="A275" s="43"/>
      <c r="B275" s="42"/>
      <c r="C275" s="39"/>
      <c r="D275" s="39"/>
      <c r="E275" s="4"/>
      <c r="F275" s="4"/>
      <c r="G275" s="4"/>
      <c r="H275" s="39"/>
      <c r="I275" s="39"/>
      <c r="J275" s="39"/>
      <c r="K275" s="39"/>
      <c r="L275" s="39"/>
      <c r="M275" s="39"/>
      <c r="N275"/>
    </row>
    <row r="276" spans="1:14" ht="15.75">
      <c r="A276" s="39"/>
      <c r="B276" s="25"/>
      <c r="C276" s="39"/>
      <c r="D276" s="39"/>
      <c r="E276" s="98"/>
      <c r="F276" s="98"/>
      <c r="G276" s="98"/>
      <c r="H276" s="39"/>
      <c r="I276" s="39"/>
      <c r="J276" s="39"/>
      <c r="K276" s="39"/>
      <c r="L276" s="39"/>
      <c r="M276" s="39"/>
      <c r="N276"/>
    </row>
    <row r="277" spans="1:14" ht="15.75">
      <c r="A277" s="39"/>
      <c r="B277" s="25"/>
      <c r="C277" s="39"/>
      <c r="D277" s="39"/>
      <c r="E277" s="98"/>
      <c r="F277" s="98"/>
      <c r="G277" s="98"/>
      <c r="H277" s="39"/>
      <c r="I277" s="39"/>
      <c r="J277" s="39"/>
      <c r="K277" s="39"/>
      <c r="L277" s="39"/>
      <c r="M277" s="39"/>
      <c r="N277"/>
    </row>
    <row r="278" spans="1:14" ht="15.75">
      <c r="A278" s="47"/>
      <c r="B278" s="112"/>
      <c r="C278" s="112"/>
      <c r="D278" s="112"/>
      <c r="E278" s="112"/>
      <c r="F278" s="112"/>
      <c r="G278" s="98"/>
      <c r="H278" s="98"/>
      <c r="I278" s="98"/>
      <c r="J278" s="98"/>
      <c r="K278" s="98"/>
      <c r="L278" s="39"/>
      <c r="M278" s="39"/>
      <c r="N278"/>
    </row>
    <row r="279" spans="1:14" ht="15.75">
      <c r="A279" s="47"/>
      <c r="B279" s="112"/>
      <c r="C279" s="112"/>
      <c r="D279" s="112"/>
      <c r="E279" s="112"/>
      <c r="F279" s="112"/>
      <c r="G279" s="98"/>
      <c r="H279" s="98"/>
      <c r="I279" s="98"/>
      <c r="J279" s="98"/>
      <c r="K279" s="98"/>
      <c r="L279" s="39"/>
      <c r="M279" s="39"/>
      <c r="N279"/>
    </row>
    <row r="280" spans="1:14" ht="15.75">
      <c r="A280" s="47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39"/>
      <c r="M280" s="39"/>
      <c r="N280"/>
    </row>
    <row r="281" spans="1:14" ht="15.75">
      <c r="A281" s="98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39"/>
      <c r="M281" s="39"/>
      <c r="N281"/>
    </row>
    <row r="282" spans="1:14" ht="15.7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39"/>
      <c r="M282" s="39"/>
      <c r="N282"/>
    </row>
    <row r="283" spans="1:14" ht="15.7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39"/>
      <c r="M283" s="39"/>
      <c r="N283"/>
    </row>
    <row r="284" spans="1:14" ht="15.75">
      <c r="A284" s="4"/>
      <c r="B284" s="39"/>
      <c r="C284" s="39"/>
      <c r="D284" s="39"/>
      <c r="E284" s="4"/>
      <c r="F284" s="39"/>
      <c r="G284" s="39"/>
      <c r="H284" s="4"/>
      <c r="I284" s="4"/>
      <c r="J284" s="4"/>
      <c r="K284" s="4"/>
      <c r="L284" s="39"/>
      <c r="M284" s="39"/>
      <c r="N284"/>
    </row>
    <row r="285" spans="1:14" ht="15.75">
      <c r="A285" s="4"/>
      <c r="B285" s="39"/>
      <c r="C285" s="39"/>
      <c r="D285" s="39"/>
      <c r="E285" s="4"/>
      <c r="F285" s="39"/>
      <c r="G285" s="39"/>
      <c r="H285" s="39"/>
      <c r="I285" s="39"/>
      <c r="J285" s="39"/>
      <c r="K285" s="4"/>
      <c r="L285" s="39"/>
      <c r="M285" s="39"/>
      <c r="N285"/>
    </row>
    <row r="286" spans="1:14" ht="15.75">
      <c r="A286" s="4"/>
      <c r="B286" s="39"/>
      <c r="C286" s="39"/>
      <c r="D286" s="39"/>
      <c r="E286" s="4"/>
      <c r="F286" s="39"/>
      <c r="G286" s="39"/>
      <c r="H286" s="39"/>
      <c r="I286" s="39"/>
      <c r="J286" s="39"/>
      <c r="K286" s="4"/>
      <c r="L286" s="39"/>
      <c r="M286" s="39"/>
      <c r="N286"/>
    </row>
    <row r="287" spans="7:14" ht="15.75">
      <c r="G287" s="111"/>
      <c r="H287" s="111"/>
      <c r="I287" s="111"/>
      <c r="J287" s="111"/>
      <c r="K287" s="111"/>
      <c r="L287" s="39"/>
      <c r="M287" s="39"/>
      <c r="N287"/>
    </row>
    <row r="288" spans="1:14" ht="15.75">
      <c r="A288" s="5"/>
      <c r="B288" s="5"/>
      <c r="L288" s="39"/>
      <c r="M288" s="39"/>
      <c r="N288"/>
    </row>
    <row r="289" spans="1:14" ht="15.75">
      <c r="A289" s="5"/>
      <c r="B289" s="5"/>
      <c r="L289" s="39"/>
      <c r="M289" s="39"/>
      <c r="N289"/>
    </row>
    <row r="290" spans="1:14" ht="15.75">
      <c r="A290" s="5"/>
      <c r="B290" s="5"/>
      <c r="L290" s="39"/>
      <c r="N290"/>
    </row>
    <row r="291" spans="1:14" ht="15.75">
      <c r="A291" s="5"/>
      <c r="B291" s="5"/>
      <c r="C291" s="11"/>
      <c r="D291" s="11"/>
      <c r="L291" s="39"/>
      <c r="N291"/>
    </row>
    <row r="292" spans="1:14" ht="15.75">
      <c r="A292" s="5"/>
      <c r="B292" s="5"/>
      <c r="L292" s="39"/>
      <c r="N292"/>
    </row>
    <row r="293" spans="1:14" ht="15.75">
      <c r="A293" s="5"/>
      <c r="B293" s="5"/>
      <c r="L293" s="39"/>
      <c r="N293"/>
    </row>
    <row r="294" spans="1:14" ht="15.75">
      <c r="A294" s="5"/>
      <c r="B294" s="5"/>
      <c r="L294" s="39"/>
      <c r="N294"/>
    </row>
    <row r="295" spans="1:14" ht="15.75">
      <c r="A295" s="5"/>
      <c r="B295" s="5"/>
      <c r="L295" s="39"/>
      <c r="N295"/>
    </row>
    <row r="296" spans="1:14" ht="15.75">
      <c r="A296" s="5"/>
      <c r="B296" s="5"/>
      <c r="L296" s="39"/>
      <c r="N296"/>
    </row>
    <row r="297" spans="1:14" ht="15.75">
      <c r="A297" s="5"/>
      <c r="B297" s="5"/>
      <c r="L297" s="39"/>
      <c r="N297"/>
    </row>
    <row r="298" spans="1:14" ht="15.75">
      <c r="A298" s="5"/>
      <c r="B298" s="5"/>
      <c r="L298" s="39"/>
      <c r="N298"/>
    </row>
    <row r="299" spans="1:14" ht="15.75">
      <c r="A299" s="5"/>
      <c r="B299" s="5"/>
      <c r="L299" s="39"/>
      <c r="N299"/>
    </row>
    <row r="300" spans="1:14" ht="15.75">
      <c r="A300" s="5"/>
      <c r="B300" s="5"/>
      <c r="L300" s="39"/>
      <c r="N300"/>
    </row>
    <row r="301" spans="1:14" ht="15.75">
      <c r="A301" s="5"/>
      <c r="B301" s="5"/>
      <c r="L301" s="39"/>
      <c r="N301"/>
    </row>
    <row r="302" spans="1:14" ht="15.75">
      <c r="A302" s="5"/>
      <c r="B302" s="5"/>
      <c r="L302" s="39"/>
      <c r="N302"/>
    </row>
    <row r="303" spans="1:14" ht="15.75">
      <c r="A303" s="5"/>
      <c r="B303" s="5"/>
      <c r="L303" s="39"/>
      <c r="N303"/>
    </row>
    <row r="304" spans="1:14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39"/>
      <c r="N304"/>
    </row>
    <row r="305" spans="1:14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39"/>
      <c r="N305"/>
    </row>
    <row r="306" spans="1:14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39"/>
      <c r="N306"/>
    </row>
    <row r="307" spans="1:14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39"/>
      <c r="N307"/>
    </row>
    <row r="308" spans="1:14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39"/>
      <c r="N308"/>
    </row>
    <row r="309" spans="1:14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39"/>
      <c r="N309"/>
    </row>
    <row r="310" spans="1:14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39"/>
      <c r="N310"/>
    </row>
    <row r="311" spans="1:14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39"/>
      <c r="N311"/>
    </row>
    <row r="312" spans="1:14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39"/>
      <c r="N312"/>
    </row>
    <row r="313" spans="1:14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39"/>
      <c r="N313"/>
    </row>
    <row r="314" spans="1:14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39"/>
      <c r="N314"/>
    </row>
    <row r="315" spans="1:14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N315"/>
    </row>
    <row r="316" spans="1:14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N316"/>
    </row>
    <row r="317" spans="1:14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N317"/>
    </row>
    <row r="318" spans="1:14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N318"/>
    </row>
    <row r="319" spans="1:14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N319"/>
    </row>
    <row r="336" spans="1:14" ht="15.75">
      <c r="A336" s="5"/>
      <c r="B336" s="5"/>
      <c r="C336" s="11"/>
      <c r="D336" s="11"/>
      <c r="E336" s="5"/>
      <c r="F336" s="5"/>
      <c r="G336" s="5"/>
      <c r="H336" s="5"/>
      <c r="I336" s="5"/>
      <c r="J336" s="5"/>
      <c r="K336" s="5"/>
      <c r="L336" s="5"/>
      <c r="M336" s="5"/>
      <c r="N336" s="5"/>
    </row>
  </sheetData>
  <sheetProtection/>
  <mergeCells count="71">
    <mergeCell ref="G16:H16"/>
    <mergeCell ref="B147:F148"/>
    <mergeCell ref="B16:C16"/>
    <mergeCell ref="H17:H18"/>
    <mergeCell ref="G14:L15"/>
    <mergeCell ref="C17:C18"/>
    <mergeCell ref="I16:I18"/>
    <mergeCell ref="K145:M145"/>
    <mergeCell ref="G150:G151"/>
    <mergeCell ref="H150:H151"/>
    <mergeCell ref="D16:D18"/>
    <mergeCell ref="B14:F15"/>
    <mergeCell ref="E16:E18"/>
    <mergeCell ref="G17:G18"/>
    <mergeCell ref="O20:S20"/>
    <mergeCell ref="L149:L151"/>
    <mergeCell ref="L16:L18"/>
    <mergeCell ref="M14:M18"/>
    <mergeCell ref="A142:M142"/>
    <mergeCell ref="O21:O22"/>
    <mergeCell ref="O28:O29"/>
    <mergeCell ref="A147:A152"/>
    <mergeCell ref="K149:K151"/>
    <mergeCell ref="A14:A19"/>
    <mergeCell ref="A5:M5"/>
    <mergeCell ref="A6:M6"/>
    <mergeCell ref="A7:M7"/>
    <mergeCell ref="A8:M8"/>
    <mergeCell ref="A9:M9"/>
    <mergeCell ref="K16:K18"/>
    <mergeCell ref="F16:F17"/>
    <mergeCell ref="B17:B18"/>
    <mergeCell ref="K12:M12"/>
    <mergeCell ref="J16:J18"/>
    <mergeCell ref="E277:G277"/>
    <mergeCell ref="E276:G276"/>
    <mergeCell ref="E251:G251"/>
    <mergeCell ref="G278:K278"/>
    <mergeCell ref="B278:F278"/>
    <mergeCell ref="E253:G253"/>
    <mergeCell ref="E273:G273"/>
    <mergeCell ref="E252:G252"/>
    <mergeCell ref="K252:M252"/>
    <mergeCell ref="K253:M253"/>
    <mergeCell ref="G287:K287"/>
    <mergeCell ref="A281:K281"/>
    <mergeCell ref="A282:K282"/>
    <mergeCell ref="G279:K279"/>
    <mergeCell ref="G280:K280"/>
    <mergeCell ref="A141:M141"/>
    <mergeCell ref="F149:F150"/>
    <mergeCell ref="C150:C151"/>
    <mergeCell ref="B280:F280"/>
    <mergeCell ref="B279:F279"/>
    <mergeCell ref="N78:P78"/>
    <mergeCell ref="N59:P59"/>
    <mergeCell ref="G147:L148"/>
    <mergeCell ref="A140:M140"/>
    <mergeCell ref="E149:E151"/>
    <mergeCell ref="B150:B151"/>
    <mergeCell ref="I149:I151"/>
    <mergeCell ref="J149:J151"/>
    <mergeCell ref="A138:M138"/>
    <mergeCell ref="A139:M139"/>
    <mergeCell ref="A245:M245"/>
    <mergeCell ref="K251:M251"/>
    <mergeCell ref="M147:M151"/>
    <mergeCell ref="B149:C149"/>
    <mergeCell ref="D149:D151"/>
    <mergeCell ref="N188:P188"/>
    <mergeCell ref="G149:H149"/>
  </mergeCells>
  <printOptions horizontalCentered="1"/>
  <pageMargins left="0.2362204724409449" right="0.15748031496062992" top="0" bottom="0" header="0.2755905511811024" footer="0.15748031496062992"/>
  <pageSetup fitToHeight="0" fitToWidth="1" horizontalDpi="600" verticalDpi="600" orientation="portrait" paperSize="9" scale="31" r:id="rId2"/>
  <rowBreaks count="1" manualBreakCount="1">
    <brk id="133" max="12" man="1"/>
  </rowBreaks>
  <ignoredErrors>
    <ignoredError sqref="E50:F50 I50:K50 L180 F219 F215 L215:L216 F69 L69 F180 L217:L225 F224:F225 E231:F231 E236:F236 F234 L231:L235 F198 L126:L130 F126:F129 F103 L93:L103 B86:F86 F106:F107 F93:F96 B103:E103 G103:K103 B116:E116 G116:K116 F130 B92:E92 G92:K92 L198 F87:F90 F91 B121:E121 B126:E126 B129:E129 F131 F98 F97 F100:F102 F99 F104 L104 F105 L105 F111 F108:F109 L108:L109 F110 L110 F115 F113 L113 F112 L112 F114 L114 G121:K121 G126:K126 G129:K129 L131 L106:L107 L111 L115 F232:F233 F235 E238:F238 F237 F239:F240 L86 L87:L90 L91 L236:L238 F116:F120 L116:L120 F121:F125 L121:L125" formula="1"/>
    <ignoredError sqref="L50 E234 L92 F92" formula="1" formulaRange="1"/>
    <ignoredError sqref="G22:K22 G155:K15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Acamello</dc:creator>
  <cp:keywords/>
  <dc:description/>
  <cp:lastModifiedBy>Yago Barros Barbosa</cp:lastModifiedBy>
  <cp:lastPrinted>2020-09-22T15:14:01Z</cp:lastPrinted>
  <dcterms:created xsi:type="dcterms:W3CDTF">2000-09-28T14:08:42Z</dcterms:created>
  <dcterms:modified xsi:type="dcterms:W3CDTF">2020-10-01T19:30:24Z</dcterms:modified>
  <cp:category/>
  <cp:version/>
  <cp:contentType/>
  <cp:contentStatus/>
</cp:coreProperties>
</file>