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930" windowWidth="11340" windowHeight="5310" tabRatio="602" activeTab="0"/>
  </bookViews>
  <sheets>
    <sheet name="anexo VII bimestral" sheetId="1" r:id="rId1"/>
  </sheets>
  <definedNames>
    <definedName name="_xlnm.Print_Area" localSheetId="0">'anexo VII bimestral'!$A$1:$M$294</definedName>
  </definedNames>
  <calcPr fullCalcOnLoad="1"/>
</workbook>
</file>

<file path=xl/sharedStrings.xml><?xml version="1.0" encoding="utf-8"?>
<sst xmlns="http://schemas.openxmlformats.org/spreadsheetml/2006/main" count="319" uniqueCount="190">
  <si>
    <t>GOVERNO DO ESTADO DO RIO DE JANEIRO</t>
  </si>
  <si>
    <t>Inscritos</t>
  </si>
  <si>
    <t>Pagos</t>
  </si>
  <si>
    <t>Cancelados</t>
  </si>
  <si>
    <t>PODER LEGISLATIVO</t>
  </si>
  <si>
    <t>MINISTÉRIO PÚBLICO</t>
  </si>
  <si>
    <t>FUNDAÇÕES</t>
  </si>
  <si>
    <t>EMPRESAS PÚBLICAS</t>
  </si>
  <si>
    <t>PODER JUDICIÁRIO</t>
  </si>
  <si>
    <t>PODER EXECUTIVO</t>
  </si>
  <si>
    <t>RELATÓRIO RESUMIDO DA EXECUÇÃO ORÇAMENTÁRIA</t>
  </si>
  <si>
    <t>ORÇAMENTOS FISCAL E DA SEGURIDADE SOCIAL</t>
  </si>
  <si>
    <t>PODER / ÓRGÃO</t>
  </si>
  <si>
    <t>DEMONSTRATIVO DOS RESTOS A PAGAR POR PODER E ÓRGÃO</t>
  </si>
  <si>
    <t>FUNDOS ESPECIAIS</t>
  </si>
  <si>
    <t>11000 - Defensoria Pública Geral do Estado</t>
  </si>
  <si>
    <t>09000 - Procuradoria Geral do Estado</t>
  </si>
  <si>
    <t>03000 - Tribunal de Justiça</t>
  </si>
  <si>
    <t>RREO - Anexo 7 (LRF, art. 53, inciso V)</t>
  </si>
  <si>
    <t>Liquidados</t>
  </si>
  <si>
    <t>Saldo</t>
  </si>
  <si>
    <t xml:space="preserve"> Continuação </t>
  </si>
  <si>
    <t>RESTOS A PAGAR NÃO PROCESSADOS</t>
  </si>
  <si>
    <t>ADMINISTRAÇÃO DIRETA</t>
  </si>
  <si>
    <t xml:space="preserve">ECONOMIA MISTA </t>
  </si>
  <si>
    <t>Obs.: 1 - Excluídas a Imprensa Oficial, a CEDAE e a AGERIO por não se enquadrarem no conceito de Empresa Dependente.</t>
  </si>
  <si>
    <t>AUTARQUIA</t>
  </si>
  <si>
    <t>RESTOS A PAGAR (EXCETO INTRA-ORÇAMENTÁRIOS) (I)</t>
  </si>
  <si>
    <t>TOTAL (III) = (I + II)</t>
  </si>
  <si>
    <t>RESTOS A PAGAR (INTRA - ORÇAMENTÁRIOS) (II)</t>
  </si>
  <si>
    <t>01000 - Assembléia Legislativa</t>
  </si>
  <si>
    <t>02000 - Tribunal de Contas do Estado do Rio de Janeiro</t>
  </si>
  <si>
    <t>02610 - FUNDO ESP. DE MOD. DO CONT. EXT. DO TCE-RJ</t>
  </si>
  <si>
    <t>03610 - FUNDO ESPECIAL DO TRIBUNAL DE JUSTICA</t>
  </si>
  <si>
    <t>03620 - FUNDO ESPECIAL ESCOLA DE MAGISTRATURA RJ</t>
  </si>
  <si>
    <t>03630 - FUNDO DE APOIO AOS REG. CIVIS PN ERJ</t>
  </si>
  <si>
    <t>10000 - Ministério Público</t>
  </si>
  <si>
    <t>10610 - FUNDO ESPECIAL DO MINISTERIO PUBLICO DO ERJ</t>
  </si>
  <si>
    <t>17310 - SUPERINTENDENCIA DE DESPORTOS DO ESTADO DO RJ</t>
  </si>
  <si>
    <t>24320 - INSTITUTO ESTADUAL DO AMBIENTE</t>
  </si>
  <si>
    <t>29310 - INSTITUTO DE ASSIST.DOS SERV. DO ESTADO DO RJ</t>
  </si>
  <si>
    <t>31330 - DEPT. DE TRANSP. RODOV. DO EST. RJ</t>
  </si>
  <si>
    <t>25410 - FUNDACAO SANTA CABRINI</t>
  </si>
  <si>
    <t>29420 - FUNDACAO SAUDE DO ESTADO DO RIO DE JANEIRO</t>
  </si>
  <si>
    <t>40410 - FUND.CARLOS CHAGAS FILHO DE AMP.A PESQUISA-RJ</t>
  </si>
  <si>
    <t>40430 - FUNDACAO UNIV. DO EST. RIO DE JANEIRO</t>
  </si>
  <si>
    <t>40440 - FUND. APOIO A ESCOLA TEC. EST.RJ - FAETEC</t>
  </si>
  <si>
    <t>40450 - FUND.UNIV.EST.NORTE FLUMINENSE DARCY RIBEIRO.</t>
  </si>
  <si>
    <t>40460 - FUND. CENT.DE CIENCIA E EDUC.SUP.DIST. DO ERJ</t>
  </si>
  <si>
    <t>40470 - CENTRO UNIVERSITARIO DA ZONA OESTE</t>
  </si>
  <si>
    <t>21530 - EMPRESA ESTADUAL DE VIACAO - EM LIQUIDACAO</t>
  </si>
  <si>
    <t>21710 - COMP. DO METROPOLITANO DO RJ - EM LIQUIDACAO</t>
  </si>
  <si>
    <t>21720 - CIA DE TRANSP. COLETIVOS DO RJ -EM LIQUIDACAO</t>
  </si>
  <si>
    <t>29710 - INSTITUTO VITAL BRAZIL SA.</t>
  </si>
  <si>
    <t>31710 - COMP DE DESENV RODOV E TERMINAIS DO EST DO RJ</t>
  </si>
  <si>
    <t>31720 - COMP EST DE ENGENH DE TRANSPORTES E LOGISTICA</t>
  </si>
  <si>
    <t>31730 - COMP DE TRANSP SOBRE TRILHOS DO EST DO RJ</t>
  </si>
  <si>
    <t>43710 - COMPANHIA DE TURISMO DO EST. RJ</t>
  </si>
  <si>
    <t>09610 - FUNDO ESPECIAL DA PROCURADORIA GERAL DO RJ</t>
  </si>
  <si>
    <t>11610 - FUNDO ESPECIAL DA DEFENSORIA PUBLICA DO ERJ</t>
  </si>
  <si>
    <t>16610 - FUND.ESP.DO CORPO DE BOMBEIROS.</t>
  </si>
  <si>
    <t>20610 - FUNDO ESPECIAL DE ADMINISTRACAO FAZENDARIA</t>
  </si>
  <si>
    <t>24630 - FUNDO ESTADUAL DE RECURSOS HIDRICOS</t>
  </si>
  <si>
    <t>25610 - FUNDO ESPECIAL PENITENCIARIO</t>
  </si>
  <si>
    <t>29610 - FUNDO ESTADUAL DA SAUDE</t>
  </si>
  <si>
    <t>31610 - FUNDO ESTADUAL DE TRANSPORTES</t>
  </si>
  <si>
    <t>Renato Ferreira Costa</t>
  </si>
  <si>
    <t>Coordenador - ID: 4.284.985-3</t>
  </si>
  <si>
    <t>Contador - CRC-RJ-097281/O-6</t>
  </si>
  <si>
    <t>20340 - FUNDO UNICO DE PREVIDENCIA DO ESTADO DO RJ.</t>
  </si>
  <si>
    <t>24330 - INST. DE TERRAS E CARTOGR. DO EST. RJ</t>
  </si>
  <si>
    <t>21610 - FUNDO ESPECIAL DO DEPOSITO PUBLICO</t>
  </si>
  <si>
    <t>01610 - FUNDO ESPECIAL DA ASSEMBLEIA LEGISLATIVA ERJ.</t>
  </si>
  <si>
    <t>DEFENSORIA PÚBLICA</t>
  </si>
  <si>
    <t>Ronald Marcio G. Rodrigues</t>
  </si>
  <si>
    <t>Superintendente - ID: 1.943.584-3</t>
  </si>
  <si>
    <t>Contador - CRC-RJ-079208/O-8</t>
  </si>
  <si>
    <t>14310 - PROTECAO E DEFESA DO CONSUMIDOR DO ESTADO DO RIO DE JANEIRO</t>
  </si>
  <si>
    <t>07310 - INSTITUTO ESTADUAL DE ENGENH. E ARQUITETURA</t>
  </si>
  <si>
    <t>13410 - FUNDACAO INSTITUTO DE PESCA DO ESTADO DO RIO DE JANEIRO</t>
  </si>
  <si>
    <t>15410 - FUND. ANITA MANTUANO DE ARTES DO ESTADO DO RJ</t>
  </si>
  <si>
    <t>15430 - FUND. TEATRO MUNICIPAL DO RJ</t>
  </si>
  <si>
    <t>15440 - FUNDACAO MUSEU DA IMAGEM E DO SOM</t>
  </si>
  <si>
    <t>07510 - EMPRESA DE OBRAS PUBLICAS DO ESTADO DO RJ</t>
  </si>
  <si>
    <t>13530 - EMPRESA ASSIST. TEC. EXT. RURAL DO ESTADO RJ.</t>
  </si>
  <si>
    <t>13540 - EMPRESA DE PESQ.AGROPECUARIA DO ESTADO DO RJ</t>
  </si>
  <si>
    <t>13710 - COMPANHIA DE ARMAZENS E SILOS DO ESTA DO RJ.</t>
  </si>
  <si>
    <t>13720 - CENTRAIS DE ABASTECIMENTO DO ESTADO DO RJ.</t>
  </si>
  <si>
    <t xml:space="preserve">17000 - Secretaria de Estado de Esporte, Lazer e Juventude </t>
  </si>
  <si>
    <t xml:space="preserve">18000 - Secretaria de Estado de Educação </t>
  </si>
  <si>
    <t xml:space="preserve">25000 - Secretaria de Estado de Administração Penitenciária </t>
  </si>
  <si>
    <t xml:space="preserve">29000 - Secretaria de Estado de Saúde </t>
  </si>
  <si>
    <t xml:space="preserve">31000 - Secretaria de Estado de Transportes </t>
  </si>
  <si>
    <t xml:space="preserve">37000 - Encargos Gerais do Estado </t>
  </si>
  <si>
    <t xml:space="preserve">43000 - Secretaria de Estado de Turismo </t>
  </si>
  <si>
    <t>20340 - FUNDO UNICO DE PREVIDENCIA DO ESTADO DO RJ</t>
  </si>
  <si>
    <t>FONTE: Siafe-Rio - Secretaria de Estado de Fazenda.</t>
  </si>
  <si>
    <t xml:space="preserve">Em Exercícios Anteriores                   </t>
  </si>
  <si>
    <t>( d )</t>
  </si>
  <si>
    <t>e = ( a + b) - ( c + d )</t>
  </si>
  <si>
    <t>Em Exercícios Anteriores</t>
  </si>
  <si>
    <t>( f )</t>
  </si>
  <si>
    <t>( g )</t>
  </si>
  <si>
    <t>( h )</t>
  </si>
  <si>
    <t>( i )</t>
  </si>
  <si>
    <t>( j )</t>
  </si>
  <si>
    <t>k = ( f + g ) - ( i + j )</t>
  </si>
  <si>
    <t>Saldo Total</t>
  </si>
  <si>
    <t>l = ( e + k )</t>
  </si>
  <si>
    <t>( a )</t>
  </si>
  <si>
    <t>( b )</t>
  </si>
  <si>
    <t>( c )</t>
  </si>
  <si>
    <t xml:space="preserve">50000 - Controladoria Geral do Estado do Rio de Janeiro </t>
  </si>
  <si>
    <t>08000 - Vice-Governadoria do Estado</t>
  </si>
  <si>
    <t xml:space="preserve">16000 - Secretaria de Estado de Defesa Civil e Corpo de Bombeiros Militar </t>
  </si>
  <si>
    <t xml:space="preserve">20000 - Secretaria de Estado de Fazenda </t>
  </si>
  <si>
    <t xml:space="preserve">24000 - Secretaria de Estado do Ambiente e Sustentabilidade </t>
  </si>
  <si>
    <t xml:space="preserve">26000 - Secretaria de Estado de Segurança - Em Extinção </t>
  </si>
  <si>
    <t xml:space="preserve">40000 - Secretaria de Estado de Ciência, Tecnologia, Inovação </t>
  </si>
  <si>
    <t>08330 - Departamento de Trânsito do Estado do RJ</t>
  </si>
  <si>
    <t>24370 - Departamento de Recursos Minerais do Estado do Rio de Janeiro</t>
  </si>
  <si>
    <t>30310 - Agência Reguladora dos Serviços Públicos de Transportes Aquaviários, Ferrov. e Metroviários e Rodovias do Estado do RJ</t>
  </si>
  <si>
    <t>30320 - Agência Reguladora de Energia e Saneamento do Estado do Rio de Janeiro</t>
  </si>
  <si>
    <t>30340 - Loteria do Estado do Rio de Janeiro</t>
  </si>
  <si>
    <t>30380 - Instituto de Pesos e Medidas do Estado do Rio de Janeiro</t>
  </si>
  <si>
    <t>08410 - Fund Dep Estradas de Rodagem do Estado do RJ</t>
  </si>
  <si>
    <t>08411 - Fundação Leão XIII</t>
  </si>
  <si>
    <t>49412 - Fundação para a Infância e Adolescência</t>
  </si>
  <si>
    <t>30750 - Companhia de Desenvolvimento Industrial do Estado do Rio de Janeiro</t>
  </si>
  <si>
    <t>53720 - Companhia Estadual de Habitação do Estado do Rio de Janeiro</t>
  </si>
  <si>
    <t>49650 - Fundo Estadual de Assistência Social</t>
  </si>
  <si>
    <t>51650 - Fundo Especial da Polícia Militar</t>
  </si>
  <si>
    <t>51660 - Fundo Estadual de Investimentos e Ações de Segurança Pública e Desenvolvimento Social</t>
  </si>
  <si>
    <t>52620 - Fundo Especial da Polícia Civil</t>
  </si>
  <si>
    <t>(2/2)</t>
  </si>
  <si>
    <t>Continua (1/2)</t>
  </si>
  <si>
    <t>07000 - Secretaria de Estado de Infraestrutura e Obras</t>
  </si>
  <si>
    <t>13000 - Secretaria de Estado de Agricultura, Pecuária, Pesca e Abastecimento</t>
  </si>
  <si>
    <t>15000 - Secretaria de Estado de Cultura e Economia Criativa</t>
  </si>
  <si>
    <t>37001 - Encargos Gerais do Estado - Supervisão SEFAZ</t>
  </si>
  <si>
    <t>49000 - Secretaria de Estado de Desenvolvimento Social e de Direitos Humanos</t>
  </si>
  <si>
    <t>51000 - Secretaria de Estado de Polícia Militar</t>
  </si>
  <si>
    <t>52000 - Secretaria de Estado de Polícia Civil</t>
  </si>
  <si>
    <t>20341 - FUNDO DO PLANO PREVIDENCIARIO DO ERJ</t>
  </si>
  <si>
    <t>RESTOS A PAGAR PROCESSADOS</t>
  </si>
  <si>
    <t>22000 - Secretaria de Desenvolvimento Econômico, Emprego e Relações Internacionais S</t>
  </si>
  <si>
    <t>53000 - Secretaria de Estado de Cidades</t>
  </si>
  <si>
    <t>22000 - Secretaria de Des.Econômico, Emprego e Relações Internacionais</t>
  </si>
  <si>
    <t>43000 - Secretaria de Estado de Turismo</t>
  </si>
  <si>
    <t>49000 - Secretaria de Estado de Des. Social e de Direitos Humanos</t>
  </si>
  <si>
    <t>21350 - Centro de Tec. de Informação e Com. do Estado do Rio de Janeiro</t>
  </si>
  <si>
    <t>30320 - Agência Reguladora de Energia e Saneamento do ERJ</t>
  </si>
  <si>
    <t>30310 - Agência Reg. Serviços Públicos de Transportes Aquaviários, Ferrov. e Metroviários e Rodovias do ERJ</t>
  </si>
  <si>
    <t xml:space="preserve">          3 - Os cancelamentos de Restos a Pagar Processados – RPP não prescritos, somente são autorizados e liberados pela SUBCONT para registro contábil após o cumprimento do Ofício Circular SUBCONT nº 002/2020, que trata da obrigatoriedade de encaminhamento de Notas Explicativas pelas unidades gestoras integrantes do SIAFE-Rio. No ofício, é informado pela SUBCONT: A responsabilidade pela análise do mérito e pela documentação anexa às notas explicativas que justificam o registro contábil é do próprio órgão emissor. As notas explicativas serão encaminhadas ao TCE na próxima Prestação de Contas de Governo.</t>
  </si>
  <si>
    <t>22320 - JUNTA COMERCIAL DO ESTADO DO RIO DE JANEIRO</t>
  </si>
  <si>
    <t>14000 - Secretaria De Estado Da Casa Civil</t>
  </si>
  <si>
    <t>21000 - Secretaria De Estado De Planejamento e Gestão</t>
  </si>
  <si>
    <t>30000 - Secretaria de Trabalho e Renda</t>
  </si>
  <si>
    <t>40401 - Fundação Centro Estadual de Estatística, Pesquisa e Formação de Servidores Públicos do Rio de Janeiro</t>
  </si>
  <si>
    <t>06000 - Gabinete de Segurança Institucional do Estado do Rio de Janeiro</t>
  </si>
  <si>
    <t>54000 - Secretaria Extraordinária de Representação do Governo em Brasília</t>
  </si>
  <si>
    <t>14330 - Departamento de Trânsito do Estado do RJ</t>
  </si>
  <si>
    <t>20342 - FUNDO DO SISTEMA DE PROTEÇÃO SOCIAL DO MILITAR</t>
  </si>
  <si>
    <t>21322 - Instituto de Segurança Pública - ISP</t>
  </si>
  <si>
    <t>22000 - Secretaria de Desenvolvimento Econômico, Energia e Relações Internacionais</t>
  </si>
  <si>
    <t>21350 - Centro de Tecnologia de Informação e Comunicação do ERJ</t>
  </si>
  <si>
    <t>14350 - Centro de Tecnologia de Informação e Comunicação do ERJ</t>
  </si>
  <si>
    <t>22000 - Secretaria de Des. Econômico, Energia e Relações Internacionais</t>
  </si>
  <si>
    <t>30000 - Secretaria de Estado de Trabalho e Renda</t>
  </si>
  <si>
    <t>49411 - FUNDAÇÃO LEÃO XIII</t>
  </si>
  <si>
    <t>53410 - Fund Dep Estradas de Rodagem do Estado do RJ</t>
  </si>
  <si>
    <t>07000 - SECRETARIA DE ESTADO DE INFRAESTRUTURA E OBRAS</t>
  </si>
  <si>
    <t>22710 - COMP DE DESENV INDUSTRIAL DO ESTADO DO RJ</t>
  </si>
  <si>
    <t>15610 - Fundo Estadual de Cultura - RJ</t>
  </si>
  <si>
    <t>06000 - Gabinete de Segurança Institucional do ERJ</t>
  </si>
  <si>
    <t>13530 - EMPRESA ASSIST. TEC. EXT. RURAL DO ESTADO RJ</t>
  </si>
  <si>
    <t>14000 - Secretaria de Estado da Casa Civil S</t>
  </si>
  <si>
    <t>Em 31 de dezembro de               2021</t>
  </si>
  <si>
    <t>Em 31 de dezembro de 2021</t>
  </si>
  <si>
    <t xml:space="preserve">          2 - Imprensa Oficial, CEDAE e AGERIO não constam nos Orçamentos Fiscal e da Seguridade Social no exercício de 2022.</t>
  </si>
  <si>
    <t>Yasmim da Costa Monteiro</t>
  </si>
  <si>
    <t>Subsecretária de Contabilidade Geral - ID: 4.461.243-5</t>
  </si>
  <si>
    <t>Contadora - CRC-RJ-114428/O-0</t>
  </si>
  <si>
    <t>57000 - Secretaria de Estado de Governo S</t>
  </si>
  <si>
    <t>62360 - Proteção e Defesa do Consumidor</t>
  </si>
  <si>
    <t>52660 - Fundo Estadual de Investimentos e Ações de Segurança Pública e Desenvolvimento Social</t>
  </si>
  <si>
    <t>52610 - Fundo Especial da ACADEPOL</t>
  </si>
  <si>
    <t>17000 - Secretaria de Estado de Esporte, Lazer e Juventude S</t>
  </si>
  <si>
    <t>JANEIRO A ABRIL 2022/BIMESTRE MARÇO - ABRIL</t>
  </si>
  <si>
    <t>Emissão: 19/05/2022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</si>
</sst>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#\ ?/100"/>
    <numFmt numFmtId="180" formatCode="0.00_);\(0.00\)"/>
    <numFmt numFmtId="181" formatCode="_(* #,##0.0_);_(* \(#,##0.0\);_(* &quot;-&quot;??_);_(@_)"/>
    <numFmt numFmtId="182" formatCode="_(* #,##0_);_(* \(#,##0\);_(* &quot;-&quot;??_);_(@_)"/>
    <numFmt numFmtId="183" formatCode="&quot;R$&quot;#,##0.0_);[Red]\(&quot;R$&quot;#,##0.0\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0.000000000"/>
    <numFmt numFmtId="190" formatCode="0.0000000000"/>
    <numFmt numFmtId="191" formatCode="0.00000000000"/>
    <numFmt numFmtId="192" formatCode="#,##0.0"/>
    <numFmt numFmtId="193" formatCode="0.000"/>
    <numFmt numFmtId="194" formatCode="&quot;R$&quot;\ #,##0"/>
    <numFmt numFmtId="195" formatCode="&quot;R$&quot;\ #,##0.0"/>
    <numFmt numFmtId="196" formatCode="&quot;R$&quot;\ #,##0.00"/>
    <numFmt numFmtId="197" formatCode="&quot;Sim&quot;;&quot;Sim&quot;;&quot;Não&quot;"/>
    <numFmt numFmtId="198" formatCode="&quot;Verdadeiro&quot;;&quot;Verdadeiro&quot;;&quot;Falso&quot;"/>
    <numFmt numFmtId="199" formatCode="&quot;Ativado&quot;;&quot;Ativado&quot;;&quot;Desativado&quot;"/>
    <numFmt numFmtId="200" formatCode="[$€-2]\ #,##0.00_);[Red]\([$€-2]\ #,##0.00\)"/>
  </numFmts>
  <fonts count="45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75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182" fontId="3" fillId="0" borderId="0" xfId="0" applyNumberFormat="1" applyFont="1" applyFill="1" applyBorder="1" applyAlignment="1">
      <alignment horizontal="center"/>
    </xf>
    <xf numFmtId="182" fontId="3" fillId="0" borderId="0" xfId="62" applyNumberFormat="1" applyFont="1" applyFill="1" applyBorder="1" applyAlignment="1">
      <alignment/>
    </xf>
    <xf numFmtId="171" fontId="1" fillId="0" borderId="0" xfId="62" applyFont="1" applyFill="1" applyAlignment="1">
      <alignment/>
    </xf>
    <xf numFmtId="182" fontId="1" fillId="0" borderId="0" xfId="62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82" fontId="3" fillId="33" borderId="0" xfId="0" applyNumberFormat="1" applyFont="1" applyFill="1" applyBorder="1" applyAlignment="1">
      <alignment vertical="center"/>
    </xf>
    <xf numFmtId="182" fontId="1" fillId="33" borderId="0" xfId="0" applyNumberFormat="1" applyFont="1" applyFill="1" applyBorder="1" applyAlignment="1">
      <alignment vertical="center"/>
    </xf>
    <xf numFmtId="182" fontId="1" fillId="33" borderId="0" xfId="0" applyNumberFormat="1" applyFont="1" applyFill="1" applyAlignment="1">
      <alignment vertical="center"/>
    </xf>
    <xf numFmtId="182" fontId="1" fillId="0" borderId="0" xfId="0" applyNumberFormat="1" applyFont="1" applyFill="1" applyBorder="1" applyAlignment="1">
      <alignment/>
    </xf>
    <xf numFmtId="182" fontId="1" fillId="0" borderId="0" xfId="0" applyNumberFormat="1" applyFont="1" applyFill="1" applyAlignment="1">
      <alignment/>
    </xf>
    <xf numFmtId="182" fontId="1" fillId="33" borderId="0" xfId="0" applyNumberFormat="1" applyFont="1" applyFill="1" applyBorder="1" applyAlignment="1">
      <alignment/>
    </xf>
    <xf numFmtId="182" fontId="1" fillId="0" borderId="0" xfId="62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" fillId="0" borderId="10" xfId="62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71" fontId="1" fillId="0" borderId="0" xfId="62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1" fontId="1" fillId="0" borderId="0" xfId="62" applyFont="1" applyFill="1" applyAlignment="1">
      <alignment horizontal="center"/>
    </xf>
    <xf numFmtId="0" fontId="3" fillId="0" borderId="0" xfId="0" applyFont="1" applyFill="1" applyAlignment="1">
      <alignment horizontal="left"/>
    </xf>
    <xf numFmtId="171" fontId="3" fillId="0" borderId="0" xfId="62" applyFont="1" applyFill="1" applyAlignment="1">
      <alignment horizontal="center"/>
    </xf>
    <xf numFmtId="182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182" fontId="1" fillId="0" borderId="0" xfId="0" applyNumberFormat="1" applyFont="1" applyFill="1" applyAlignment="1">
      <alignment horizontal="left"/>
    </xf>
    <xf numFmtId="182" fontId="1" fillId="0" borderId="0" xfId="0" applyNumberFormat="1" applyFont="1" applyFill="1" applyBorder="1" applyAlignment="1">
      <alignment horizontal="left"/>
    </xf>
    <xf numFmtId="171" fontId="1" fillId="0" borderId="0" xfId="62" applyFont="1" applyFill="1" applyBorder="1" applyAlignment="1">
      <alignment horizontal="left"/>
    </xf>
    <xf numFmtId="43" fontId="1" fillId="33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71" fontId="3" fillId="33" borderId="14" xfId="62" applyNumberFormat="1" applyFont="1" applyFill="1" applyBorder="1" applyAlignment="1">
      <alignment/>
    </xf>
    <xf numFmtId="43" fontId="1" fillId="0" borderId="0" xfId="0" applyNumberFormat="1" applyFont="1" applyFill="1" applyAlignment="1">
      <alignment horizontal="left"/>
    </xf>
    <xf numFmtId="0" fontId="1" fillId="33" borderId="15" xfId="0" applyFont="1" applyFill="1" applyBorder="1" applyAlignment="1">
      <alignment wrapText="1"/>
    </xf>
    <xf numFmtId="0" fontId="1" fillId="33" borderId="15" xfId="0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wrapText="1"/>
    </xf>
    <xf numFmtId="0" fontId="3" fillId="33" borderId="16" xfId="0" applyFont="1" applyFill="1" applyBorder="1" applyAlignment="1">
      <alignment horizontal="left" wrapText="1"/>
    </xf>
    <xf numFmtId="0" fontId="3" fillId="33" borderId="17" xfId="0" applyFont="1" applyFill="1" applyBorder="1" applyAlignment="1">
      <alignment wrapText="1"/>
    </xf>
    <xf numFmtId="171" fontId="3" fillId="33" borderId="12" xfId="62" applyNumberFormat="1" applyFont="1" applyFill="1" applyBorder="1" applyAlignment="1">
      <alignment/>
    </xf>
    <xf numFmtId="171" fontId="3" fillId="33" borderId="13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171" fontId="3" fillId="33" borderId="18" xfId="62" applyNumberFormat="1" applyFont="1" applyFill="1" applyBorder="1" applyAlignment="1">
      <alignment/>
    </xf>
    <xf numFmtId="0" fontId="3" fillId="33" borderId="16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171" fontId="1" fillId="33" borderId="14" xfId="62" applyNumberFormat="1" applyFont="1" applyFill="1" applyBorder="1" applyAlignment="1">
      <alignment/>
    </xf>
    <xf numFmtId="171" fontId="1" fillId="33" borderId="18" xfId="62" applyNumberFormat="1" applyFont="1" applyFill="1" applyBorder="1" applyAlignment="1">
      <alignment/>
    </xf>
    <xf numFmtId="0" fontId="1" fillId="33" borderId="15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2" fillId="33" borderId="15" xfId="0" applyFont="1" applyFill="1" applyBorder="1" applyAlignment="1">
      <alignment wrapText="1"/>
    </xf>
    <xf numFmtId="171" fontId="1" fillId="33" borderId="14" xfId="62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 wrapText="1"/>
    </xf>
    <xf numFmtId="171" fontId="1" fillId="33" borderId="15" xfId="62" applyNumberFormat="1" applyFont="1" applyFill="1" applyBorder="1" applyAlignment="1">
      <alignment/>
    </xf>
    <xf numFmtId="0" fontId="1" fillId="33" borderId="20" xfId="0" applyFont="1" applyFill="1" applyBorder="1" applyAlignment="1">
      <alignment wrapText="1"/>
    </xf>
    <xf numFmtId="0" fontId="3" fillId="33" borderId="20" xfId="0" applyFont="1" applyFill="1" applyBorder="1" applyAlignment="1">
      <alignment horizontal="left"/>
    </xf>
    <xf numFmtId="0" fontId="1" fillId="33" borderId="20" xfId="0" applyFont="1" applyFill="1" applyBorder="1" applyAlignment="1">
      <alignment horizontal="left"/>
    </xf>
    <xf numFmtId="171" fontId="1" fillId="33" borderId="14" xfId="62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wrapText="1"/>
    </xf>
    <xf numFmtId="171" fontId="1" fillId="33" borderId="11" xfId="62" applyNumberFormat="1" applyFont="1" applyFill="1" applyBorder="1" applyAlignment="1">
      <alignment/>
    </xf>
    <xf numFmtId="171" fontId="1" fillId="33" borderId="21" xfId="62" applyNumberFormat="1" applyFont="1" applyFill="1" applyBorder="1" applyAlignment="1">
      <alignment/>
    </xf>
    <xf numFmtId="171" fontId="1" fillId="33" borderId="11" xfId="62" applyNumberFormat="1" applyFont="1" applyFill="1" applyBorder="1" applyAlignment="1">
      <alignment horizontal="center"/>
    </xf>
    <xf numFmtId="171" fontId="1" fillId="33" borderId="22" xfId="62" applyNumberFormat="1" applyFont="1" applyFill="1" applyBorder="1" applyAlignment="1">
      <alignment/>
    </xf>
    <xf numFmtId="171" fontId="1" fillId="33" borderId="12" xfId="62" applyNumberFormat="1" applyFont="1" applyFill="1" applyBorder="1" applyAlignment="1">
      <alignment/>
    </xf>
    <xf numFmtId="0" fontId="3" fillId="33" borderId="15" xfId="0" applyFont="1" applyFill="1" applyBorder="1" applyAlignment="1">
      <alignment horizontal="left"/>
    </xf>
    <xf numFmtId="171" fontId="3" fillId="33" borderId="15" xfId="62" applyNumberFormat="1" applyFont="1" applyFill="1" applyBorder="1" applyAlignment="1">
      <alignment/>
    </xf>
    <xf numFmtId="182" fontId="1" fillId="33" borderId="0" xfId="62" applyNumberFormat="1" applyFont="1" applyFill="1" applyBorder="1" applyAlignment="1">
      <alignment/>
    </xf>
    <xf numFmtId="182" fontId="1" fillId="33" borderId="0" xfId="62" applyNumberFormat="1" applyFont="1" applyFill="1" applyBorder="1" applyAlignment="1">
      <alignment horizontal="right"/>
    </xf>
    <xf numFmtId="0" fontId="3" fillId="33" borderId="20" xfId="0" applyFont="1" applyFill="1" applyBorder="1" applyAlignment="1">
      <alignment wrapText="1"/>
    </xf>
    <xf numFmtId="171" fontId="3" fillId="33" borderId="13" xfId="62" applyNumberFormat="1" applyFont="1" applyFill="1" applyBorder="1" applyAlignment="1">
      <alignment/>
    </xf>
    <xf numFmtId="0" fontId="3" fillId="33" borderId="22" xfId="0" applyFont="1" applyFill="1" applyBorder="1" applyAlignment="1">
      <alignment horizontal="left"/>
    </xf>
    <xf numFmtId="182" fontId="3" fillId="33" borderId="14" xfId="62" applyNumberFormat="1" applyFont="1" applyFill="1" applyBorder="1" applyAlignment="1">
      <alignment/>
    </xf>
    <xf numFmtId="182" fontId="1" fillId="33" borderId="14" xfId="62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 wrapText="1"/>
    </xf>
    <xf numFmtId="182" fontId="1" fillId="33" borderId="11" xfId="62" applyNumberFormat="1" applyFont="1" applyFill="1" applyBorder="1" applyAlignment="1">
      <alignment horizontal="center"/>
    </xf>
    <xf numFmtId="182" fontId="1" fillId="33" borderId="11" xfId="62" applyNumberFormat="1" applyFont="1" applyFill="1" applyBorder="1" applyAlignment="1">
      <alignment/>
    </xf>
    <xf numFmtId="171" fontId="1" fillId="33" borderId="23" xfId="62" applyNumberFormat="1" applyFont="1" applyFill="1" applyBorder="1" applyAlignment="1">
      <alignment/>
    </xf>
    <xf numFmtId="171" fontId="3" fillId="33" borderId="14" xfId="62" applyFont="1" applyFill="1" applyBorder="1" applyAlignment="1">
      <alignment/>
    </xf>
    <xf numFmtId="171" fontId="1" fillId="0" borderId="14" xfId="62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5" fillId="34" borderId="19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right"/>
    </xf>
    <xf numFmtId="0" fontId="3" fillId="34" borderId="2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3" fillId="34" borderId="23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justify" wrapText="1"/>
    </xf>
    <xf numFmtId="182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1" fontId="3" fillId="0" borderId="0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Border="1" applyAlignment="1">
      <alignment vertical="center"/>
    </xf>
    <xf numFmtId="171" fontId="1" fillId="0" borderId="0" xfId="0" applyNumberFormat="1" applyFont="1" applyFill="1" applyBorder="1" applyAlignment="1">
      <alignment vertical="center"/>
    </xf>
    <xf numFmtId="171" fontId="3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800100</xdr:colOff>
      <xdr:row>0</xdr:row>
      <xdr:rowOff>95250</xdr:rowOff>
    </xdr:from>
    <xdr:to>
      <xdr:col>5</xdr:col>
      <xdr:colOff>123825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87075" y="95250"/>
          <a:ext cx="571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819150</xdr:colOff>
      <xdr:row>151</xdr:row>
      <xdr:rowOff>57150</xdr:rowOff>
    </xdr:from>
    <xdr:to>
      <xdr:col>5</xdr:col>
      <xdr:colOff>152400</xdr:colOff>
      <xdr:row>154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31718250"/>
          <a:ext cx="581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1"/>
  <sheetViews>
    <sheetView showGridLines="0" tabSelected="1" zoomScale="70" zoomScaleNormal="70" zoomScalePageLayoutView="0" workbookViewId="0" topLeftCell="A1">
      <selection activeCell="O20" sqref="O20:T37"/>
    </sheetView>
  </sheetViews>
  <sheetFormatPr defaultColWidth="9.140625" defaultRowHeight="12.75"/>
  <cols>
    <col min="1" max="1" width="77.421875" style="2" customWidth="1"/>
    <col min="2" max="2" width="28.7109375" style="2" bestFit="1" customWidth="1"/>
    <col min="3" max="3" width="24.57421875" style="2" customWidth="1"/>
    <col min="4" max="4" width="20.57421875" style="2" bestFit="1" customWidth="1"/>
    <col min="5" max="5" width="18.7109375" style="2" bestFit="1" customWidth="1"/>
    <col min="6" max="6" width="22.421875" style="2" bestFit="1" customWidth="1"/>
    <col min="7" max="7" width="17.8515625" style="2" customWidth="1"/>
    <col min="8" max="8" width="18.140625" style="2" customWidth="1"/>
    <col min="9" max="10" width="18.7109375" style="2" bestFit="1" customWidth="1"/>
    <col min="11" max="11" width="26.7109375" style="2" customWidth="1"/>
    <col min="12" max="12" width="22.7109375" style="2" customWidth="1"/>
    <col min="13" max="13" width="23.421875" style="2" customWidth="1"/>
    <col min="14" max="14" width="6.28125" style="2" customWidth="1"/>
    <col min="15" max="15" width="16.28125" style="5" bestFit="1" customWidth="1"/>
    <col min="16" max="16" width="24.28125" style="5" bestFit="1" customWidth="1"/>
    <col min="17" max="17" width="24.140625" style="5" customWidth="1"/>
    <col min="18" max="18" width="20.57421875" style="5" bestFit="1" customWidth="1"/>
    <col min="19" max="19" width="21.7109375" style="5" bestFit="1" customWidth="1"/>
    <col min="20" max="20" width="18.28125" style="5" bestFit="1" customWidth="1"/>
    <col min="21" max="16384" width="9.140625" style="5" customWidth="1"/>
  </cols>
  <sheetData>
    <row r="1" spans="1:12" ht="15.75">
      <c r="A1" s="28"/>
      <c r="L1" s="21"/>
    </row>
    <row r="2" ht="15.75">
      <c r="L2" s="21"/>
    </row>
    <row r="3" ht="15.75">
      <c r="L3" s="21"/>
    </row>
    <row r="4" ht="15.75">
      <c r="L4" s="21"/>
    </row>
    <row r="5" spans="1:14" ht="15.75">
      <c r="A5" s="128" t="s">
        <v>0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29"/>
    </row>
    <row r="6" spans="1:14" ht="15.75">
      <c r="A6" s="128" t="s">
        <v>10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29"/>
    </row>
    <row r="7" spans="1:14" ht="15.75">
      <c r="A7" s="130" t="s">
        <v>13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30"/>
    </row>
    <row r="8" spans="1:14" ht="15.75">
      <c r="A8" s="129" t="s">
        <v>11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4"/>
    </row>
    <row r="9" spans="1:14" ht="15.75">
      <c r="A9" s="128" t="s">
        <v>188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29"/>
    </row>
    <row r="10" spans="1:12" ht="15.75">
      <c r="A10" s="29"/>
      <c r="B10" s="31"/>
      <c r="C10" s="29"/>
      <c r="D10" s="29"/>
      <c r="E10" s="29"/>
      <c r="F10" s="31"/>
      <c r="G10" s="29"/>
      <c r="H10" s="29"/>
      <c r="I10" s="29"/>
      <c r="J10" s="29"/>
      <c r="K10" s="29"/>
      <c r="L10" s="21"/>
    </row>
    <row r="11" spans="1:10" ht="15.75">
      <c r="A11" s="32"/>
      <c r="B11" s="31"/>
      <c r="C11" s="33"/>
      <c r="D11" s="33"/>
      <c r="E11" s="34"/>
      <c r="F11" s="34"/>
      <c r="G11" s="35"/>
      <c r="H11" s="35"/>
      <c r="I11" s="35"/>
      <c r="J11" s="35"/>
    </row>
    <row r="12" spans="2:14" ht="15.75">
      <c r="B12" s="36"/>
      <c r="C12" s="36"/>
      <c r="D12" s="36"/>
      <c r="E12" s="35"/>
      <c r="F12" s="36"/>
      <c r="G12" s="36"/>
      <c r="H12" s="35"/>
      <c r="I12" s="35"/>
      <c r="J12" s="51"/>
      <c r="K12" s="112" t="s">
        <v>189</v>
      </c>
      <c r="L12" s="112"/>
      <c r="M12" s="112"/>
      <c r="N12" s="1"/>
    </row>
    <row r="13" spans="1:14" ht="15.75">
      <c r="A13" s="2" t="s">
        <v>18</v>
      </c>
      <c r="B13" s="35"/>
      <c r="C13" s="35"/>
      <c r="D13" s="35"/>
      <c r="E13" s="35"/>
      <c r="F13" s="35"/>
      <c r="G13" s="35"/>
      <c r="H13" s="35"/>
      <c r="I13" s="51"/>
      <c r="J13" s="51"/>
      <c r="K13" s="3"/>
      <c r="L13" s="3"/>
      <c r="M13" s="3">
        <v>1</v>
      </c>
      <c r="N13" s="3"/>
    </row>
    <row r="14" spans="1:14" ht="15.75">
      <c r="A14" s="98" t="s">
        <v>12</v>
      </c>
      <c r="B14" s="104" t="s">
        <v>144</v>
      </c>
      <c r="C14" s="105"/>
      <c r="D14" s="105"/>
      <c r="E14" s="105"/>
      <c r="F14" s="106"/>
      <c r="G14" s="121" t="s">
        <v>22</v>
      </c>
      <c r="H14" s="122"/>
      <c r="I14" s="122"/>
      <c r="J14" s="122"/>
      <c r="K14" s="122"/>
      <c r="L14" s="122"/>
      <c r="M14" s="121" t="s">
        <v>107</v>
      </c>
      <c r="N14" s="4"/>
    </row>
    <row r="15" spans="1:15" ht="15.75">
      <c r="A15" s="99"/>
      <c r="B15" s="107"/>
      <c r="C15" s="108"/>
      <c r="D15" s="108"/>
      <c r="E15" s="108"/>
      <c r="F15" s="109"/>
      <c r="G15" s="123"/>
      <c r="H15" s="124"/>
      <c r="I15" s="124"/>
      <c r="J15" s="124"/>
      <c r="K15" s="124"/>
      <c r="L15" s="124"/>
      <c r="M15" s="127"/>
      <c r="N15" s="4"/>
      <c r="O15" s="6"/>
    </row>
    <row r="16" spans="1:15" ht="15.75">
      <c r="A16" s="99"/>
      <c r="B16" s="117" t="s">
        <v>1</v>
      </c>
      <c r="C16" s="118"/>
      <c r="D16" s="102" t="s">
        <v>2</v>
      </c>
      <c r="E16" s="102" t="s">
        <v>3</v>
      </c>
      <c r="F16" s="125" t="s">
        <v>20</v>
      </c>
      <c r="G16" s="115" t="s">
        <v>1</v>
      </c>
      <c r="H16" s="116"/>
      <c r="I16" s="102" t="s">
        <v>19</v>
      </c>
      <c r="J16" s="102" t="s">
        <v>2</v>
      </c>
      <c r="K16" s="102" t="s">
        <v>3</v>
      </c>
      <c r="L16" s="121" t="s">
        <v>20</v>
      </c>
      <c r="M16" s="127"/>
      <c r="N16" s="4"/>
      <c r="O16" s="6"/>
    </row>
    <row r="17" spans="1:15" ht="16.5" customHeight="1">
      <c r="A17" s="100"/>
      <c r="B17" s="113" t="s">
        <v>97</v>
      </c>
      <c r="C17" s="110" t="s">
        <v>177</v>
      </c>
      <c r="D17" s="103"/>
      <c r="E17" s="103"/>
      <c r="F17" s="126"/>
      <c r="G17" s="113" t="s">
        <v>100</v>
      </c>
      <c r="H17" s="119" t="s">
        <v>178</v>
      </c>
      <c r="I17" s="103"/>
      <c r="J17" s="103"/>
      <c r="K17" s="103"/>
      <c r="L17" s="127"/>
      <c r="M17" s="127"/>
      <c r="N17" s="4"/>
      <c r="O17" s="6"/>
    </row>
    <row r="18" spans="1:19" ht="36.75" customHeight="1">
      <c r="A18" s="100"/>
      <c r="B18" s="114"/>
      <c r="C18" s="111"/>
      <c r="D18" s="103"/>
      <c r="E18" s="103"/>
      <c r="F18" s="42"/>
      <c r="G18" s="114"/>
      <c r="H18" s="120"/>
      <c r="I18" s="103"/>
      <c r="J18" s="103"/>
      <c r="K18" s="103"/>
      <c r="L18" s="127"/>
      <c r="M18" s="127"/>
      <c r="N18" s="4"/>
      <c r="O18" s="6"/>
      <c r="P18" s="6"/>
      <c r="Q18" s="6"/>
      <c r="R18" s="6"/>
      <c r="S18" s="6"/>
    </row>
    <row r="19" spans="1:19" ht="21.75" customHeight="1">
      <c r="A19" s="101"/>
      <c r="B19" s="43" t="s">
        <v>109</v>
      </c>
      <c r="C19" s="45" t="s">
        <v>110</v>
      </c>
      <c r="D19" s="44" t="s">
        <v>111</v>
      </c>
      <c r="E19" s="44" t="s">
        <v>98</v>
      </c>
      <c r="F19" s="44" t="s">
        <v>99</v>
      </c>
      <c r="G19" s="44" t="s">
        <v>101</v>
      </c>
      <c r="H19" s="43" t="s">
        <v>102</v>
      </c>
      <c r="I19" s="44" t="s">
        <v>103</v>
      </c>
      <c r="J19" s="44" t="s">
        <v>104</v>
      </c>
      <c r="K19" s="44" t="s">
        <v>105</v>
      </c>
      <c r="L19" s="46" t="s">
        <v>106</v>
      </c>
      <c r="M19" s="46" t="s">
        <v>108</v>
      </c>
      <c r="N19" s="4"/>
      <c r="O19" s="6"/>
      <c r="P19" s="6"/>
      <c r="Q19" s="6"/>
      <c r="R19" s="6"/>
      <c r="S19" s="6"/>
    </row>
    <row r="20" spans="1:19" s="2" customFormat="1" ht="15.75">
      <c r="A20" s="56" t="s">
        <v>27</v>
      </c>
      <c r="B20" s="57">
        <f aca="true" t="shared" si="0" ref="B20:L20">B134+B139+B144+B147+B21</f>
        <v>7607108181.329999</v>
      </c>
      <c r="C20" s="57">
        <f t="shared" si="0"/>
        <v>2275107584.58</v>
      </c>
      <c r="D20" s="57">
        <f t="shared" si="0"/>
        <v>1463020154.8400002</v>
      </c>
      <c r="E20" s="57">
        <f t="shared" si="0"/>
        <v>165765579.84</v>
      </c>
      <c r="F20" s="57">
        <f t="shared" si="0"/>
        <v>8253430031.229999</v>
      </c>
      <c r="G20" s="57">
        <f t="shared" si="0"/>
        <v>7070380.420000001</v>
      </c>
      <c r="H20" s="57">
        <f t="shared" si="0"/>
        <v>784000506.73</v>
      </c>
      <c r="I20" s="57">
        <f t="shared" si="0"/>
        <v>344154486.10999995</v>
      </c>
      <c r="J20" s="57">
        <f t="shared" si="0"/>
        <v>328816497.54999995</v>
      </c>
      <c r="K20" s="57">
        <f t="shared" si="0"/>
        <v>229808275.34</v>
      </c>
      <c r="L20" s="57">
        <f t="shared" si="0"/>
        <v>232446114.26</v>
      </c>
      <c r="M20" s="58">
        <f>F20+L20</f>
        <v>8485876145.489999</v>
      </c>
      <c r="N20" s="7"/>
      <c r="O20" s="135"/>
      <c r="P20" s="135"/>
      <c r="Q20" s="135"/>
      <c r="R20" s="135"/>
      <c r="S20" s="135"/>
    </row>
    <row r="21" spans="1:20" s="2" customFormat="1" ht="15.75">
      <c r="A21" s="59" t="s">
        <v>9</v>
      </c>
      <c r="B21" s="50">
        <f aca="true" t="shared" si="1" ref="B21:L21">B22+B53+B77+B97+B103+B116</f>
        <v>7602816729.109999</v>
      </c>
      <c r="C21" s="50">
        <f t="shared" si="1"/>
        <v>1764747970.5099998</v>
      </c>
      <c r="D21" s="50">
        <f t="shared" si="1"/>
        <v>1259249420.44</v>
      </c>
      <c r="E21" s="50">
        <f t="shared" si="1"/>
        <v>165765577.66</v>
      </c>
      <c r="F21" s="50">
        <f t="shared" si="1"/>
        <v>7942549701.519999</v>
      </c>
      <c r="G21" s="50">
        <f t="shared" si="1"/>
        <v>6121097.5600000005</v>
      </c>
      <c r="H21" s="50">
        <f t="shared" si="1"/>
        <v>385191414.06</v>
      </c>
      <c r="I21" s="50">
        <f t="shared" si="1"/>
        <v>113503940.32</v>
      </c>
      <c r="J21" s="50">
        <f t="shared" si="1"/>
        <v>102079725.60000001</v>
      </c>
      <c r="K21" s="50">
        <f t="shared" si="1"/>
        <v>215248350.68</v>
      </c>
      <c r="L21" s="50">
        <f t="shared" si="1"/>
        <v>73984435.34</v>
      </c>
      <c r="M21" s="60">
        <f aca="true" t="shared" si="2" ref="M21:M83">F21+L21</f>
        <v>8016534136.859999</v>
      </c>
      <c r="N21" s="8"/>
      <c r="O21" s="136"/>
      <c r="P21" s="137"/>
      <c r="Q21" s="137"/>
      <c r="R21" s="137"/>
      <c r="S21" s="137"/>
      <c r="T21" s="9"/>
    </row>
    <row r="22" spans="1:20" ht="15.75">
      <c r="A22" s="61" t="s">
        <v>23</v>
      </c>
      <c r="B22" s="50">
        <f aca="true" t="shared" si="3" ref="B22:L22">SUM(B23:B52)</f>
        <v>1722422265.5100002</v>
      </c>
      <c r="C22" s="50">
        <f t="shared" si="3"/>
        <v>747115922.7</v>
      </c>
      <c r="D22" s="50">
        <f t="shared" si="3"/>
        <v>337604681.71000004</v>
      </c>
      <c r="E22" s="50">
        <f t="shared" si="3"/>
        <v>164271913.12</v>
      </c>
      <c r="F22" s="50">
        <f t="shared" si="3"/>
        <v>1967661593.3799999</v>
      </c>
      <c r="G22" s="50">
        <f t="shared" si="3"/>
        <v>4317841</v>
      </c>
      <c r="H22" s="50">
        <f t="shared" si="3"/>
        <v>31945837.57</v>
      </c>
      <c r="I22" s="50">
        <f t="shared" si="3"/>
        <v>22894432.48</v>
      </c>
      <c r="J22" s="50">
        <f t="shared" si="3"/>
        <v>18376838.75</v>
      </c>
      <c r="K22" s="50">
        <f t="shared" si="3"/>
        <v>5872125.05</v>
      </c>
      <c r="L22" s="50">
        <f t="shared" si="3"/>
        <v>12014714.77</v>
      </c>
      <c r="M22" s="60">
        <f t="shared" si="2"/>
        <v>1979676308.1499999</v>
      </c>
      <c r="N22" s="10"/>
      <c r="O22" s="136"/>
      <c r="P22" s="138"/>
      <c r="Q22" s="138"/>
      <c r="R22" s="138"/>
      <c r="S22" s="138"/>
      <c r="T22" s="16"/>
    </row>
    <row r="23" spans="1:20" ht="15.75">
      <c r="A23" s="62" t="s">
        <v>159</v>
      </c>
      <c r="B23" s="63">
        <v>568951.31</v>
      </c>
      <c r="C23" s="63">
        <v>519625.27</v>
      </c>
      <c r="D23" s="63">
        <v>481740.98</v>
      </c>
      <c r="E23" s="63">
        <v>0</v>
      </c>
      <c r="F23" s="63">
        <f aca="true" t="shared" si="4" ref="F23:F52">(B23+C23)-(D23+E23)</f>
        <v>606835.6000000001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60">
        <f aca="true" t="shared" si="5" ref="L23:L52">(G23+H23)-(J23+K23)</f>
        <v>0</v>
      </c>
      <c r="M23" s="64">
        <f t="shared" si="2"/>
        <v>606835.6000000001</v>
      </c>
      <c r="N23" s="10"/>
      <c r="O23" s="139"/>
      <c r="P23" s="138"/>
      <c r="Q23" s="138"/>
      <c r="R23" s="138"/>
      <c r="S23" s="138"/>
      <c r="T23" s="16"/>
    </row>
    <row r="24" spans="1:20" ht="15.75" customHeight="1">
      <c r="A24" s="52" t="s">
        <v>136</v>
      </c>
      <c r="B24" s="63">
        <v>2529382.13</v>
      </c>
      <c r="C24" s="63">
        <v>6357911.48</v>
      </c>
      <c r="D24" s="63">
        <v>1183548.43</v>
      </c>
      <c r="E24" s="63">
        <v>97.95</v>
      </c>
      <c r="F24" s="63">
        <f t="shared" si="4"/>
        <v>7703647.2299999995</v>
      </c>
      <c r="G24" s="63">
        <v>0</v>
      </c>
      <c r="H24" s="63">
        <v>4636054.8</v>
      </c>
      <c r="I24" s="63">
        <v>0</v>
      </c>
      <c r="J24" s="63">
        <v>0</v>
      </c>
      <c r="K24" s="63">
        <v>0</v>
      </c>
      <c r="L24" s="64">
        <f t="shared" si="5"/>
        <v>4636054.8</v>
      </c>
      <c r="M24" s="64">
        <f t="shared" si="2"/>
        <v>12339702.03</v>
      </c>
      <c r="N24" s="10"/>
      <c r="O24" s="140"/>
      <c r="P24" s="141"/>
      <c r="Q24" s="141"/>
      <c r="R24" s="141"/>
      <c r="S24" s="141"/>
      <c r="T24" s="16"/>
    </row>
    <row r="25" spans="1:20" ht="15.75">
      <c r="A25" s="52" t="s">
        <v>113</v>
      </c>
      <c r="B25" s="63">
        <v>3955.18</v>
      </c>
      <c r="C25" s="63">
        <v>65792.05</v>
      </c>
      <c r="D25" s="63">
        <v>0</v>
      </c>
      <c r="E25" s="63">
        <v>0</v>
      </c>
      <c r="F25" s="63">
        <f t="shared" si="4"/>
        <v>69747.23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4">
        <f t="shared" si="5"/>
        <v>0</v>
      </c>
      <c r="M25" s="64">
        <f t="shared" si="2"/>
        <v>69747.23</v>
      </c>
      <c r="N25" s="10"/>
      <c r="O25" s="140"/>
      <c r="P25" s="141"/>
      <c r="Q25" s="141"/>
      <c r="R25" s="141"/>
      <c r="S25" s="141"/>
      <c r="T25" s="16"/>
    </row>
    <row r="26" spans="1:20" ht="15.75">
      <c r="A26" s="52" t="s">
        <v>16</v>
      </c>
      <c r="B26" s="63">
        <v>2000</v>
      </c>
      <c r="C26" s="63">
        <v>3505521.92</v>
      </c>
      <c r="D26" s="63">
        <v>3478454.95</v>
      </c>
      <c r="E26" s="63">
        <v>0</v>
      </c>
      <c r="F26" s="63">
        <f t="shared" si="4"/>
        <v>29066.96999999974</v>
      </c>
      <c r="G26" s="63">
        <v>0</v>
      </c>
      <c r="H26" s="63">
        <v>2007192.63</v>
      </c>
      <c r="I26" s="63">
        <v>90776.49</v>
      </c>
      <c r="J26" s="63">
        <v>90776.49</v>
      </c>
      <c r="K26" s="63">
        <v>1916416.14</v>
      </c>
      <c r="L26" s="64">
        <f t="shared" si="5"/>
        <v>0</v>
      </c>
      <c r="M26" s="64">
        <f t="shared" si="2"/>
        <v>29066.96999999974</v>
      </c>
      <c r="N26" s="10"/>
      <c r="O26" s="140"/>
      <c r="P26" s="141"/>
      <c r="Q26" s="141"/>
      <c r="R26" s="141"/>
      <c r="S26" s="141"/>
      <c r="T26" s="16"/>
    </row>
    <row r="27" spans="1:20" s="2" customFormat="1" ht="15.75">
      <c r="A27" s="65" t="s">
        <v>137</v>
      </c>
      <c r="B27" s="63">
        <v>6681051.6</v>
      </c>
      <c r="C27" s="63">
        <v>3514519.55</v>
      </c>
      <c r="D27" s="63">
        <v>895345.45</v>
      </c>
      <c r="E27" s="63">
        <v>0</v>
      </c>
      <c r="F27" s="63">
        <f t="shared" si="4"/>
        <v>9300225.7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4">
        <f t="shared" si="5"/>
        <v>0</v>
      </c>
      <c r="M27" s="64">
        <f t="shared" si="2"/>
        <v>9300225.7</v>
      </c>
      <c r="N27" s="8"/>
      <c r="O27" s="140"/>
      <c r="P27" s="141"/>
      <c r="Q27" s="141"/>
      <c r="R27" s="141"/>
      <c r="S27" s="141"/>
      <c r="T27" s="16"/>
    </row>
    <row r="28" spans="1:20" ht="15.75">
      <c r="A28" s="52" t="s">
        <v>155</v>
      </c>
      <c r="B28" s="63">
        <v>25962795.27</v>
      </c>
      <c r="C28" s="63">
        <v>75295749.91</v>
      </c>
      <c r="D28" s="63">
        <v>75129616.06</v>
      </c>
      <c r="E28" s="63">
        <v>2915.36</v>
      </c>
      <c r="F28" s="63">
        <f t="shared" si="4"/>
        <v>26126013.75999999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4">
        <f t="shared" si="5"/>
        <v>0</v>
      </c>
      <c r="M28" s="64">
        <f t="shared" si="2"/>
        <v>26126013.75999999</v>
      </c>
      <c r="N28" s="10"/>
      <c r="O28" s="140"/>
      <c r="P28" s="141"/>
      <c r="Q28" s="141"/>
      <c r="R28" s="141"/>
      <c r="S28" s="141"/>
      <c r="T28" s="16"/>
    </row>
    <row r="29" spans="1:20" ht="15.75">
      <c r="A29" s="52" t="s">
        <v>138</v>
      </c>
      <c r="B29" s="63">
        <v>13322762.62</v>
      </c>
      <c r="C29" s="63">
        <v>976644.52</v>
      </c>
      <c r="D29" s="63">
        <v>975118.6</v>
      </c>
      <c r="E29" s="63">
        <v>0</v>
      </c>
      <c r="F29" s="63">
        <f t="shared" si="4"/>
        <v>13324288.54</v>
      </c>
      <c r="G29" s="63">
        <v>0</v>
      </c>
      <c r="H29" s="63">
        <v>1735066.74</v>
      </c>
      <c r="I29" s="63">
        <v>191004.97</v>
      </c>
      <c r="J29" s="63">
        <v>105689.79</v>
      </c>
      <c r="K29" s="63">
        <v>0</v>
      </c>
      <c r="L29" s="64">
        <f t="shared" si="5"/>
        <v>1629376.95</v>
      </c>
      <c r="M29" s="64">
        <f t="shared" si="2"/>
        <v>14953665.489999998</v>
      </c>
      <c r="N29" s="10"/>
      <c r="O29" s="136"/>
      <c r="P29" s="142"/>
      <c r="Q29" s="142"/>
      <c r="R29" s="142"/>
      <c r="S29" s="142"/>
      <c r="T29" s="16"/>
    </row>
    <row r="30" spans="1:20" ht="17.25" customHeight="1">
      <c r="A30" s="66" t="s">
        <v>114</v>
      </c>
      <c r="B30" s="63">
        <v>1355123.8</v>
      </c>
      <c r="C30" s="63">
        <v>1076989.25</v>
      </c>
      <c r="D30" s="63">
        <v>1042419.78</v>
      </c>
      <c r="E30" s="63">
        <v>0</v>
      </c>
      <c r="F30" s="63">
        <f t="shared" si="4"/>
        <v>1389693.2699999998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4">
        <f t="shared" si="5"/>
        <v>0</v>
      </c>
      <c r="M30" s="64">
        <f t="shared" si="2"/>
        <v>1389693.2699999998</v>
      </c>
      <c r="N30" s="10"/>
      <c r="O30" s="136"/>
      <c r="P30" s="138"/>
      <c r="Q30" s="138"/>
      <c r="R30" s="138"/>
      <c r="S30" s="138"/>
      <c r="T30" s="16"/>
    </row>
    <row r="31" spans="1:20" ht="15.75">
      <c r="A31" s="52" t="s">
        <v>88</v>
      </c>
      <c r="B31" s="63">
        <v>269277.5</v>
      </c>
      <c r="C31" s="63">
        <v>287397.11</v>
      </c>
      <c r="D31" s="63">
        <v>135637.73</v>
      </c>
      <c r="E31" s="63">
        <v>0</v>
      </c>
      <c r="F31" s="63">
        <f t="shared" si="4"/>
        <v>421036.88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4">
        <f t="shared" si="5"/>
        <v>0</v>
      </c>
      <c r="M31" s="64">
        <f t="shared" si="2"/>
        <v>421036.88</v>
      </c>
      <c r="N31" s="10"/>
      <c r="O31" s="140"/>
      <c r="P31" s="141"/>
      <c r="Q31" s="141"/>
      <c r="R31" s="141"/>
      <c r="S31" s="141"/>
      <c r="T31" s="16"/>
    </row>
    <row r="32" spans="1:20" s="2" customFormat="1" ht="15.75">
      <c r="A32" s="52" t="s">
        <v>89</v>
      </c>
      <c r="B32" s="63">
        <v>656409069.31</v>
      </c>
      <c r="C32" s="63">
        <v>135505033.54</v>
      </c>
      <c r="D32" s="63">
        <v>134276922.76</v>
      </c>
      <c r="E32" s="63">
        <v>160791918.49</v>
      </c>
      <c r="F32" s="63">
        <f t="shared" si="4"/>
        <v>496845261.5999999</v>
      </c>
      <c r="G32" s="63">
        <v>4317841</v>
      </c>
      <c r="H32" s="63">
        <v>3627902.58</v>
      </c>
      <c r="I32" s="63">
        <v>4557447.27</v>
      </c>
      <c r="J32" s="63">
        <v>146601.17</v>
      </c>
      <c r="K32" s="63">
        <v>3388296.31</v>
      </c>
      <c r="L32" s="64">
        <f t="shared" si="5"/>
        <v>4410846.1</v>
      </c>
      <c r="M32" s="64">
        <f t="shared" si="2"/>
        <v>501256107.6999999</v>
      </c>
      <c r="N32" s="8"/>
      <c r="O32" s="140"/>
      <c r="P32" s="141"/>
      <c r="Q32" s="141"/>
      <c r="R32" s="141"/>
      <c r="S32" s="141"/>
      <c r="T32" s="16"/>
    </row>
    <row r="33" spans="1:20" ht="15.75">
      <c r="A33" s="52" t="s">
        <v>115</v>
      </c>
      <c r="B33" s="63">
        <v>182622473.9</v>
      </c>
      <c r="C33" s="63">
        <v>1895751.56</v>
      </c>
      <c r="D33" s="63">
        <v>1017558.2</v>
      </c>
      <c r="E33" s="63">
        <v>0</v>
      </c>
      <c r="F33" s="63">
        <f t="shared" si="4"/>
        <v>183500667.26000002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4">
        <f t="shared" si="5"/>
        <v>0</v>
      </c>
      <c r="M33" s="64">
        <f t="shared" si="2"/>
        <v>183500667.26000002</v>
      </c>
      <c r="N33" s="10"/>
      <c r="O33" s="140"/>
      <c r="P33" s="141"/>
      <c r="Q33" s="141"/>
      <c r="R33" s="141"/>
      <c r="S33" s="141"/>
      <c r="T33" s="16"/>
    </row>
    <row r="34" spans="1:20" ht="15.75" customHeight="1">
      <c r="A34" s="67" t="s">
        <v>156</v>
      </c>
      <c r="B34" s="63">
        <v>497993.24</v>
      </c>
      <c r="C34" s="63">
        <v>1355817.04</v>
      </c>
      <c r="D34" s="63">
        <v>438491.04</v>
      </c>
      <c r="E34" s="63">
        <v>0</v>
      </c>
      <c r="F34" s="63">
        <f t="shared" si="4"/>
        <v>1415319.24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4">
        <f t="shared" si="5"/>
        <v>0</v>
      </c>
      <c r="M34" s="64">
        <f t="shared" si="2"/>
        <v>1415319.24</v>
      </c>
      <c r="N34" s="10"/>
      <c r="O34" s="140"/>
      <c r="P34" s="141"/>
      <c r="Q34" s="141"/>
      <c r="R34" s="141"/>
      <c r="S34" s="141"/>
      <c r="T34" s="16"/>
    </row>
    <row r="35" spans="1:20" ht="31.5" customHeight="1">
      <c r="A35" s="67" t="s">
        <v>145</v>
      </c>
      <c r="B35" s="63">
        <v>1031697.38</v>
      </c>
      <c r="C35" s="63">
        <v>195104.68</v>
      </c>
      <c r="D35" s="96">
        <v>195104.68</v>
      </c>
      <c r="E35" s="63">
        <v>0</v>
      </c>
      <c r="F35" s="63">
        <f t="shared" si="4"/>
        <v>1031697.3800000001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4">
        <v>0</v>
      </c>
      <c r="M35" s="64">
        <f t="shared" si="2"/>
        <v>1031697.3800000001</v>
      </c>
      <c r="N35" s="10"/>
      <c r="O35" s="140"/>
      <c r="P35" s="141"/>
      <c r="Q35" s="141"/>
      <c r="R35" s="141"/>
      <c r="S35" s="141"/>
      <c r="T35" s="16"/>
    </row>
    <row r="36" spans="1:20" ht="15.75">
      <c r="A36" s="52" t="s">
        <v>116</v>
      </c>
      <c r="B36" s="63">
        <v>9673015.39</v>
      </c>
      <c r="C36" s="63">
        <v>11207754.33</v>
      </c>
      <c r="D36" s="63">
        <v>11204228.47</v>
      </c>
      <c r="E36" s="63">
        <v>0</v>
      </c>
      <c r="F36" s="63">
        <f t="shared" si="4"/>
        <v>9676541.249999998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4">
        <f t="shared" si="5"/>
        <v>0</v>
      </c>
      <c r="M36" s="64">
        <f t="shared" si="2"/>
        <v>9676541.249999998</v>
      </c>
      <c r="N36" s="8"/>
      <c r="O36" s="139"/>
      <c r="P36" s="138"/>
      <c r="Q36" s="138"/>
      <c r="R36" s="138"/>
      <c r="S36" s="138"/>
      <c r="T36" s="16"/>
    </row>
    <row r="37" spans="1:20" ht="15.75">
      <c r="A37" s="52" t="s">
        <v>90</v>
      </c>
      <c r="B37" s="63">
        <v>107640254.35</v>
      </c>
      <c r="C37" s="63">
        <v>29319912.9</v>
      </c>
      <c r="D37" s="63">
        <v>20055809.55</v>
      </c>
      <c r="E37" s="63">
        <v>0</v>
      </c>
      <c r="F37" s="63">
        <f t="shared" si="4"/>
        <v>116904357.7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4">
        <f t="shared" si="5"/>
        <v>0</v>
      </c>
      <c r="M37" s="64">
        <f t="shared" si="2"/>
        <v>116904357.7</v>
      </c>
      <c r="N37" s="10"/>
      <c r="O37" s="134"/>
      <c r="P37" s="134"/>
      <c r="Q37" s="134"/>
      <c r="R37" s="134"/>
      <c r="S37" s="134"/>
      <c r="T37" s="16"/>
    </row>
    <row r="38" spans="1:19" ht="15.75" customHeight="1">
      <c r="A38" s="52" t="s">
        <v>117</v>
      </c>
      <c r="B38" s="63">
        <v>260804.77</v>
      </c>
      <c r="C38" s="63">
        <v>0</v>
      </c>
      <c r="D38" s="63">
        <v>0</v>
      </c>
      <c r="E38" s="63">
        <v>0</v>
      </c>
      <c r="F38" s="63">
        <f t="shared" si="4"/>
        <v>260804.77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4">
        <f t="shared" si="5"/>
        <v>0</v>
      </c>
      <c r="M38" s="64">
        <f t="shared" si="2"/>
        <v>260804.77</v>
      </c>
      <c r="N38" s="10"/>
      <c r="O38" s="12"/>
      <c r="P38" s="12"/>
      <c r="Q38" s="12"/>
      <c r="R38" s="12"/>
      <c r="S38" s="12"/>
    </row>
    <row r="39" spans="1:20" s="2" customFormat="1" ht="15.75">
      <c r="A39" s="52" t="s">
        <v>91</v>
      </c>
      <c r="B39" s="63">
        <v>0</v>
      </c>
      <c r="C39" s="63">
        <v>6377.56</v>
      </c>
      <c r="D39" s="63">
        <v>6377.56</v>
      </c>
      <c r="E39" s="63">
        <v>0</v>
      </c>
      <c r="F39" s="63">
        <f t="shared" si="4"/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4">
        <f t="shared" si="5"/>
        <v>0</v>
      </c>
      <c r="M39" s="64">
        <f t="shared" si="2"/>
        <v>0</v>
      </c>
      <c r="N39" s="8"/>
      <c r="O39" s="13"/>
      <c r="P39" s="14"/>
      <c r="Q39" s="14"/>
      <c r="R39" s="14"/>
      <c r="S39" s="14"/>
      <c r="T39" s="5"/>
    </row>
    <row r="40" spans="1:19" s="2" customFormat="1" ht="15.75">
      <c r="A40" s="52" t="s">
        <v>157</v>
      </c>
      <c r="B40" s="63">
        <v>2722326.86</v>
      </c>
      <c r="C40" s="63">
        <v>1580275.01</v>
      </c>
      <c r="D40" s="63">
        <v>1579185.01</v>
      </c>
      <c r="E40" s="68">
        <v>0</v>
      </c>
      <c r="F40" s="63">
        <f t="shared" si="4"/>
        <v>2723416.8600000003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4">
        <f t="shared" si="5"/>
        <v>0</v>
      </c>
      <c r="M40" s="64">
        <f t="shared" si="2"/>
        <v>2723416.8600000003</v>
      </c>
      <c r="N40"/>
      <c r="O40" s="12"/>
      <c r="P40" s="12"/>
      <c r="Q40" s="12"/>
      <c r="R40" s="12"/>
      <c r="S40" s="12"/>
    </row>
    <row r="41" spans="1:19" ht="15.75" customHeight="1">
      <c r="A41" s="52" t="s">
        <v>92</v>
      </c>
      <c r="B41" s="63">
        <v>80299.97</v>
      </c>
      <c r="C41" s="63">
        <v>94008.36</v>
      </c>
      <c r="D41" s="63">
        <v>94008.36</v>
      </c>
      <c r="E41" s="63">
        <v>0</v>
      </c>
      <c r="F41" s="63">
        <f t="shared" si="4"/>
        <v>80299.97000000002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4">
        <f t="shared" si="5"/>
        <v>0</v>
      </c>
      <c r="M41" s="64">
        <f t="shared" si="2"/>
        <v>80299.97000000002</v>
      </c>
      <c r="N41"/>
      <c r="O41" s="15"/>
      <c r="P41" s="2"/>
      <c r="Q41" s="2"/>
      <c r="R41" s="2"/>
      <c r="S41" s="2"/>
    </row>
    <row r="42" spans="1:14" ht="15.75">
      <c r="A42" s="52" t="s">
        <v>93</v>
      </c>
      <c r="B42" s="63">
        <v>6485.28</v>
      </c>
      <c r="C42" s="63">
        <v>0</v>
      </c>
      <c r="D42" s="63">
        <v>0</v>
      </c>
      <c r="E42" s="63">
        <v>0</v>
      </c>
      <c r="F42" s="63">
        <f t="shared" si="4"/>
        <v>6485.28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4">
        <f t="shared" si="5"/>
        <v>0</v>
      </c>
      <c r="M42" s="64">
        <f t="shared" si="2"/>
        <v>6485.28</v>
      </c>
      <c r="N42"/>
    </row>
    <row r="43" spans="1:14" ht="15.75">
      <c r="A43" s="52" t="s">
        <v>139</v>
      </c>
      <c r="B43" s="63">
        <v>623135900.71</v>
      </c>
      <c r="C43" s="63">
        <v>437782265.19</v>
      </c>
      <c r="D43" s="63">
        <v>51946424.74</v>
      </c>
      <c r="E43" s="63">
        <v>3428257.85</v>
      </c>
      <c r="F43" s="63">
        <f t="shared" si="4"/>
        <v>1005543483.3100001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4">
        <f t="shared" si="5"/>
        <v>0</v>
      </c>
      <c r="M43" s="64">
        <f t="shared" si="2"/>
        <v>1005543483.3100001</v>
      </c>
      <c r="N43"/>
    </row>
    <row r="44" spans="1:15" ht="15.75" customHeight="1">
      <c r="A44" s="52" t="s">
        <v>118</v>
      </c>
      <c r="B44" s="63">
        <v>21574574.22</v>
      </c>
      <c r="C44" s="63">
        <v>349651.98</v>
      </c>
      <c r="D44" s="63">
        <v>144482.02</v>
      </c>
      <c r="E44" s="63">
        <v>0</v>
      </c>
      <c r="F44" s="63">
        <f t="shared" si="4"/>
        <v>21779744.18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4">
        <f t="shared" si="5"/>
        <v>0</v>
      </c>
      <c r="M44" s="64">
        <f t="shared" si="2"/>
        <v>21779744.18</v>
      </c>
      <c r="N44"/>
      <c r="O44" s="17"/>
    </row>
    <row r="45" spans="1:19" s="2" customFormat="1" ht="15.75">
      <c r="A45" s="52" t="s">
        <v>94</v>
      </c>
      <c r="B45" s="63">
        <v>558911.38</v>
      </c>
      <c r="C45" s="63">
        <v>239468.07</v>
      </c>
      <c r="D45" s="63">
        <v>234191.37</v>
      </c>
      <c r="E45" s="63">
        <v>0</v>
      </c>
      <c r="F45" s="63">
        <f t="shared" si="4"/>
        <v>564188.08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4">
        <f t="shared" si="5"/>
        <v>0</v>
      </c>
      <c r="M45" s="64">
        <f t="shared" si="2"/>
        <v>564188.08</v>
      </c>
      <c r="N45"/>
      <c r="O45" s="17"/>
      <c r="P45" s="5"/>
      <c r="Q45" s="5"/>
      <c r="R45" s="5"/>
      <c r="S45" s="5"/>
    </row>
    <row r="46" spans="1:19" s="2" customFormat="1" ht="15.75">
      <c r="A46" s="52" t="s">
        <v>140</v>
      </c>
      <c r="B46" s="63">
        <v>1124</v>
      </c>
      <c r="C46" s="63">
        <v>1226168.03</v>
      </c>
      <c r="D46" s="63">
        <v>1050469.41</v>
      </c>
      <c r="E46" s="63">
        <v>0</v>
      </c>
      <c r="F46" s="63">
        <f t="shared" si="4"/>
        <v>176822.6200000001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4">
        <f t="shared" si="5"/>
        <v>0</v>
      </c>
      <c r="M46" s="64">
        <f t="shared" si="2"/>
        <v>176822.6200000001</v>
      </c>
      <c r="N46"/>
      <c r="O46" s="17"/>
      <c r="P46" s="5"/>
      <c r="Q46" s="5"/>
      <c r="R46" s="5"/>
      <c r="S46" s="5"/>
    </row>
    <row r="47" spans="1:15" s="2" customFormat="1" ht="15.75">
      <c r="A47" s="52" t="s">
        <v>112</v>
      </c>
      <c r="B47" s="63">
        <v>8888.65</v>
      </c>
      <c r="C47" s="63">
        <v>122815.57</v>
      </c>
      <c r="D47" s="63">
        <v>122815.57</v>
      </c>
      <c r="E47" s="63">
        <v>0</v>
      </c>
      <c r="F47" s="63">
        <f t="shared" si="4"/>
        <v>8888.649999999994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4">
        <f t="shared" si="5"/>
        <v>0</v>
      </c>
      <c r="M47" s="64">
        <f t="shared" si="2"/>
        <v>8888.649999999994</v>
      </c>
      <c r="N47"/>
      <c r="O47" s="15"/>
    </row>
    <row r="48" spans="1:15" s="2" customFormat="1" ht="15.75">
      <c r="A48" s="52" t="s">
        <v>141</v>
      </c>
      <c r="B48" s="63">
        <v>13414385.64</v>
      </c>
      <c r="C48" s="63">
        <v>28693757.72</v>
      </c>
      <c r="D48" s="63">
        <v>26445959.1</v>
      </c>
      <c r="E48" s="63">
        <v>48723.47</v>
      </c>
      <c r="F48" s="63">
        <f t="shared" si="4"/>
        <v>15613460.79</v>
      </c>
      <c r="G48" s="63">
        <v>0</v>
      </c>
      <c r="H48" s="63">
        <v>16027755</v>
      </c>
      <c r="I48" s="63">
        <v>16027755</v>
      </c>
      <c r="J48" s="63">
        <v>16027755</v>
      </c>
      <c r="K48" s="63">
        <v>0</v>
      </c>
      <c r="L48" s="64">
        <f t="shared" si="5"/>
        <v>0</v>
      </c>
      <c r="M48" s="64">
        <f t="shared" si="2"/>
        <v>15613460.79</v>
      </c>
      <c r="N48"/>
      <c r="O48" s="15"/>
    </row>
    <row r="49" spans="1:15" s="2" customFormat="1" ht="15.75">
      <c r="A49" s="52" t="s">
        <v>142</v>
      </c>
      <c r="B49" s="63">
        <v>43504732</v>
      </c>
      <c r="C49" s="63">
        <v>5617052.25</v>
      </c>
      <c r="D49" s="63">
        <v>5149037.98</v>
      </c>
      <c r="E49" s="63">
        <v>0</v>
      </c>
      <c r="F49" s="63">
        <f t="shared" si="4"/>
        <v>43972746.269999996</v>
      </c>
      <c r="G49" s="63">
        <v>0</v>
      </c>
      <c r="H49" s="63">
        <v>3911865.82</v>
      </c>
      <c r="I49" s="63">
        <v>2027448.75</v>
      </c>
      <c r="J49" s="63">
        <v>2006016.3</v>
      </c>
      <c r="K49" s="63">
        <v>567412.6</v>
      </c>
      <c r="L49" s="64">
        <f t="shared" si="5"/>
        <v>1338436.92</v>
      </c>
      <c r="M49" s="64">
        <f t="shared" si="2"/>
        <v>45311183.19</v>
      </c>
      <c r="N49"/>
      <c r="O49" s="15"/>
    </row>
    <row r="50" spans="1:15" s="2" customFormat="1" ht="15.75">
      <c r="A50" s="52" t="s">
        <v>146</v>
      </c>
      <c r="B50" s="63">
        <v>8584029.05</v>
      </c>
      <c r="C50" s="63">
        <v>141147.54</v>
      </c>
      <c r="D50" s="63">
        <v>138508.13</v>
      </c>
      <c r="E50" s="63">
        <v>0</v>
      </c>
      <c r="F50" s="63">
        <f t="shared" si="4"/>
        <v>8586668.459999999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4">
        <f t="shared" si="5"/>
        <v>0</v>
      </c>
      <c r="M50" s="64">
        <f t="shared" si="2"/>
        <v>8586668.459999999</v>
      </c>
      <c r="N50"/>
      <c r="O50" s="15"/>
    </row>
    <row r="51" spans="1:15" s="2" customFormat="1" ht="15.75">
      <c r="A51" s="52" t="s">
        <v>160</v>
      </c>
      <c r="B51" s="63">
        <v>0</v>
      </c>
      <c r="C51" s="63">
        <v>86588.28</v>
      </c>
      <c r="D51" s="63">
        <v>86403.75</v>
      </c>
      <c r="E51" s="63">
        <v>0</v>
      </c>
      <c r="F51" s="63">
        <f t="shared" si="4"/>
        <v>184.52999999999884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4">
        <f t="shared" si="5"/>
        <v>0</v>
      </c>
      <c r="M51" s="64">
        <f t="shared" si="2"/>
        <v>184.52999999999884</v>
      </c>
      <c r="N51"/>
      <c r="O51" s="15"/>
    </row>
    <row r="52" spans="1:15" s="2" customFormat="1" ht="15.75">
      <c r="A52" s="52" t="s">
        <v>183</v>
      </c>
      <c r="B52" s="63">
        <v>0</v>
      </c>
      <c r="C52" s="63">
        <v>96822.03</v>
      </c>
      <c r="D52" s="63">
        <v>96822.03</v>
      </c>
      <c r="E52" s="63">
        <v>0</v>
      </c>
      <c r="F52" s="63">
        <f t="shared" si="4"/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4">
        <f t="shared" si="5"/>
        <v>0</v>
      </c>
      <c r="M52" s="64">
        <f t="shared" si="2"/>
        <v>0</v>
      </c>
      <c r="N52"/>
      <c r="O52" s="15"/>
    </row>
    <row r="53" spans="1:15" s="2" customFormat="1" ht="15.75">
      <c r="A53" s="69" t="s">
        <v>26</v>
      </c>
      <c r="B53" s="50">
        <f aca="true" t="shared" si="6" ref="B53:L53">SUM(B54:B76)</f>
        <v>98508532.85999998</v>
      </c>
      <c r="C53" s="50">
        <f t="shared" si="6"/>
        <v>101035193.65000002</v>
      </c>
      <c r="D53" s="50">
        <f t="shared" si="6"/>
        <v>94992648.33999999</v>
      </c>
      <c r="E53" s="50">
        <f t="shared" si="6"/>
        <v>93739.4</v>
      </c>
      <c r="F53" s="50">
        <f t="shared" si="6"/>
        <v>104457338.77000003</v>
      </c>
      <c r="G53" s="50">
        <f t="shared" si="6"/>
        <v>102546.12999999999</v>
      </c>
      <c r="H53" s="50">
        <f t="shared" si="6"/>
        <v>152109956.85</v>
      </c>
      <c r="I53" s="50">
        <f t="shared" si="6"/>
        <v>48369635.97</v>
      </c>
      <c r="J53" s="50">
        <f t="shared" si="6"/>
        <v>45494947.31</v>
      </c>
      <c r="K53" s="50">
        <f t="shared" si="6"/>
        <v>103420562.02999999</v>
      </c>
      <c r="L53" s="50">
        <f t="shared" si="6"/>
        <v>3296993.6400000174</v>
      </c>
      <c r="M53" s="60">
        <f t="shared" si="2"/>
        <v>107754332.41000004</v>
      </c>
      <c r="N53"/>
      <c r="O53" s="15"/>
    </row>
    <row r="54" spans="1:15" s="2" customFormat="1" ht="15.75">
      <c r="A54" s="52" t="s">
        <v>78</v>
      </c>
      <c r="B54" s="63">
        <v>25435.79</v>
      </c>
      <c r="C54" s="63">
        <v>37567.24</v>
      </c>
      <c r="D54" s="63">
        <v>25415.89</v>
      </c>
      <c r="E54" s="63">
        <v>0</v>
      </c>
      <c r="F54" s="63">
        <f aca="true" t="shared" si="7" ref="F54:F76">(B54+C54)-(D54+E54)</f>
        <v>37587.14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4">
        <f aca="true" t="shared" si="8" ref="L54:L66">(G54+H54)-(J54+K54)</f>
        <v>0</v>
      </c>
      <c r="M54" s="64">
        <f t="shared" si="2"/>
        <v>37587.14</v>
      </c>
      <c r="N54"/>
      <c r="O54" s="15"/>
    </row>
    <row r="55" spans="1:15" s="2" customFormat="1" ht="15.75">
      <c r="A55" s="52" t="s">
        <v>176</v>
      </c>
      <c r="B55" s="63">
        <v>0</v>
      </c>
      <c r="C55" s="63">
        <v>2374049.55</v>
      </c>
      <c r="D55" s="63">
        <v>2359971.78</v>
      </c>
      <c r="E55" s="63">
        <v>0</v>
      </c>
      <c r="F55" s="63">
        <f t="shared" si="7"/>
        <v>14077.770000000019</v>
      </c>
      <c r="G55" s="63">
        <v>0</v>
      </c>
      <c r="H55" s="63">
        <v>177523.03</v>
      </c>
      <c r="I55" s="63">
        <v>0</v>
      </c>
      <c r="J55" s="63">
        <v>0</v>
      </c>
      <c r="K55" s="63">
        <v>177523.03</v>
      </c>
      <c r="L55" s="64">
        <f t="shared" si="8"/>
        <v>0</v>
      </c>
      <c r="M55" s="64">
        <f t="shared" si="2"/>
        <v>14077.770000000019</v>
      </c>
      <c r="N55"/>
      <c r="O55" s="15"/>
    </row>
    <row r="56" spans="1:15" s="2" customFormat="1" ht="15.75">
      <c r="A56" s="52" t="s">
        <v>161</v>
      </c>
      <c r="B56" s="63">
        <v>4540914.95</v>
      </c>
      <c r="C56" s="63">
        <v>52710606.81</v>
      </c>
      <c r="D56" s="63">
        <v>51825037.17</v>
      </c>
      <c r="E56" s="63">
        <v>93463.72</v>
      </c>
      <c r="F56" s="63">
        <f t="shared" si="7"/>
        <v>5333020.870000005</v>
      </c>
      <c r="G56" s="63">
        <v>689.86</v>
      </c>
      <c r="H56" s="63">
        <v>31580489.46</v>
      </c>
      <c r="I56" s="63">
        <v>18412900.04</v>
      </c>
      <c r="J56" s="63">
        <v>18406716.44</v>
      </c>
      <c r="K56" s="63">
        <v>13168279.28</v>
      </c>
      <c r="L56" s="64">
        <f t="shared" si="8"/>
        <v>6183.60000000149</v>
      </c>
      <c r="M56" s="64">
        <f t="shared" si="2"/>
        <v>5339204.470000006</v>
      </c>
      <c r="N56"/>
      <c r="O56" s="15"/>
    </row>
    <row r="57" spans="1:15" s="2" customFormat="1" ht="19.5" customHeight="1">
      <c r="A57" s="53" t="s">
        <v>166</v>
      </c>
      <c r="B57" s="63">
        <v>10861310.44</v>
      </c>
      <c r="C57" s="63">
        <v>30313571.96</v>
      </c>
      <c r="D57" s="63">
        <v>30533324.6</v>
      </c>
      <c r="E57" s="63">
        <v>275.68</v>
      </c>
      <c r="F57" s="63">
        <f t="shared" si="7"/>
        <v>10641282.119999997</v>
      </c>
      <c r="G57" s="63">
        <v>0</v>
      </c>
      <c r="H57" s="63">
        <v>0</v>
      </c>
      <c r="I57" s="63">
        <v>0</v>
      </c>
      <c r="J57" s="63">
        <v>0</v>
      </c>
      <c r="K57" s="63">
        <v>0</v>
      </c>
      <c r="L57" s="64">
        <f t="shared" si="8"/>
        <v>0</v>
      </c>
      <c r="M57" s="64">
        <f t="shared" si="2"/>
        <v>10641282.119999997</v>
      </c>
      <c r="N57"/>
      <c r="O57" s="15"/>
    </row>
    <row r="58" spans="1:15" s="2" customFormat="1" ht="15.75" customHeight="1">
      <c r="A58" s="52" t="s">
        <v>38</v>
      </c>
      <c r="B58" s="63">
        <v>2133917.87</v>
      </c>
      <c r="C58" s="63">
        <v>543396.59</v>
      </c>
      <c r="D58" s="63">
        <v>166007.67</v>
      </c>
      <c r="E58" s="63">
        <v>0</v>
      </c>
      <c r="F58" s="63">
        <f t="shared" si="7"/>
        <v>2511306.79</v>
      </c>
      <c r="G58" s="63">
        <v>0</v>
      </c>
      <c r="H58" s="63">
        <v>74789.52</v>
      </c>
      <c r="I58" s="63">
        <v>74789.52</v>
      </c>
      <c r="J58" s="63">
        <v>74789.52</v>
      </c>
      <c r="K58" s="63">
        <v>0</v>
      </c>
      <c r="L58" s="64">
        <f t="shared" si="8"/>
        <v>0</v>
      </c>
      <c r="M58" s="64">
        <f t="shared" si="2"/>
        <v>2511306.79</v>
      </c>
      <c r="N58"/>
      <c r="O58" s="15"/>
    </row>
    <row r="59" spans="1:15" s="2" customFormat="1" ht="15.75">
      <c r="A59" s="52" t="s">
        <v>69</v>
      </c>
      <c r="B59" s="63">
        <v>55282598.42</v>
      </c>
      <c r="C59" s="63">
        <v>6188754.12</v>
      </c>
      <c r="D59" s="63">
        <v>1493589.44</v>
      </c>
      <c r="E59" s="63">
        <v>0</v>
      </c>
      <c r="F59" s="63">
        <f t="shared" si="7"/>
        <v>59977763.1</v>
      </c>
      <c r="G59" s="63">
        <v>658.78</v>
      </c>
      <c r="H59" s="63">
        <v>95210300.43</v>
      </c>
      <c r="I59" s="63">
        <v>15850352.88</v>
      </c>
      <c r="J59" s="63">
        <v>15849694.1</v>
      </c>
      <c r="K59" s="63">
        <v>79360606.33</v>
      </c>
      <c r="L59" s="64">
        <f t="shared" si="8"/>
        <v>658.7800000160933</v>
      </c>
      <c r="M59" s="64">
        <f t="shared" si="2"/>
        <v>59978421.88000002</v>
      </c>
      <c r="N59"/>
      <c r="O59" s="15"/>
    </row>
    <row r="60" spans="1:15" s="2" customFormat="1" ht="15.75">
      <c r="A60" s="52" t="s">
        <v>143</v>
      </c>
      <c r="B60" s="63">
        <v>148560.97</v>
      </c>
      <c r="C60" s="63">
        <v>0</v>
      </c>
      <c r="D60" s="63">
        <v>0</v>
      </c>
      <c r="E60" s="63">
        <v>0</v>
      </c>
      <c r="F60" s="63">
        <f>(B60+C60)-(D60+E60)</f>
        <v>148560.97</v>
      </c>
      <c r="G60" s="63">
        <v>0</v>
      </c>
      <c r="H60" s="63">
        <v>2155750.2</v>
      </c>
      <c r="I60" s="63">
        <v>459842.46</v>
      </c>
      <c r="J60" s="63">
        <v>459842.46</v>
      </c>
      <c r="K60" s="63">
        <v>1695907.74</v>
      </c>
      <c r="L60" s="64">
        <f t="shared" si="8"/>
        <v>0</v>
      </c>
      <c r="M60" s="64">
        <f>F60+L60</f>
        <v>148560.97</v>
      </c>
      <c r="N60"/>
      <c r="O60" s="15"/>
    </row>
    <row r="61" spans="1:15" s="2" customFormat="1" ht="15.75">
      <c r="A61" s="52" t="s">
        <v>162</v>
      </c>
      <c r="B61" s="63">
        <v>771538.96</v>
      </c>
      <c r="C61" s="63">
        <v>253486.08</v>
      </c>
      <c r="D61" s="63">
        <v>246794.56</v>
      </c>
      <c r="E61" s="63">
        <v>0</v>
      </c>
      <c r="F61" s="63">
        <f>(B61+C61)-(D61+E61)</f>
        <v>778230.48</v>
      </c>
      <c r="G61" s="63">
        <v>0</v>
      </c>
      <c r="H61" s="63">
        <v>2456866.63</v>
      </c>
      <c r="I61" s="63">
        <v>1587132.28</v>
      </c>
      <c r="J61" s="63">
        <v>1587132.28</v>
      </c>
      <c r="K61" s="63">
        <v>869734.35</v>
      </c>
      <c r="L61" s="64">
        <f t="shared" si="8"/>
        <v>0</v>
      </c>
      <c r="M61" s="64">
        <f>F61+L61</f>
        <v>778230.48</v>
      </c>
      <c r="N61"/>
      <c r="O61" s="15"/>
    </row>
    <row r="62" spans="1:19" ht="15.75">
      <c r="A62" s="52" t="s">
        <v>163</v>
      </c>
      <c r="B62" s="63">
        <v>885.72</v>
      </c>
      <c r="C62" s="63">
        <v>58659.58</v>
      </c>
      <c r="D62" s="63">
        <v>47147.63</v>
      </c>
      <c r="E62" s="63">
        <v>0</v>
      </c>
      <c r="F62" s="63">
        <f t="shared" si="7"/>
        <v>12397.670000000006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64">
        <f t="shared" si="8"/>
        <v>0</v>
      </c>
      <c r="M62" s="64">
        <f t="shared" si="2"/>
        <v>12397.670000000006</v>
      </c>
      <c r="N62"/>
      <c r="O62" s="15"/>
      <c r="P62" s="2"/>
      <c r="Q62" s="2"/>
      <c r="R62" s="2"/>
      <c r="S62" s="2"/>
    </row>
    <row r="63" spans="1:19" ht="15.75">
      <c r="A63" s="52" t="s">
        <v>165</v>
      </c>
      <c r="B63" s="63">
        <v>0</v>
      </c>
      <c r="C63" s="63">
        <v>0</v>
      </c>
      <c r="D63" s="63">
        <v>0</v>
      </c>
      <c r="E63" s="63">
        <v>0</v>
      </c>
      <c r="F63" s="63">
        <f t="shared" si="7"/>
        <v>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64">
        <f t="shared" si="8"/>
        <v>0</v>
      </c>
      <c r="M63" s="64">
        <f t="shared" si="2"/>
        <v>0</v>
      </c>
      <c r="N63"/>
      <c r="O63" s="15"/>
      <c r="P63" s="2"/>
      <c r="Q63" s="2"/>
      <c r="R63" s="2"/>
      <c r="S63" s="2"/>
    </row>
    <row r="64" spans="1:19" ht="15.75">
      <c r="A64" s="52" t="s">
        <v>167</v>
      </c>
      <c r="B64" s="63">
        <v>190333.32</v>
      </c>
      <c r="C64" s="63">
        <v>378867.68</v>
      </c>
      <c r="D64" s="63">
        <v>296608.72</v>
      </c>
      <c r="E64" s="63">
        <v>0</v>
      </c>
      <c r="F64" s="63">
        <f t="shared" si="7"/>
        <v>272592.28</v>
      </c>
      <c r="G64" s="63">
        <v>0</v>
      </c>
      <c r="H64" s="63">
        <v>1864821.67</v>
      </c>
      <c r="I64" s="63">
        <v>100491.57</v>
      </c>
      <c r="J64" s="63">
        <v>86479.23</v>
      </c>
      <c r="K64" s="63">
        <v>1764330.1</v>
      </c>
      <c r="L64" s="64">
        <f t="shared" si="8"/>
        <v>14012.339999999851</v>
      </c>
      <c r="M64" s="64">
        <f t="shared" si="2"/>
        <v>286604.6199999999</v>
      </c>
      <c r="N64"/>
      <c r="O64" s="15"/>
      <c r="P64" s="2"/>
      <c r="Q64" s="2"/>
      <c r="R64" s="2"/>
      <c r="S64" s="2"/>
    </row>
    <row r="65" spans="1:19" ht="15.75">
      <c r="A65" s="52" t="s">
        <v>154</v>
      </c>
      <c r="B65" s="63">
        <v>4816.69</v>
      </c>
      <c r="C65" s="63">
        <v>1646012.77</v>
      </c>
      <c r="D65" s="63">
        <v>1642649.34</v>
      </c>
      <c r="E65" s="63">
        <v>0</v>
      </c>
      <c r="F65" s="63">
        <f t="shared" si="7"/>
        <v>8180.119999999879</v>
      </c>
      <c r="G65" s="63">
        <v>50737.81</v>
      </c>
      <c r="H65" s="63">
        <v>8193326.49</v>
      </c>
      <c r="I65" s="63">
        <v>6391940.19</v>
      </c>
      <c r="J65" s="63">
        <v>6341202.38</v>
      </c>
      <c r="K65" s="63">
        <v>1852124.11</v>
      </c>
      <c r="L65" s="64">
        <f t="shared" si="8"/>
        <v>50737.80999999959</v>
      </c>
      <c r="M65" s="64">
        <f t="shared" si="2"/>
        <v>58917.92999999947</v>
      </c>
      <c r="N65" s="97"/>
      <c r="O65" s="97"/>
      <c r="P65" s="97"/>
      <c r="Q65" s="2"/>
      <c r="R65" s="2"/>
      <c r="S65" s="2"/>
    </row>
    <row r="66" spans="1:15" ht="15.75">
      <c r="A66" s="52" t="s">
        <v>39</v>
      </c>
      <c r="B66" s="63">
        <v>20509537.28</v>
      </c>
      <c r="C66" s="63">
        <v>4480372.32</v>
      </c>
      <c r="D66" s="63">
        <v>4502017.71</v>
      </c>
      <c r="E66" s="63">
        <v>0</v>
      </c>
      <c r="F66" s="63">
        <f t="shared" si="7"/>
        <v>20487891.89</v>
      </c>
      <c r="G66" s="63">
        <v>2825.42</v>
      </c>
      <c r="H66" s="63">
        <v>5212025.21</v>
      </c>
      <c r="I66" s="63">
        <v>1754754.4</v>
      </c>
      <c r="J66" s="63">
        <v>1751928.98</v>
      </c>
      <c r="K66" s="63">
        <v>3460096.23</v>
      </c>
      <c r="L66" s="64">
        <f t="shared" si="8"/>
        <v>2825.4199999999255</v>
      </c>
      <c r="M66" s="64">
        <f t="shared" si="2"/>
        <v>20490717.310000002</v>
      </c>
      <c r="N66"/>
      <c r="O66" s="17"/>
    </row>
    <row r="67" spans="1:15" ht="15.75">
      <c r="A67" s="52" t="s">
        <v>70</v>
      </c>
      <c r="B67" s="63">
        <v>0</v>
      </c>
      <c r="C67" s="63">
        <v>0</v>
      </c>
      <c r="D67" s="63">
        <v>0</v>
      </c>
      <c r="E67" s="63">
        <v>0</v>
      </c>
      <c r="F67" s="63">
        <f t="shared" si="7"/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4">
        <f aca="true" t="shared" si="9" ref="L67:L76">(G67+H67)-(J67+K67)</f>
        <v>0</v>
      </c>
      <c r="M67" s="64">
        <f t="shared" si="2"/>
        <v>0</v>
      </c>
      <c r="N67"/>
      <c r="O67" s="17"/>
    </row>
    <row r="68" spans="1:15" ht="15.75">
      <c r="A68" s="52" t="s">
        <v>120</v>
      </c>
      <c r="B68" s="63">
        <v>0</v>
      </c>
      <c r="C68" s="63">
        <v>0</v>
      </c>
      <c r="D68" s="63">
        <v>0</v>
      </c>
      <c r="E68" s="63">
        <v>0</v>
      </c>
      <c r="F68" s="63">
        <f t="shared" si="7"/>
        <v>0</v>
      </c>
      <c r="G68" s="63">
        <v>0</v>
      </c>
      <c r="H68" s="63">
        <v>0</v>
      </c>
      <c r="I68" s="63">
        <v>0</v>
      </c>
      <c r="J68" s="63">
        <v>0</v>
      </c>
      <c r="K68" s="63">
        <v>0</v>
      </c>
      <c r="L68" s="64">
        <f t="shared" si="9"/>
        <v>0</v>
      </c>
      <c r="M68" s="64">
        <f t="shared" si="2"/>
        <v>0</v>
      </c>
      <c r="N68"/>
      <c r="O68" s="17"/>
    </row>
    <row r="69" spans="1:15" ht="15.75">
      <c r="A69" s="52" t="s">
        <v>40</v>
      </c>
      <c r="B69" s="63">
        <v>3198616.32</v>
      </c>
      <c r="C69" s="63">
        <v>112869.34</v>
      </c>
      <c r="D69" s="63">
        <v>0</v>
      </c>
      <c r="E69" s="63">
        <v>0</v>
      </c>
      <c r="F69" s="63">
        <f t="shared" si="7"/>
        <v>3311485.6599999997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64">
        <f t="shared" si="9"/>
        <v>0</v>
      </c>
      <c r="M69" s="64">
        <f t="shared" si="2"/>
        <v>3311485.6599999997</v>
      </c>
      <c r="N69"/>
      <c r="O69" s="17"/>
    </row>
    <row r="70" spans="1:15" ht="31.5">
      <c r="A70" s="52" t="s">
        <v>121</v>
      </c>
      <c r="B70" s="63">
        <v>0</v>
      </c>
      <c r="C70" s="63">
        <v>0</v>
      </c>
      <c r="D70" s="63">
        <v>0</v>
      </c>
      <c r="E70" s="63">
        <v>0</v>
      </c>
      <c r="F70" s="63">
        <f t="shared" si="7"/>
        <v>0</v>
      </c>
      <c r="G70" s="63">
        <v>0</v>
      </c>
      <c r="H70" s="63">
        <v>0</v>
      </c>
      <c r="I70" s="63">
        <v>0</v>
      </c>
      <c r="J70" s="63">
        <v>0</v>
      </c>
      <c r="K70" s="63">
        <v>0</v>
      </c>
      <c r="L70" s="64">
        <f t="shared" si="9"/>
        <v>0</v>
      </c>
      <c r="M70" s="64">
        <f t="shared" si="2"/>
        <v>0</v>
      </c>
      <c r="N70"/>
      <c r="O70" s="17"/>
    </row>
    <row r="71" spans="1:15" ht="15.75">
      <c r="A71" s="52" t="s">
        <v>122</v>
      </c>
      <c r="B71" s="63">
        <v>0</v>
      </c>
      <c r="C71" s="63">
        <v>0</v>
      </c>
      <c r="D71" s="63">
        <v>0</v>
      </c>
      <c r="E71" s="63">
        <v>0</v>
      </c>
      <c r="F71" s="63">
        <f t="shared" si="7"/>
        <v>0</v>
      </c>
      <c r="G71" s="63">
        <v>0</v>
      </c>
      <c r="H71" s="63">
        <v>0</v>
      </c>
      <c r="I71" s="63">
        <v>0</v>
      </c>
      <c r="J71" s="63">
        <v>0</v>
      </c>
      <c r="K71" s="63">
        <v>0</v>
      </c>
      <c r="L71" s="64">
        <f t="shared" si="9"/>
        <v>0</v>
      </c>
      <c r="M71" s="64">
        <f t="shared" si="2"/>
        <v>0</v>
      </c>
      <c r="N71"/>
      <c r="O71" s="17"/>
    </row>
    <row r="72" spans="1:15" ht="15.75">
      <c r="A72" s="52" t="s">
        <v>123</v>
      </c>
      <c r="B72" s="63">
        <v>0</v>
      </c>
      <c r="C72" s="63">
        <v>0</v>
      </c>
      <c r="D72" s="63">
        <v>0</v>
      </c>
      <c r="E72" s="63">
        <v>0</v>
      </c>
      <c r="F72" s="63">
        <f t="shared" si="7"/>
        <v>0</v>
      </c>
      <c r="G72" s="63">
        <v>0</v>
      </c>
      <c r="H72" s="63"/>
      <c r="I72" s="63">
        <v>0</v>
      </c>
      <c r="J72" s="63">
        <v>0</v>
      </c>
      <c r="K72" s="63"/>
      <c r="L72" s="64">
        <f t="shared" si="9"/>
        <v>0</v>
      </c>
      <c r="M72" s="64">
        <f t="shared" si="2"/>
        <v>0</v>
      </c>
      <c r="N72"/>
      <c r="O72" s="17"/>
    </row>
    <row r="73" spans="1:15" s="2" customFormat="1" ht="15.75">
      <c r="A73" s="5" t="s">
        <v>124</v>
      </c>
      <c r="B73" s="63">
        <v>176805.03</v>
      </c>
      <c r="C73" s="63">
        <v>1528319.17</v>
      </c>
      <c r="D73" s="63">
        <v>1524780.55</v>
      </c>
      <c r="E73" s="63">
        <v>0</v>
      </c>
      <c r="F73" s="63">
        <f t="shared" si="7"/>
        <v>180343.6499999999</v>
      </c>
      <c r="G73" s="63">
        <v>34853.18</v>
      </c>
      <c r="H73" s="63">
        <v>904212.31</v>
      </c>
      <c r="I73" s="63">
        <v>516760.51</v>
      </c>
      <c r="J73" s="63">
        <v>485882.33</v>
      </c>
      <c r="K73" s="63">
        <v>0</v>
      </c>
      <c r="L73" s="64">
        <f t="shared" si="9"/>
        <v>453183.1600000001</v>
      </c>
      <c r="M73" s="64">
        <f t="shared" si="2"/>
        <v>633526.81</v>
      </c>
      <c r="N73"/>
      <c r="O73" s="15"/>
    </row>
    <row r="74" spans="1:15" s="2" customFormat="1" ht="15" customHeight="1">
      <c r="A74" s="52" t="s">
        <v>41</v>
      </c>
      <c r="B74" s="63">
        <v>48632.64</v>
      </c>
      <c r="C74" s="63">
        <v>815.74</v>
      </c>
      <c r="D74" s="63">
        <v>0</v>
      </c>
      <c r="E74" s="63">
        <v>0</v>
      </c>
      <c r="F74" s="63">
        <f t="shared" si="7"/>
        <v>49448.38</v>
      </c>
      <c r="G74" s="63">
        <v>12781.08</v>
      </c>
      <c r="H74" s="63">
        <v>1523240.45</v>
      </c>
      <c r="I74" s="63">
        <v>464060.67</v>
      </c>
      <c r="J74" s="63">
        <v>451279.59</v>
      </c>
      <c r="K74" s="63">
        <v>1071960.86</v>
      </c>
      <c r="L74" s="64">
        <f t="shared" si="9"/>
        <v>12781.079999999842</v>
      </c>
      <c r="M74" s="64">
        <f t="shared" si="2"/>
        <v>62229.45999999984</v>
      </c>
      <c r="N74"/>
      <c r="O74" s="15"/>
    </row>
    <row r="75" spans="1:15" s="2" customFormat="1" ht="15" customHeight="1">
      <c r="A75" s="54" t="s">
        <v>146</v>
      </c>
      <c r="B75" s="63">
        <v>200900.23</v>
      </c>
      <c r="C75" s="63">
        <v>243031.5</v>
      </c>
      <c r="D75" s="63">
        <v>243031.5</v>
      </c>
      <c r="E75" s="63">
        <v>0</v>
      </c>
      <c r="F75" s="63">
        <f t="shared" si="7"/>
        <v>200900.22999999998</v>
      </c>
      <c r="G75" s="63">
        <v>0</v>
      </c>
      <c r="H75" s="63">
        <v>2756611.45</v>
      </c>
      <c r="I75" s="63">
        <v>2756611.45</v>
      </c>
      <c r="J75" s="63">
        <v>0</v>
      </c>
      <c r="K75" s="63">
        <v>0</v>
      </c>
      <c r="L75" s="64">
        <f t="shared" si="9"/>
        <v>2756611.45</v>
      </c>
      <c r="M75" s="64">
        <f t="shared" si="2"/>
        <v>2957511.68</v>
      </c>
      <c r="N75"/>
      <c r="O75" s="15"/>
    </row>
    <row r="76" spans="1:15" s="2" customFormat="1" ht="15" customHeight="1">
      <c r="A76" s="54" t="s">
        <v>184</v>
      </c>
      <c r="B76" s="63">
        <v>413728.23</v>
      </c>
      <c r="C76" s="63">
        <v>164813.2</v>
      </c>
      <c r="D76" s="63">
        <v>86271.78</v>
      </c>
      <c r="E76" s="63">
        <v>0</v>
      </c>
      <c r="F76" s="63">
        <f t="shared" si="7"/>
        <v>492269.6499999999</v>
      </c>
      <c r="G76" s="63">
        <v>0</v>
      </c>
      <c r="H76" s="63">
        <v>0</v>
      </c>
      <c r="I76" s="63">
        <v>0</v>
      </c>
      <c r="J76" s="63">
        <v>0</v>
      </c>
      <c r="K76" s="63">
        <v>0</v>
      </c>
      <c r="L76" s="64">
        <f t="shared" si="9"/>
        <v>0</v>
      </c>
      <c r="M76" s="64">
        <f t="shared" si="2"/>
        <v>492269.6499999999</v>
      </c>
      <c r="N76"/>
      <c r="O76" s="15"/>
    </row>
    <row r="77" spans="1:15" s="2" customFormat="1" ht="15" customHeight="1">
      <c r="A77" s="55" t="s">
        <v>6</v>
      </c>
      <c r="B77" s="50">
        <f aca="true" t="shared" si="10" ref="B77:L77">SUM(B78:B96)</f>
        <v>1093950072.8899999</v>
      </c>
      <c r="C77" s="50">
        <f t="shared" si="10"/>
        <v>135951709.05999997</v>
      </c>
      <c r="D77" s="50">
        <f t="shared" si="10"/>
        <v>120147559.19999999</v>
      </c>
      <c r="E77" s="50">
        <f t="shared" si="10"/>
        <v>1093549.92</v>
      </c>
      <c r="F77" s="50">
        <f t="shared" si="10"/>
        <v>1108660672.83</v>
      </c>
      <c r="G77" s="50">
        <f t="shared" si="10"/>
        <v>25704.03</v>
      </c>
      <c r="H77" s="50">
        <f t="shared" si="10"/>
        <v>75896283.87</v>
      </c>
      <c r="I77" s="50">
        <f t="shared" si="10"/>
        <v>10947158.799999999</v>
      </c>
      <c r="J77" s="50">
        <f t="shared" si="10"/>
        <v>9578594.62</v>
      </c>
      <c r="K77" s="50">
        <f t="shared" si="10"/>
        <v>18282698.95</v>
      </c>
      <c r="L77" s="50">
        <f t="shared" si="10"/>
        <v>48060694.33</v>
      </c>
      <c r="M77" s="60">
        <f t="shared" si="2"/>
        <v>1156721367.1599998</v>
      </c>
      <c r="N77"/>
      <c r="O77" s="15"/>
    </row>
    <row r="78" spans="1:15" s="2" customFormat="1" ht="15.75">
      <c r="A78" s="52" t="s">
        <v>125</v>
      </c>
      <c r="B78" s="63">
        <v>0</v>
      </c>
      <c r="C78" s="63">
        <v>0</v>
      </c>
      <c r="D78" s="63">
        <v>0</v>
      </c>
      <c r="E78" s="63">
        <v>0</v>
      </c>
      <c r="F78" s="63">
        <f aca="true" t="shared" si="11" ref="F78:F96">(B78+C78)-(D78+E78)</f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4">
        <f aca="true" t="shared" si="12" ref="L78:L96">(G78+H78)-(J78+K78)</f>
        <v>0</v>
      </c>
      <c r="M78" s="64">
        <f t="shared" si="2"/>
        <v>0</v>
      </c>
      <c r="N78"/>
      <c r="O78" s="15"/>
    </row>
    <row r="79" spans="1:15" s="2" customFormat="1" ht="15.75" customHeight="1">
      <c r="A79" s="52" t="s">
        <v>126</v>
      </c>
      <c r="B79" s="63">
        <v>0</v>
      </c>
      <c r="C79" s="63">
        <v>0</v>
      </c>
      <c r="D79" s="63">
        <v>0</v>
      </c>
      <c r="E79" s="63">
        <v>0</v>
      </c>
      <c r="F79" s="63">
        <f>(B79+C79)-(D79+E79)</f>
        <v>0</v>
      </c>
      <c r="G79" s="63">
        <v>0</v>
      </c>
      <c r="H79" s="63">
        <v>0</v>
      </c>
      <c r="I79" s="63">
        <v>0</v>
      </c>
      <c r="J79" s="63">
        <v>0</v>
      </c>
      <c r="K79" s="63">
        <v>0</v>
      </c>
      <c r="L79" s="64">
        <f t="shared" si="12"/>
        <v>0</v>
      </c>
      <c r="M79" s="64">
        <f t="shared" si="2"/>
        <v>0</v>
      </c>
      <c r="N79"/>
      <c r="O79" s="15"/>
    </row>
    <row r="80" spans="1:15" s="2" customFormat="1" ht="33.75" customHeight="1">
      <c r="A80" s="65" t="s">
        <v>79</v>
      </c>
      <c r="B80" s="63">
        <v>121317.22</v>
      </c>
      <c r="C80" s="63">
        <v>58101.18</v>
      </c>
      <c r="D80" s="63">
        <v>47933.63</v>
      </c>
      <c r="E80" s="63">
        <v>0</v>
      </c>
      <c r="F80" s="63">
        <f t="shared" si="11"/>
        <v>131484.77</v>
      </c>
      <c r="G80" s="63">
        <v>0</v>
      </c>
      <c r="H80" s="63">
        <v>0</v>
      </c>
      <c r="I80" s="63">
        <v>0</v>
      </c>
      <c r="J80" s="63">
        <v>0</v>
      </c>
      <c r="K80" s="63">
        <v>0</v>
      </c>
      <c r="L80" s="64">
        <f t="shared" si="12"/>
        <v>0</v>
      </c>
      <c r="M80" s="64">
        <f t="shared" si="2"/>
        <v>131484.77</v>
      </c>
      <c r="N80"/>
      <c r="O80" s="15"/>
    </row>
    <row r="81" spans="1:15" s="2" customFormat="1" ht="15.75" customHeight="1">
      <c r="A81" s="52" t="s">
        <v>80</v>
      </c>
      <c r="B81" s="63">
        <v>406579.45</v>
      </c>
      <c r="C81" s="63">
        <v>980232.47</v>
      </c>
      <c r="D81" s="63">
        <v>426198.93</v>
      </c>
      <c r="E81" s="63">
        <v>0</v>
      </c>
      <c r="F81" s="63">
        <f t="shared" si="11"/>
        <v>960612.99</v>
      </c>
      <c r="G81" s="63">
        <v>0</v>
      </c>
      <c r="H81" s="63">
        <v>0</v>
      </c>
      <c r="I81" s="63">
        <v>0</v>
      </c>
      <c r="J81" s="63">
        <v>0</v>
      </c>
      <c r="K81" s="63">
        <v>0</v>
      </c>
      <c r="L81" s="64">
        <f t="shared" si="12"/>
        <v>0</v>
      </c>
      <c r="M81" s="64">
        <f t="shared" si="2"/>
        <v>960612.99</v>
      </c>
      <c r="N81"/>
      <c r="O81" s="15"/>
    </row>
    <row r="82" spans="1:15" s="2" customFormat="1" ht="15.75">
      <c r="A82" s="52" t="s">
        <v>81</v>
      </c>
      <c r="B82" s="63">
        <v>224873.64</v>
      </c>
      <c r="C82" s="63">
        <v>3348417.1</v>
      </c>
      <c r="D82" s="63">
        <v>148417.1</v>
      </c>
      <c r="E82" s="63">
        <v>0</v>
      </c>
      <c r="F82" s="63">
        <f t="shared" si="11"/>
        <v>3424873.64</v>
      </c>
      <c r="G82" s="63">
        <v>0</v>
      </c>
      <c r="H82" s="63">
        <v>0</v>
      </c>
      <c r="I82" s="63">
        <v>0</v>
      </c>
      <c r="J82" s="63">
        <v>0</v>
      </c>
      <c r="K82" s="63">
        <v>0</v>
      </c>
      <c r="L82" s="64">
        <f t="shared" si="12"/>
        <v>0</v>
      </c>
      <c r="M82" s="64">
        <f t="shared" si="2"/>
        <v>3424873.64</v>
      </c>
      <c r="N82"/>
      <c r="O82" s="15"/>
    </row>
    <row r="83" spans="1:15" s="2" customFormat="1" ht="15.75" customHeight="1">
      <c r="A83" s="52" t="s">
        <v>82</v>
      </c>
      <c r="B83" s="63">
        <v>7783.47</v>
      </c>
      <c r="C83" s="63">
        <v>527676.66</v>
      </c>
      <c r="D83" s="63">
        <v>527676.66</v>
      </c>
      <c r="E83" s="63">
        <v>0</v>
      </c>
      <c r="F83" s="63">
        <f t="shared" si="11"/>
        <v>7783.469999999972</v>
      </c>
      <c r="G83" s="63">
        <v>0</v>
      </c>
      <c r="H83" s="63">
        <v>0</v>
      </c>
      <c r="I83" s="63">
        <v>0</v>
      </c>
      <c r="J83" s="63">
        <v>0</v>
      </c>
      <c r="K83" s="63">
        <v>0</v>
      </c>
      <c r="L83" s="64">
        <f t="shared" si="12"/>
        <v>0</v>
      </c>
      <c r="M83" s="64">
        <f t="shared" si="2"/>
        <v>7783.469999999972</v>
      </c>
      <c r="N83"/>
      <c r="O83" s="15"/>
    </row>
    <row r="84" spans="1:15" s="2" customFormat="1" ht="15.75" customHeight="1">
      <c r="A84" s="52" t="s">
        <v>42</v>
      </c>
      <c r="B84" s="63">
        <v>0</v>
      </c>
      <c r="C84" s="63">
        <v>0</v>
      </c>
      <c r="D84" s="63">
        <v>0</v>
      </c>
      <c r="E84" s="63">
        <v>0</v>
      </c>
      <c r="F84" s="63">
        <f t="shared" si="11"/>
        <v>0</v>
      </c>
      <c r="G84" s="63">
        <v>0</v>
      </c>
      <c r="H84" s="63">
        <v>0</v>
      </c>
      <c r="I84" s="63">
        <v>0</v>
      </c>
      <c r="J84" s="63">
        <v>0</v>
      </c>
      <c r="K84" s="63">
        <v>0</v>
      </c>
      <c r="L84" s="64">
        <f t="shared" si="12"/>
        <v>0</v>
      </c>
      <c r="M84" s="64">
        <f aca="true" t="shared" si="13" ref="M84:M96">F84+L84</f>
        <v>0</v>
      </c>
      <c r="N84"/>
      <c r="O84" s="15"/>
    </row>
    <row r="85" spans="1:15" s="2" customFormat="1" ht="15.75">
      <c r="A85" s="67" t="s">
        <v>43</v>
      </c>
      <c r="B85" s="63">
        <v>6544662.45</v>
      </c>
      <c r="C85" s="63">
        <v>18514326.27</v>
      </c>
      <c r="D85" s="63">
        <v>18310544.19</v>
      </c>
      <c r="E85" s="63">
        <v>0</v>
      </c>
      <c r="F85" s="63">
        <f t="shared" si="11"/>
        <v>6748444.5299999975</v>
      </c>
      <c r="G85" s="63">
        <v>0</v>
      </c>
      <c r="H85" s="63">
        <v>23859609.99</v>
      </c>
      <c r="I85" s="63">
        <v>6402608.44</v>
      </c>
      <c r="J85" s="63">
        <v>5059836.79</v>
      </c>
      <c r="K85" s="63">
        <v>17457001.55</v>
      </c>
      <c r="L85" s="64">
        <f t="shared" si="12"/>
        <v>1342771.6499999985</v>
      </c>
      <c r="M85" s="64">
        <f t="shared" si="13"/>
        <v>8091216.179999996</v>
      </c>
      <c r="N85"/>
      <c r="O85" s="15"/>
    </row>
    <row r="86" spans="1:15" s="2" customFormat="1" ht="15.75">
      <c r="A86" s="67" t="s">
        <v>168</v>
      </c>
      <c r="B86" s="63">
        <v>2051014.43</v>
      </c>
      <c r="C86" s="63">
        <v>1805825.24</v>
      </c>
      <c r="D86" s="63">
        <v>949048.2</v>
      </c>
      <c r="E86" s="63">
        <v>0</v>
      </c>
      <c r="F86" s="63">
        <f t="shared" si="11"/>
        <v>2907791.4699999997</v>
      </c>
      <c r="G86" s="63">
        <v>0</v>
      </c>
      <c r="H86" s="63">
        <v>0</v>
      </c>
      <c r="I86" s="63">
        <v>0</v>
      </c>
      <c r="J86" s="63">
        <v>0</v>
      </c>
      <c r="K86" s="63">
        <v>0</v>
      </c>
      <c r="L86" s="64">
        <f t="shared" si="12"/>
        <v>0</v>
      </c>
      <c r="M86" s="64">
        <f t="shared" si="13"/>
        <v>2907791.4699999997</v>
      </c>
      <c r="N86"/>
      <c r="O86" s="15"/>
    </row>
    <row r="87" spans="1:16" s="2" customFormat="1" ht="31.5">
      <c r="A87" s="67" t="s">
        <v>158</v>
      </c>
      <c r="B87" s="63">
        <v>334362.74</v>
      </c>
      <c r="C87" s="63">
        <v>19596041.66</v>
      </c>
      <c r="D87" s="63">
        <v>19498656.99</v>
      </c>
      <c r="E87" s="63">
        <v>0</v>
      </c>
      <c r="F87" s="63">
        <f t="shared" si="11"/>
        <v>431747.41000000015</v>
      </c>
      <c r="G87" s="63">
        <v>0</v>
      </c>
      <c r="H87" s="63">
        <v>0</v>
      </c>
      <c r="I87" s="63">
        <v>0</v>
      </c>
      <c r="J87" s="63">
        <v>0</v>
      </c>
      <c r="K87" s="63">
        <v>0</v>
      </c>
      <c r="L87" s="64">
        <f t="shared" si="12"/>
        <v>0</v>
      </c>
      <c r="M87" s="64">
        <f t="shared" si="13"/>
        <v>431747.41000000015</v>
      </c>
      <c r="N87" s="97"/>
      <c r="O87" s="97"/>
      <c r="P87" s="97"/>
    </row>
    <row r="88" spans="1:15" s="2" customFormat="1" ht="15.75">
      <c r="A88" s="52" t="s">
        <v>44</v>
      </c>
      <c r="B88" s="63">
        <v>183195079.4</v>
      </c>
      <c r="C88" s="63">
        <v>127718.69</v>
      </c>
      <c r="D88" s="63">
        <v>127645.29</v>
      </c>
      <c r="E88" s="63">
        <v>0</v>
      </c>
      <c r="F88" s="63">
        <f t="shared" si="11"/>
        <v>183195152.8</v>
      </c>
      <c r="G88" s="63">
        <v>0</v>
      </c>
      <c r="H88" s="63">
        <v>0</v>
      </c>
      <c r="I88" s="63">
        <v>0</v>
      </c>
      <c r="J88" s="63">
        <v>0</v>
      </c>
      <c r="K88" s="63">
        <v>0</v>
      </c>
      <c r="L88" s="64">
        <f t="shared" si="12"/>
        <v>0</v>
      </c>
      <c r="M88" s="64">
        <f t="shared" si="13"/>
        <v>183195152.8</v>
      </c>
      <c r="N88"/>
      <c r="O88" s="15"/>
    </row>
    <row r="89" spans="1:15" s="2" customFormat="1" ht="15.75">
      <c r="A89" s="52" t="s">
        <v>45</v>
      </c>
      <c r="B89" s="63">
        <v>34905679.14</v>
      </c>
      <c r="C89" s="63">
        <v>33873376.37</v>
      </c>
      <c r="D89" s="63">
        <v>29591840.09</v>
      </c>
      <c r="E89" s="63">
        <v>791906.23</v>
      </c>
      <c r="F89" s="63">
        <f t="shared" si="11"/>
        <v>38395309.18999999</v>
      </c>
      <c r="G89" s="63">
        <v>25704.03</v>
      </c>
      <c r="H89" s="63">
        <v>3132240.38</v>
      </c>
      <c r="I89" s="63">
        <v>2332247.01</v>
      </c>
      <c r="J89" s="63">
        <v>2306542.98</v>
      </c>
      <c r="K89" s="63">
        <v>825697.4</v>
      </c>
      <c r="L89" s="64">
        <f t="shared" si="12"/>
        <v>25704.029999999795</v>
      </c>
      <c r="M89" s="64">
        <f t="shared" si="13"/>
        <v>38421013.21999999</v>
      </c>
      <c r="N89"/>
      <c r="O89" s="15"/>
    </row>
    <row r="90" spans="1:15" s="2" customFormat="1" ht="15.75" customHeight="1">
      <c r="A90" s="52" t="s">
        <v>46</v>
      </c>
      <c r="B90" s="63">
        <v>836251358.78</v>
      </c>
      <c r="C90" s="63">
        <v>12890109.84</v>
      </c>
      <c r="D90" s="63">
        <v>9900463.66</v>
      </c>
      <c r="E90" s="63">
        <v>3820.71</v>
      </c>
      <c r="F90" s="63">
        <f t="shared" si="11"/>
        <v>839237184.25</v>
      </c>
      <c r="G90" s="63">
        <v>0</v>
      </c>
      <c r="H90" s="63">
        <v>48904345</v>
      </c>
      <c r="I90" s="63">
        <v>2212214.85</v>
      </c>
      <c r="J90" s="63">
        <v>2212214.85</v>
      </c>
      <c r="K90" s="63">
        <v>0</v>
      </c>
      <c r="L90" s="64">
        <f t="shared" si="12"/>
        <v>46692130.15</v>
      </c>
      <c r="M90" s="64">
        <f t="shared" si="13"/>
        <v>885929314.4</v>
      </c>
      <c r="N90"/>
      <c r="O90" s="15"/>
    </row>
    <row r="91" spans="1:15" s="2" customFormat="1" ht="15.75">
      <c r="A91" s="52" t="s">
        <v>47</v>
      </c>
      <c r="B91" s="63">
        <v>150367.12</v>
      </c>
      <c r="C91" s="63">
        <v>129600.85</v>
      </c>
      <c r="D91" s="63">
        <v>129600.85</v>
      </c>
      <c r="E91" s="63">
        <v>0</v>
      </c>
      <c r="F91" s="63">
        <f t="shared" si="11"/>
        <v>150367.11999999997</v>
      </c>
      <c r="G91" s="63">
        <v>0</v>
      </c>
      <c r="H91" s="63">
        <v>0</v>
      </c>
      <c r="I91" s="63">
        <v>0</v>
      </c>
      <c r="J91" s="63">
        <v>0</v>
      </c>
      <c r="K91" s="63">
        <v>0</v>
      </c>
      <c r="L91" s="64">
        <f t="shared" si="12"/>
        <v>0</v>
      </c>
      <c r="M91" s="64">
        <f t="shared" si="13"/>
        <v>150367.11999999997</v>
      </c>
      <c r="N91"/>
      <c r="O91" s="15"/>
    </row>
    <row r="92" spans="1:15" s="2" customFormat="1" ht="15.75">
      <c r="A92" s="52" t="s">
        <v>48</v>
      </c>
      <c r="B92" s="63">
        <v>9884712.94</v>
      </c>
      <c r="C92" s="63">
        <v>519461.11</v>
      </c>
      <c r="D92" s="63">
        <v>235491.05</v>
      </c>
      <c r="E92" s="63">
        <v>88.5</v>
      </c>
      <c r="F92" s="63">
        <f t="shared" si="11"/>
        <v>10168594.499999998</v>
      </c>
      <c r="G92" s="63">
        <v>0</v>
      </c>
      <c r="H92" s="63">
        <v>88.5</v>
      </c>
      <c r="I92" s="63">
        <v>88.5</v>
      </c>
      <c r="J92" s="63">
        <v>0</v>
      </c>
      <c r="K92" s="63">
        <v>0</v>
      </c>
      <c r="L92" s="64">
        <f t="shared" si="12"/>
        <v>88.5</v>
      </c>
      <c r="M92" s="64">
        <f t="shared" si="13"/>
        <v>10168682.999999998</v>
      </c>
      <c r="N92"/>
      <c r="O92" s="15"/>
    </row>
    <row r="93" spans="1:16" s="2" customFormat="1" ht="15.75" customHeight="1">
      <c r="A93" s="52" t="s">
        <v>49</v>
      </c>
      <c r="B93" s="63">
        <v>0</v>
      </c>
      <c r="C93" s="63">
        <v>33360.72</v>
      </c>
      <c r="D93" s="63">
        <v>28311.02</v>
      </c>
      <c r="E93" s="63">
        <v>0</v>
      </c>
      <c r="F93" s="63">
        <f t="shared" si="11"/>
        <v>5049.700000000001</v>
      </c>
      <c r="G93" s="63">
        <v>0</v>
      </c>
      <c r="H93" s="63">
        <v>0</v>
      </c>
      <c r="I93" s="63">
        <v>0</v>
      </c>
      <c r="J93" s="63">
        <v>0</v>
      </c>
      <c r="K93" s="63">
        <v>0</v>
      </c>
      <c r="L93" s="64">
        <f t="shared" si="12"/>
        <v>0</v>
      </c>
      <c r="M93" s="64">
        <f t="shared" si="13"/>
        <v>5049.700000000001</v>
      </c>
      <c r="N93"/>
      <c r="O93" s="17"/>
      <c r="P93" s="19"/>
    </row>
    <row r="94" spans="1:16" s="2" customFormat="1" ht="15.75" customHeight="1">
      <c r="A94" s="52" t="s">
        <v>169</v>
      </c>
      <c r="B94" s="63">
        <v>2006046.34</v>
      </c>
      <c r="C94" s="63">
        <v>709513.49</v>
      </c>
      <c r="D94" s="63">
        <v>682161.02</v>
      </c>
      <c r="E94" s="63">
        <v>0</v>
      </c>
      <c r="F94" s="63">
        <f t="shared" si="11"/>
        <v>2033398.81</v>
      </c>
      <c r="G94" s="63">
        <v>0</v>
      </c>
      <c r="H94" s="63">
        <v>0</v>
      </c>
      <c r="I94" s="63">
        <v>0</v>
      </c>
      <c r="J94" s="63">
        <v>0</v>
      </c>
      <c r="K94" s="63">
        <v>0</v>
      </c>
      <c r="L94" s="64">
        <f t="shared" si="12"/>
        <v>0</v>
      </c>
      <c r="M94" s="64">
        <f t="shared" si="13"/>
        <v>2033398.81</v>
      </c>
      <c r="N94"/>
      <c r="O94" s="17"/>
      <c r="P94" s="19"/>
    </row>
    <row r="95" spans="1:15" s="2" customFormat="1" ht="15.75">
      <c r="A95" s="52" t="s">
        <v>127</v>
      </c>
      <c r="B95" s="63">
        <v>13886091.74</v>
      </c>
      <c r="C95" s="63">
        <v>3967694.86</v>
      </c>
      <c r="D95" s="63">
        <v>993063.34</v>
      </c>
      <c r="E95" s="63">
        <v>0</v>
      </c>
      <c r="F95" s="63">
        <f t="shared" si="11"/>
        <v>16860723.26</v>
      </c>
      <c r="G95" s="63">
        <v>0</v>
      </c>
      <c r="H95" s="63">
        <v>0</v>
      </c>
      <c r="I95" s="63">
        <v>0</v>
      </c>
      <c r="J95" s="63">
        <v>0</v>
      </c>
      <c r="K95" s="63">
        <v>0</v>
      </c>
      <c r="L95" s="64">
        <f t="shared" si="12"/>
        <v>0</v>
      </c>
      <c r="M95" s="64">
        <f t="shared" si="13"/>
        <v>16860723.26</v>
      </c>
      <c r="N95"/>
      <c r="O95" s="15"/>
    </row>
    <row r="96" spans="1:15" s="2" customFormat="1" ht="15.75">
      <c r="A96" s="52" t="s">
        <v>170</v>
      </c>
      <c r="B96" s="63">
        <v>3980144.03</v>
      </c>
      <c r="C96" s="63">
        <v>38870252.55</v>
      </c>
      <c r="D96" s="63">
        <v>38550507.18</v>
      </c>
      <c r="E96" s="63">
        <v>297734.48</v>
      </c>
      <c r="F96" s="63">
        <f t="shared" si="11"/>
        <v>4002154.920000002</v>
      </c>
      <c r="G96" s="63">
        <v>0</v>
      </c>
      <c r="H96" s="63">
        <v>0</v>
      </c>
      <c r="I96" s="63">
        <v>0</v>
      </c>
      <c r="J96" s="63">
        <v>0</v>
      </c>
      <c r="K96" s="63">
        <v>0</v>
      </c>
      <c r="L96" s="64">
        <f t="shared" si="12"/>
        <v>0</v>
      </c>
      <c r="M96" s="64">
        <f t="shared" si="13"/>
        <v>4002154.920000002</v>
      </c>
      <c r="N96"/>
      <c r="O96" s="15"/>
    </row>
    <row r="97" spans="1:15" s="2" customFormat="1" ht="15.75">
      <c r="A97" s="69" t="s">
        <v>7</v>
      </c>
      <c r="B97" s="50">
        <f>SUM(B98:B102)</f>
        <v>6296760.97</v>
      </c>
      <c r="C97" s="50">
        <f aca="true" t="shared" si="14" ref="C97:L97">SUM(C98:C102)</f>
        <v>8227198.880000001</v>
      </c>
      <c r="D97" s="50">
        <f t="shared" si="14"/>
        <v>2998168.54</v>
      </c>
      <c r="E97" s="50">
        <f t="shared" si="14"/>
        <v>59953.02</v>
      </c>
      <c r="F97" s="50">
        <f t="shared" si="14"/>
        <v>11465838.290000001</v>
      </c>
      <c r="G97" s="50">
        <f t="shared" si="14"/>
        <v>0</v>
      </c>
      <c r="H97" s="50">
        <f t="shared" si="14"/>
        <v>0.8</v>
      </c>
      <c r="I97" s="50">
        <f t="shared" si="14"/>
        <v>0</v>
      </c>
      <c r="J97" s="50">
        <f t="shared" si="14"/>
        <v>0</v>
      </c>
      <c r="K97" s="50">
        <f t="shared" si="14"/>
        <v>0.8</v>
      </c>
      <c r="L97" s="50">
        <f t="shared" si="14"/>
        <v>0</v>
      </c>
      <c r="M97" s="60">
        <f aca="true" t="shared" si="15" ref="M97:M102">F97+L97</f>
        <v>11465838.290000001</v>
      </c>
      <c r="N97"/>
      <c r="O97" s="15"/>
    </row>
    <row r="98" spans="1:15" s="2" customFormat="1" ht="15.75">
      <c r="A98" s="70" t="s">
        <v>83</v>
      </c>
      <c r="B98" s="63">
        <v>4466050.25</v>
      </c>
      <c r="C98" s="63">
        <v>3126579.9</v>
      </c>
      <c r="D98" s="63">
        <v>503845.33</v>
      </c>
      <c r="E98" s="63">
        <v>59953.02</v>
      </c>
      <c r="F98" s="63">
        <f>(B98+C98)-(D98+E98)</f>
        <v>7028831.800000001</v>
      </c>
      <c r="G98" s="63">
        <v>0</v>
      </c>
      <c r="H98" s="63">
        <v>0.8</v>
      </c>
      <c r="I98" s="63">
        <v>0</v>
      </c>
      <c r="J98" s="63">
        <v>0</v>
      </c>
      <c r="K98" s="63">
        <v>0.8</v>
      </c>
      <c r="L98" s="64">
        <f>(G98+H98)-(J98+K98)</f>
        <v>0</v>
      </c>
      <c r="M98" s="64">
        <f t="shared" si="15"/>
        <v>7028831.800000001</v>
      </c>
      <c r="N98"/>
      <c r="O98" s="15"/>
    </row>
    <row r="99" spans="1:15" s="2" customFormat="1" ht="15.75">
      <c r="A99" s="52" t="s">
        <v>84</v>
      </c>
      <c r="B99" s="71">
        <v>547705.88</v>
      </c>
      <c r="C99" s="63">
        <v>2621799.75</v>
      </c>
      <c r="D99" s="63">
        <v>29976.1</v>
      </c>
      <c r="E99" s="63">
        <v>0</v>
      </c>
      <c r="F99" s="63">
        <f>(B99+C99)-(D99+E99)</f>
        <v>3139529.53</v>
      </c>
      <c r="G99" s="63">
        <v>0</v>
      </c>
      <c r="H99" s="63">
        <v>0</v>
      </c>
      <c r="I99" s="63">
        <v>0</v>
      </c>
      <c r="J99" s="63">
        <v>0</v>
      </c>
      <c r="K99" s="63">
        <v>0</v>
      </c>
      <c r="L99" s="64">
        <f>(G99+H99)-(J99+K99)</f>
        <v>0</v>
      </c>
      <c r="M99" s="64">
        <f t="shared" si="15"/>
        <v>3139529.53</v>
      </c>
      <c r="N99"/>
      <c r="O99" s="15"/>
    </row>
    <row r="100" spans="1:15" s="2" customFormat="1" ht="15.75">
      <c r="A100" s="52" t="s">
        <v>85</v>
      </c>
      <c r="B100" s="71">
        <v>140963.72</v>
      </c>
      <c r="C100" s="63">
        <v>1190525.7</v>
      </c>
      <c r="D100" s="63">
        <v>1179355.03</v>
      </c>
      <c r="E100" s="63">
        <v>0</v>
      </c>
      <c r="F100" s="63">
        <f>(B100+C100)-(D100+E100)</f>
        <v>152134.3899999999</v>
      </c>
      <c r="G100" s="63"/>
      <c r="H100" s="63">
        <v>0</v>
      </c>
      <c r="I100" s="63">
        <v>0</v>
      </c>
      <c r="J100" s="63">
        <v>0</v>
      </c>
      <c r="K100" s="63">
        <v>0</v>
      </c>
      <c r="L100" s="64">
        <f>(G100+H100)-(J100+K100)</f>
        <v>0</v>
      </c>
      <c r="M100" s="64">
        <f t="shared" si="15"/>
        <v>152134.3899999999</v>
      </c>
      <c r="N100"/>
      <c r="O100" s="15"/>
    </row>
    <row r="101" spans="1:15" s="2" customFormat="1" ht="15.75">
      <c r="A101" s="52" t="s">
        <v>50</v>
      </c>
      <c r="B101" s="63">
        <v>0</v>
      </c>
      <c r="C101" s="63">
        <v>0</v>
      </c>
      <c r="D101" s="63">
        <v>0</v>
      </c>
      <c r="E101" s="63">
        <v>0</v>
      </c>
      <c r="F101" s="63">
        <f>(B101+C101)-(D101+E101)</f>
        <v>0</v>
      </c>
      <c r="G101" s="63">
        <v>0</v>
      </c>
      <c r="H101" s="63">
        <v>0</v>
      </c>
      <c r="I101" s="63">
        <v>0</v>
      </c>
      <c r="J101" s="63">
        <v>0</v>
      </c>
      <c r="K101" s="63">
        <v>0</v>
      </c>
      <c r="L101" s="64">
        <f>(G101+H101)-(J101+K101)</f>
        <v>0</v>
      </c>
      <c r="M101" s="64">
        <f t="shared" si="15"/>
        <v>0</v>
      </c>
      <c r="N101"/>
      <c r="O101" s="15"/>
    </row>
    <row r="102" spans="1:15" s="2" customFormat="1" ht="15.75">
      <c r="A102" s="72" t="s">
        <v>55</v>
      </c>
      <c r="B102" s="71">
        <v>1142041.12</v>
      </c>
      <c r="C102" s="63">
        <v>1288293.53</v>
      </c>
      <c r="D102" s="63">
        <v>1284992.08</v>
      </c>
      <c r="E102" s="63">
        <v>0</v>
      </c>
      <c r="F102" s="63">
        <f>(B102+C102)-(D102+E102)</f>
        <v>1145342.5700000003</v>
      </c>
      <c r="G102" s="63">
        <v>0</v>
      </c>
      <c r="H102" s="63">
        <v>0</v>
      </c>
      <c r="I102" s="63">
        <v>0</v>
      </c>
      <c r="J102" s="63">
        <v>0</v>
      </c>
      <c r="K102" s="63">
        <v>0</v>
      </c>
      <c r="L102" s="64">
        <f>(G102+H102)-(J102+K102)</f>
        <v>0</v>
      </c>
      <c r="M102" s="64">
        <f t="shared" si="15"/>
        <v>1145342.5700000003</v>
      </c>
      <c r="N102"/>
      <c r="O102" s="15"/>
    </row>
    <row r="103" spans="1:15" s="2" customFormat="1" ht="15.75">
      <c r="A103" s="73" t="s">
        <v>24</v>
      </c>
      <c r="B103" s="50">
        <f>SUM(B104:B115)</f>
        <v>5682591.85</v>
      </c>
      <c r="C103" s="50">
        <f>SUM(C104:C115)</f>
        <v>40552818.129999995</v>
      </c>
      <c r="D103" s="50">
        <f>SUM(D104:D115)</f>
        <v>36368793.57000001</v>
      </c>
      <c r="E103" s="50">
        <f>SUM(E104:E115)</f>
        <v>0</v>
      </c>
      <c r="F103" s="50">
        <f>SUM(F104:F115)</f>
        <v>9866616.409999996</v>
      </c>
      <c r="G103" s="50">
        <f aca="true" t="shared" si="16" ref="G103:L103">SUM(G105:G115)</f>
        <v>337697.73</v>
      </c>
      <c r="H103" s="50">
        <f t="shared" si="16"/>
        <v>568.45</v>
      </c>
      <c r="I103" s="50">
        <f t="shared" si="16"/>
        <v>338005.52999999997</v>
      </c>
      <c r="J103" s="50">
        <f t="shared" si="16"/>
        <v>42</v>
      </c>
      <c r="K103" s="50">
        <f t="shared" si="16"/>
        <v>260.65</v>
      </c>
      <c r="L103" s="50">
        <f t="shared" si="16"/>
        <v>337963.52999999997</v>
      </c>
      <c r="M103" s="60">
        <f aca="true" t="shared" si="17" ref="M103:M132">F103+L103</f>
        <v>10204579.939999996</v>
      </c>
      <c r="N103"/>
      <c r="O103" s="15"/>
    </row>
    <row r="104" spans="1:15" s="2" customFormat="1" ht="15.75">
      <c r="A104" s="74" t="s">
        <v>171</v>
      </c>
      <c r="B104" s="63">
        <v>1176861.14</v>
      </c>
      <c r="C104" s="63">
        <v>25051709.88</v>
      </c>
      <c r="D104" s="63">
        <v>24493934.27</v>
      </c>
      <c r="E104" s="63">
        <v>0</v>
      </c>
      <c r="F104" s="63">
        <f aca="true" t="shared" si="18" ref="F104:F115">(B104+C104)-(D104+E104)</f>
        <v>1734636.75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60">
        <f aca="true" t="shared" si="19" ref="L104:L115">(G104+H104)-(J104+K104)</f>
        <v>0</v>
      </c>
      <c r="M104" s="64">
        <f t="shared" si="17"/>
        <v>1734636.75</v>
      </c>
      <c r="N104"/>
      <c r="O104" s="15"/>
    </row>
    <row r="105" spans="1:15" s="2" customFormat="1" ht="15.75">
      <c r="A105" s="52" t="s">
        <v>86</v>
      </c>
      <c r="B105" s="63">
        <v>145044.24</v>
      </c>
      <c r="C105" s="63">
        <v>61556.58</v>
      </c>
      <c r="D105" s="63">
        <v>5671.42</v>
      </c>
      <c r="E105" s="63">
        <v>0</v>
      </c>
      <c r="F105" s="63">
        <f t="shared" si="18"/>
        <v>200929.4</v>
      </c>
      <c r="G105" s="63">
        <v>0</v>
      </c>
      <c r="H105" s="63">
        <v>0</v>
      </c>
      <c r="I105" s="63">
        <v>0</v>
      </c>
      <c r="J105" s="63">
        <v>0</v>
      </c>
      <c r="K105" s="63">
        <v>0</v>
      </c>
      <c r="L105" s="64">
        <f t="shared" si="19"/>
        <v>0</v>
      </c>
      <c r="M105" s="64">
        <f t="shared" si="17"/>
        <v>200929.4</v>
      </c>
      <c r="N105"/>
      <c r="O105" s="15"/>
    </row>
    <row r="106" spans="1:15" s="2" customFormat="1" ht="15.75">
      <c r="A106" s="52" t="s">
        <v>87</v>
      </c>
      <c r="B106" s="63">
        <v>1908696.46</v>
      </c>
      <c r="C106" s="63">
        <v>9147001.76</v>
      </c>
      <c r="D106" s="63">
        <v>7804011.45</v>
      </c>
      <c r="E106" s="63">
        <v>0</v>
      </c>
      <c r="F106" s="63">
        <f t="shared" si="18"/>
        <v>3251686.7699999986</v>
      </c>
      <c r="G106" s="63">
        <v>0</v>
      </c>
      <c r="H106" s="63">
        <v>0</v>
      </c>
      <c r="I106" s="63">
        <v>0</v>
      </c>
      <c r="J106" s="63">
        <v>0</v>
      </c>
      <c r="K106" s="63">
        <v>0</v>
      </c>
      <c r="L106" s="64">
        <f t="shared" si="19"/>
        <v>0</v>
      </c>
      <c r="M106" s="64">
        <f t="shared" si="17"/>
        <v>3251686.7699999986</v>
      </c>
      <c r="N106"/>
      <c r="O106" s="15"/>
    </row>
    <row r="107" spans="1:15" s="2" customFormat="1" ht="15.75">
      <c r="A107" s="52" t="s">
        <v>51</v>
      </c>
      <c r="B107" s="63">
        <v>0</v>
      </c>
      <c r="C107" s="63">
        <v>0</v>
      </c>
      <c r="D107" s="63">
        <v>0</v>
      </c>
      <c r="E107" s="63">
        <v>0</v>
      </c>
      <c r="F107" s="63">
        <f t="shared" si="18"/>
        <v>0</v>
      </c>
      <c r="G107" s="63">
        <v>0</v>
      </c>
      <c r="H107" s="63">
        <v>0</v>
      </c>
      <c r="I107" s="63">
        <v>0</v>
      </c>
      <c r="J107" s="63">
        <v>0</v>
      </c>
      <c r="K107" s="63">
        <v>0</v>
      </c>
      <c r="L107" s="64">
        <f t="shared" si="19"/>
        <v>0</v>
      </c>
      <c r="M107" s="64">
        <f t="shared" si="17"/>
        <v>0</v>
      </c>
      <c r="N107"/>
      <c r="O107" s="15"/>
    </row>
    <row r="108" spans="1:15" s="2" customFormat="1" ht="15.75" customHeight="1">
      <c r="A108" s="52" t="s">
        <v>52</v>
      </c>
      <c r="B108" s="63">
        <v>0</v>
      </c>
      <c r="C108" s="63">
        <v>5890.12</v>
      </c>
      <c r="D108" s="63">
        <v>5306.1</v>
      </c>
      <c r="E108" s="63">
        <v>0</v>
      </c>
      <c r="F108" s="63">
        <f t="shared" si="18"/>
        <v>584.0199999999995</v>
      </c>
      <c r="G108" s="63">
        <v>0</v>
      </c>
      <c r="H108" s="63">
        <v>0</v>
      </c>
      <c r="I108" s="63">
        <v>0</v>
      </c>
      <c r="J108" s="63">
        <v>0</v>
      </c>
      <c r="K108" s="63">
        <v>0</v>
      </c>
      <c r="L108" s="64">
        <f t="shared" si="19"/>
        <v>0</v>
      </c>
      <c r="M108" s="64">
        <f t="shared" si="17"/>
        <v>584.0199999999995</v>
      </c>
      <c r="N108"/>
      <c r="O108" s="15"/>
    </row>
    <row r="109" spans="1:15" s="2" customFormat="1" ht="15.75" customHeight="1">
      <c r="A109" s="52" t="s">
        <v>172</v>
      </c>
      <c r="B109" s="63">
        <v>2012.67</v>
      </c>
      <c r="C109" s="63">
        <v>434398.99</v>
      </c>
      <c r="D109" s="63">
        <v>124678.12</v>
      </c>
      <c r="E109" s="63">
        <v>0</v>
      </c>
      <c r="F109" s="63">
        <f t="shared" si="18"/>
        <v>311733.54</v>
      </c>
      <c r="G109" s="63">
        <v>0</v>
      </c>
      <c r="H109" s="63">
        <v>568.45</v>
      </c>
      <c r="I109" s="63">
        <v>307.8</v>
      </c>
      <c r="J109" s="63">
        <v>42</v>
      </c>
      <c r="K109" s="63">
        <v>260.65</v>
      </c>
      <c r="L109" s="64">
        <f t="shared" si="19"/>
        <v>265.80000000000007</v>
      </c>
      <c r="M109" s="64">
        <f t="shared" si="17"/>
        <v>311999.33999999997</v>
      </c>
      <c r="N109"/>
      <c r="O109" s="15"/>
    </row>
    <row r="110" spans="1:15" s="2" customFormat="1" ht="15.75">
      <c r="A110" s="52" t="s">
        <v>53</v>
      </c>
      <c r="B110" s="63">
        <v>1225971.54</v>
      </c>
      <c r="C110" s="63">
        <v>1595610.21</v>
      </c>
      <c r="D110" s="63">
        <v>1410607.02</v>
      </c>
      <c r="E110" s="63">
        <v>0</v>
      </c>
      <c r="F110" s="63">
        <f t="shared" si="18"/>
        <v>1410974.73</v>
      </c>
      <c r="G110" s="63">
        <v>0</v>
      </c>
      <c r="H110" s="63">
        <v>0</v>
      </c>
      <c r="I110" s="63">
        <v>0</v>
      </c>
      <c r="J110" s="63">
        <v>0</v>
      </c>
      <c r="K110" s="63">
        <v>0</v>
      </c>
      <c r="L110" s="64">
        <f t="shared" si="19"/>
        <v>0</v>
      </c>
      <c r="M110" s="64">
        <f t="shared" si="17"/>
        <v>1410974.73</v>
      </c>
      <c r="N110"/>
      <c r="O110" s="15"/>
    </row>
    <row r="111" spans="1:15" s="2" customFormat="1" ht="15.75">
      <c r="A111" s="65" t="s">
        <v>128</v>
      </c>
      <c r="B111" s="63">
        <v>0</v>
      </c>
      <c r="C111" s="63">
        <v>0</v>
      </c>
      <c r="D111" s="63">
        <v>0</v>
      </c>
      <c r="E111" s="63">
        <v>0</v>
      </c>
      <c r="F111" s="63">
        <f t="shared" si="18"/>
        <v>0</v>
      </c>
      <c r="G111" s="63">
        <v>0</v>
      </c>
      <c r="H111" s="63">
        <v>0</v>
      </c>
      <c r="I111" s="63">
        <v>0</v>
      </c>
      <c r="J111" s="63">
        <v>0</v>
      </c>
      <c r="K111" s="63">
        <v>0</v>
      </c>
      <c r="L111" s="64">
        <f t="shared" si="19"/>
        <v>0</v>
      </c>
      <c r="M111" s="64">
        <f t="shared" si="17"/>
        <v>0</v>
      </c>
      <c r="N111"/>
      <c r="O111" s="15"/>
    </row>
    <row r="112" spans="1:15" s="2" customFormat="1" ht="15" customHeight="1">
      <c r="A112" s="52" t="s">
        <v>54</v>
      </c>
      <c r="B112" s="63">
        <v>588562.6</v>
      </c>
      <c r="C112" s="63">
        <v>2481095.83</v>
      </c>
      <c r="D112" s="63">
        <v>1894283.17</v>
      </c>
      <c r="E112" s="63">
        <v>0</v>
      </c>
      <c r="F112" s="63">
        <f t="shared" si="18"/>
        <v>1175375.2600000002</v>
      </c>
      <c r="G112" s="63">
        <v>337697.73</v>
      </c>
      <c r="H112" s="63">
        <v>0</v>
      </c>
      <c r="I112" s="63">
        <v>337697.73</v>
      </c>
      <c r="J112" s="63">
        <v>0</v>
      </c>
      <c r="K112" s="63">
        <v>0</v>
      </c>
      <c r="L112" s="64">
        <f t="shared" si="19"/>
        <v>337697.73</v>
      </c>
      <c r="M112" s="64">
        <f t="shared" si="17"/>
        <v>1513072.9900000002</v>
      </c>
      <c r="N112"/>
      <c r="O112" s="15"/>
    </row>
    <row r="113" spans="1:15" s="2" customFormat="1" ht="15.75" customHeight="1">
      <c r="A113" s="52" t="s">
        <v>56</v>
      </c>
      <c r="B113" s="63">
        <v>507550.78</v>
      </c>
      <c r="C113" s="63">
        <v>1547688.9</v>
      </c>
      <c r="D113" s="63">
        <v>513118.13</v>
      </c>
      <c r="E113" s="63">
        <v>0</v>
      </c>
      <c r="F113" s="63">
        <f t="shared" si="18"/>
        <v>1542121.5499999998</v>
      </c>
      <c r="G113" s="63">
        <v>0</v>
      </c>
      <c r="H113" s="63">
        <v>0</v>
      </c>
      <c r="I113" s="63">
        <v>0</v>
      </c>
      <c r="J113" s="63">
        <v>0</v>
      </c>
      <c r="K113" s="63">
        <v>0</v>
      </c>
      <c r="L113" s="64">
        <f t="shared" si="19"/>
        <v>0</v>
      </c>
      <c r="M113" s="64">
        <f t="shared" si="17"/>
        <v>1542121.5499999998</v>
      </c>
      <c r="N113"/>
      <c r="O113" s="15"/>
    </row>
    <row r="114" spans="1:15" s="2" customFormat="1" ht="21.75" customHeight="1">
      <c r="A114" s="52" t="s">
        <v>57</v>
      </c>
      <c r="B114" s="63">
        <v>127892.42</v>
      </c>
      <c r="C114" s="63">
        <v>227865.86</v>
      </c>
      <c r="D114" s="63">
        <v>117183.89</v>
      </c>
      <c r="E114" s="63">
        <v>0</v>
      </c>
      <c r="F114" s="63">
        <f t="shared" si="18"/>
        <v>238574.38999999996</v>
      </c>
      <c r="G114" s="63">
        <v>0</v>
      </c>
      <c r="H114" s="63">
        <v>0</v>
      </c>
      <c r="I114" s="63">
        <v>0</v>
      </c>
      <c r="J114" s="63">
        <v>0</v>
      </c>
      <c r="K114" s="63">
        <v>0</v>
      </c>
      <c r="L114" s="64">
        <f t="shared" si="19"/>
        <v>0</v>
      </c>
      <c r="M114" s="64">
        <f t="shared" si="17"/>
        <v>238574.38999999996</v>
      </c>
      <c r="N114"/>
      <c r="O114" s="15"/>
    </row>
    <row r="115" spans="1:15" s="2" customFormat="1" ht="15.75">
      <c r="A115" s="52" t="s">
        <v>129</v>
      </c>
      <c r="B115" s="63">
        <v>0</v>
      </c>
      <c r="C115" s="63">
        <v>0</v>
      </c>
      <c r="D115" s="63">
        <v>0</v>
      </c>
      <c r="E115" s="63">
        <v>0</v>
      </c>
      <c r="F115" s="63">
        <f t="shared" si="18"/>
        <v>0</v>
      </c>
      <c r="G115" s="63">
        <v>0</v>
      </c>
      <c r="H115" s="63">
        <v>0</v>
      </c>
      <c r="I115" s="63">
        <v>0</v>
      </c>
      <c r="J115" s="63">
        <v>0</v>
      </c>
      <c r="K115" s="63">
        <v>0</v>
      </c>
      <c r="L115" s="64">
        <f t="shared" si="19"/>
        <v>0</v>
      </c>
      <c r="M115" s="64">
        <f t="shared" si="17"/>
        <v>0</v>
      </c>
      <c r="N115"/>
      <c r="O115" s="15"/>
    </row>
    <row r="116" spans="1:15" s="2" customFormat="1" ht="15.75" customHeight="1">
      <c r="A116" s="69" t="s">
        <v>14</v>
      </c>
      <c r="B116" s="50">
        <f aca="true" t="shared" si="20" ref="B116:L116">SUM(B117:B133)</f>
        <v>4675956505.029999</v>
      </c>
      <c r="C116" s="50">
        <f t="shared" si="20"/>
        <v>731865128.0899999</v>
      </c>
      <c r="D116" s="50">
        <f t="shared" si="20"/>
        <v>667137569.08</v>
      </c>
      <c r="E116" s="50">
        <f t="shared" si="20"/>
        <v>246422.2</v>
      </c>
      <c r="F116" s="50">
        <f t="shared" si="20"/>
        <v>4740437641.839999</v>
      </c>
      <c r="G116" s="50">
        <f t="shared" si="20"/>
        <v>1337308.6699999997</v>
      </c>
      <c r="H116" s="50">
        <f t="shared" si="20"/>
        <v>125238766.52</v>
      </c>
      <c r="I116" s="50">
        <f t="shared" si="20"/>
        <v>30954707.54</v>
      </c>
      <c r="J116" s="50">
        <f t="shared" si="20"/>
        <v>28629302.919999998</v>
      </c>
      <c r="K116" s="50">
        <f t="shared" si="20"/>
        <v>87672703.2</v>
      </c>
      <c r="L116" s="50">
        <f t="shared" si="20"/>
        <v>10274069.06999999</v>
      </c>
      <c r="M116" s="60">
        <f t="shared" si="17"/>
        <v>4750711710.909999</v>
      </c>
      <c r="N116"/>
      <c r="O116" s="15"/>
    </row>
    <row r="117" spans="1:15" s="2" customFormat="1" ht="15.75" customHeight="1">
      <c r="A117" s="52" t="s">
        <v>58</v>
      </c>
      <c r="B117" s="63">
        <v>50970.91</v>
      </c>
      <c r="C117" s="63">
        <v>988076.84</v>
      </c>
      <c r="D117" s="63">
        <v>1038915.09</v>
      </c>
      <c r="E117" s="63">
        <v>0</v>
      </c>
      <c r="F117" s="63">
        <f aca="true" t="shared" si="21" ref="F117:F128">(B117+C117)-(D117+E117)</f>
        <v>132.6600000000326</v>
      </c>
      <c r="G117" s="63">
        <v>72783.01</v>
      </c>
      <c r="H117" s="63">
        <v>7667675.83</v>
      </c>
      <c r="I117" s="63">
        <v>2647570.8</v>
      </c>
      <c r="J117" s="63">
        <v>2247344.36</v>
      </c>
      <c r="K117" s="63">
        <v>5092888.04</v>
      </c>
      <c r="L117" s="64">
        <f aca="true" t="shared" si="22" ref="L117:L132">(G117+H117)-(J117+K117)</f>
        <v>400226.4399999995</v>
      </c>
      <c r="M117" s="64">
        <f t="shared" si="17"/>
        <v>400359.0999999995</v>
      </c>
      <c r="N117"/>
      <c r="O117" s="15"/>
    </row>
    <row r="118" spans="1:18" s="2" customFormat="1" ht="15.75" customHeight="1">
      <c r="A118" s="52" t="s">
        <v>137</v>
      </c>
      <c r="B118" s="63">
        <v>0</v>
      </c>
      <c r="C118" s="63">
        <v>41365.11</v>
      </c>
      <c r="D118" s="63">
        <v>41365.11</v>
      </c>
      <c r="E118" s="63">
        <v>0</v>
      </c>
      <c r="F118" s="63">
        <f t="shared" si="21"/>
        <v>0</v>
      </c>
      <c r="G118" s="63">
        <v>0</v>
      </c>
      <c r="H118" s="63">
        <v>0</v>
      </c>
      <c r="I118" s="63">
        <v>0</v>
      </c>
      <c r="J118" s="63">
        <v>0</v>
      </c>
      <c r="K118" s="63">
        <v>0</v>
      </c>
      <c r="L118" s="64">
        <f t="shared" si="22"/>
        <v>0</v>
      </c>
      <c r="M118" s="64">
        <f t="shared" si="17"/>
        <v>0</v>
      </c>
      <c r="N118" s="97"/>
      <c r="O118" s="97"/>
      <c r="P118" s="97"/>
      <c r="Q118" s="97"/>
      <c r="R118" s="97"/>
    </row>
    <row r="119" spans="1:15" s="2" customFormat="1" ht="15.75" customHeight="1">
      <c r="A119" s="52" t="s">
        <v>173</v>
      </c>
      <c r="B119" s="63">
        <v>0.42</v>
      </c>
      <c r="C119" s="63">
        <v>60618500</v>
      </c>
      <c r="D119" s="63">
        <v>8698546.52</v>
      </c>
      <c r="E119" s="63">
        <v>0</v>
      </c>
      <c r="F119" s="63">
        <f t="shared" si="21"/>
        <v>51919953.900000006</v>
      </c>
      <c r="G119" s="63">
        <v>0</v>
      </c>
      <c r="H119" s="63">
        <v>0</v>
      </c>
      <c r="I119" s="63">
        <v>0</v>
      </c>
      <c r="J119" s="63">
        <v>0</v>
      </c>
      <c r="K119" s="63">
        <v>0</v>
      </c>
      <c r="L119" s="64">
        <f t="shared" si="22"/>
        <v>0</v>
      </c>
      <c r="M119" s="64">
        <f t="shared" si="17"/>
        <v>51919953.900000006</v>
      </c>
      <c r="N119"/>
      <c r="O119" s="15"/>
    </row>
    <row r="120" spans="1:15" s="2" customFormat="1" ht="15.75" customHeight="1">
      <c r="A120" s="52" t="s">
        <v>60</v>
      </c>
      <c r="B120" s="63">
        <v>2857775.27</v>
      </c>
      <c r="C120" s="63">
        <v>3648282.11</v>
      </c>
      <c r="D120" s="63">
        <v>3317435.83</v>
      </c>
      <c r="E120" s="63">
        <v>0</v>
      </c>
      <c r="F120" s="63">
        <f t="shared" si="21"/>
        <v>3188621.55</v>
      </c>
      <c r="G120" s="63">
        <v>0</v>
      </c>
      <c r="H120" s="63">
        <v>27653325.72</v>
      </c>
      <c r="I120" s="63">
        <v>15159430.87</v>
      </c>
      <c r="J120" s="63">
        <v>13364354.7</v>
      </c>
      <c r="K120" s="63">
        <v>12493894.85</v>
      </c>
      <c r="L120" s="64">
        <f t="shared" si="22"/>
        <v>1795076.1700000018</v>
      </c>
      <c r="M120" s="64">
        <f t="shared" si="17"/>
        <v>4983697.720000002</v>
      </c>
      <c r="N120"/>
      <c r="O120" s="15"/>
    </row>
    <row r="121" spans="1:15" s="2" customFormat="1" ht="15.75" customHeight="1">
      <c r="A121" s="52" t="s">
        <v>61</v>
      </c>
      <c r="B121" s="63">
        <v>9843429.62</v>
      </c>
      <c r="C121" s="63">
        <v>397749.6</v>
      </c>
      <c r="D121" s="63">
        <v>27428.98</v>
      </c>
      <c r="E121" s="63">
        <v>0</v>
      </c>
      <c r="F121" s="63">
        <f t="shared" si="21"/>
        <v>10213750.239999998</v>
      </c>
      <c r="G121" s="63">
        <v>0</v>
      </c>
      <c r="H121" s="63">
        <v>0</v>
      </c>
      <c r="I121" s="63">
        <v>0</v>
      </c>
      <c r="J121" s="63">
        <v>0</v>
      </c>
      <c r="K121" s="63">
        <v>0</v>
      </c>
      <c r="L121" s="64">
        <f t="shared" si="22"/>
        <v>0</v>
      </c>
      <c r="M121" s="64">
        <f t="shared" si="17"/>
        <v>10213750.239999998</v>
      </c>
      <c r="N121"/>
      <c r="O121" s="15"/>
    </row>
    <row r="122" spans="1:15" s="2" customFormat="1" ht="15.75" customHeight="1">
      <c r="A122" s="52" t="s">
        <v>71</v>
      </c>
      <c r="B122" s="63">
        <v>0</v>
      </c>
      <c r="C122" s="63">
        <v>0</v>
      </c>
      <c r="D122" s="63">
        <v>0</v>
      </c>
      <c r="E122" s="63">
        <v>0</v>
      </c>
      <c r="F122" s="63">
        <f t="shared" si="21"/>
        <v>0</v>
      </c>
      <c r="G122" s="63">
        <v>0</v>
      </c>
      <c r="H122" s="63">
        <v>0</v>
      </c>
      <c r="I122" s="63">
        <v>0</v>
      </c>
      <c r="J122" s="63">
        <v>0</v>
      </c>
      <c r="K122" s="63">
        <v>0</v>
      </c>
      <c r="L122" s="64">
        <f t="shared" si="22"/>
        <v>0</v>
      </c>
      <c r="M122" s="64">
        <f t="shared" si="17"/>
        <v>0</v>
      </c>
      <c r="N122"/>
      <c r="O122" s="15"/>
    </row>
    <row r="123" spans="1:15" s="2" customFormat="1" ht="15.75" customHeight="1">
      <c r="A123" s="52" t="s">
        <v>164</v>
      </c>
      <c r="B123" s="63">
        <v>0</v>
      </c>
      <c r="C123" s="63">
        <v>3899381.86</v>
      </c>
      <c r="D123" s="63">
        <v>3464895.81</v>
      </c>
      <c r="E123" s="63">
        <v>0</v>
      </c>
      <c r="F123" s="63">
        <f t="shared" si="21"/>
        <v>434486.0499999998</v>
      </c>
      <c r="G123" s="63">
        <v>0</v>
      </c>
      <c r="H123" s="63">
        <v>77879.97</v>
      </c>
      <c r="I123" s="63">
        <v>6235.63</v>
      </c>
      <c r="J123" s="63">
        <v>0</v>
      </c>
      <c r="K123" s="63">
        <v>71644.34</v>
      </c>
      <c r="L123" s="64">
        <f t="shared" si="22"/>
        <v>6235.630000000005</v>
      </c>
      <c r="M123" s="64">
        <f t="shared" si="17"/>
        <v>440721.6799999998</v>
      </c>
      <c r="N123"/>
      <c r="O123" s="15"/>
    </row>
    <row r="124" spans="1:15" s="2" customFormat="1" ht="15.75">
      <c r="A124" s="52" t="s">
        <v>62</v>
      </c>
      <c r="B124" s="63">
        <v>49610.91</v>
      </c>
      <c r="C124" s="63">
        <v>30717777.97</v>
      </c>
      <c r="D124" s="63">
        <v>30717777.97</v>
      </c>
      <c r="E124" s="63">
        <v>0</v>
      </c>
      <c r="F124" s="63">
        <f t="shared" si="21"/>
        <v>49610.91000000015</v>
      </c>
      <c r="G124" s="63">
        <v>2193.7</v>
      </c>
      <c r="H124" s="63">
        <v>1912038.17</v>
      </c>
      <c r="I124" s="63">
        <v>487551.26</v>
      </c>
      <c r="J124" s="63">
        <v>485357.56</v>
      </c>
      <c r="K124" s="63">
        <v>1426680.61</v>
      </c>
      <c r="L124" s="64">
        <f t="shared" si="22"/>
        <v>2193.6999999997206</v>
      </c>
      <c r="M124" s="64">
        <f t="shared" si="17"/>
        <v>51804.60999999987</v>
      </c>
      <c r="N124"/>
      <c r="O124" s="15"/>
    </row>
    <row r="125" spans="1:15" s="2" customFormat="1" ht="15" customHeight="1">
      <c r="A125" s="52" t="s">
        <v>63</v>
      </c>
      <c r="B125" s="63">
        <v>22368.15</v>
      </c>
      <c r="C125" s="63">
        <v>9088.13</v>
      </c>
      <c r="D125" s="63">
        <v>7124.33</v>
      </c>
      <c r="E125" s="63">
        <v>0</v>
      </c>
      <c r="F125" s="63">
        <f t="shared" si="21"/>
        <v>24331.949999999997</v>
      </c>
      <c r="G125" s="63">
        <v>0.7</v>
      </c>
      <c r="H125" s="63">
        <v>0</v>
      </c>
      <c r="I125" s="63">
        <v>0.7</v>
      </c>
      <c r="J125" s="63">
        <v>0</v>
      </c>
      <c r="K125" s="63">
        <v>0</v>
      </c>
      <c r="L125" s="64">
        <f t="shared" si="22"/>
        <v>0.7</v>
      </c>
      <c r="M125" s="64">
        <f t="shared" si="17"/>
        <v>24332.649999999998</v>
      </c>
      <c r="N125"/>
      <c r="O125" s="15"/>
    </row>
    <row r="126" spans="1:15" ht="15.75" customHeight="1">
      <c r="A126" s="52" t="s">
        <v>64</v>
      </c>
      <c r="B126" s="63">
        <v>4661547427.11</v>
      </c>
      <c r="C126" s="63">
        <v>615925174.52</v>
      </c>
      <c r="D126" s="63">
        <v>604929460.01</v>
      </c>
      <c r="E126" s="63">
        <v>29500</v>
      </c>
      <c r="F126" s="63">
        <f t="shared" si="21"/>
        <v>4672513641.619999</v>
      </c>
      <c r="G126" s="63">
        <v>1208709.88</v>
      </c>
      <c r="H126" s="63">
        <v>4770643.39</v>
      </c>
      <c r="I126" s="63">
        <v>1253023.66</v>
      </c>
      <c r="J126" s="63">
        <v>1253023.66</v>
      </c>
      <c r="K126" s="63">
        <v>4726329.61</v>
      </c>
      <c r="L126" s="64">
        <f t="shared" si="22"/>
        <v>0</v>
      </c>
      <c r="M126" s="64">
        <f t="shared" si="17"/>
        <v>4672513641.619999</v>
      </c>
      <c r="N126"/>
      <c r="O126" s="17"/>
    </row>
    <row r="127" spans="1:15" ht="15.75" customHeight="1">
      <c r="A127" s="52" t="s">
        <v>65</v>
      </c>
      <c r="B127" s="63">
        <v>0</v>
      </c>
      <c r="C127" s="63">
        <v>0</v>
      </c>
      <c r="D127" s="63">
        <v>0</v>
      </c>
      <c r="E127" s="63">
        <v>0</v>
      </c>
      <c r="F127" s="63">
        <f t="shared" si="21"/>
        <v>0</v>
      </c>
      <c r="G127" s="63">
        <v>0</v>
      </c>
      <c r="H127" s="63">
        <v>0</v>
      </c>
      <c r="I127" s="63">
        <v>0</v>
      </c>
      <c r="J127" s="63">
        <v>0</v>
      </c>
      <c r="K127" s="63">
        <v>0</v>
      </c>
      <c r="L127" s="64">
        <f t="shared" si="22"/>
        <v>0</v>
      </c>
      <c r="M127" s="64">
        <f t="shared" si="17"/>
        <v>0</v>
      </c>
      <c r="N127"/>
      <c r="O127" s="17"/>
    </row>
    <row r="128" spans="1:15" ht="15.75" customHeight="1">
      <c r="A128" s="52" t="s">
        <v>130</v>
      </c>
      <c r="B128" s="63">
        <v>710854.44</v>
      </c>
      <c r="C128" s="63">
        <v>1060911.91</v>
      </c>
      <c r="D128" s="63">
        <v>1060859.11</v>
      </c>
      <c r="E128" s="63">
        <v>0</v>
      </c>
      <c r="F128" s="63">
        <f t="shared" si="21"/>
        <v>710907.2399999998</v>
      </c>
      <c r="G128" s="63">
        <v>0</v>
      </c>
      <c r="H128" s="63">
        <v>0</v>
      </c>
      <c r="I128" s="63">
        <v>0</v>
      </c>
      <c r="J128" s="63">
        <v>0</v>
      </c>
      <c r="K128" s="63">
        <v>0</v>
      </c>
      <c r="L128" s="64">
        <f t="shared" si="22"/>
        <v>0</v>
      </c>
      <c r="M128" s="64">
        <f t="shared" si="17"/>
        <v>710907.2399999998</v>
      </c>
      <c r="N128"/>
      <c r="O128" s="17"/>
    </row>
    <row r="129" spans="1:15" ht="15.75" customHeight="1">
      <c r="A129" s="52" t="s">
        <v>131</v>
      </c>
      <c r="B129" s="63">
        <v>426939.25</v>
      </c>
      <c r="C129" s="63">
        <v>14558820.04</v>
      </c>
      <c r="D129" s="63">
        <v>13833760.32</v>
      </c>
      <c r="E129" s="63">
        <v>216922.2</v>
      </c>
      <c r="F129" s="63">
        <f>(B129+C129)-(D129+E129)</f>
        <v>935076.7699999996</v>
      </c>
      <c r="G129" s="63">
        <v>53621.38</v>
      </c>
      <c r="H129" s="63">
        <v>73844675.69</v>
      </c>
      <c r="I129" s="63">
        <v>6362031.32</v>
      </c>
      <c r="J129" s="63">
        <v>6240359.34</v>
      </c>
      <c r="K129" s="63">
        <v>63861265.75</v>
      </c>
      <c r="L129" s="64">
        <f t="shared" si="22"/>
        <v>3796671.9799999893</v>
      </c>
      <c r="M129" s="64">
        <f t="shared" si="17"/>
        <v>4731748.749999989</v>
      </c>
      <c r="N129"/>
      <c r="O129" s="17"/>
    </row>
    <row r="130" spans="1:19" s="2" customFormat="1" ht="15.75" customHeight="1">
      <c r="A130" s="52" t="s">
        <v>132</v>
      </c>
      <c r="B130" s="63">
        <v>0</v>
      </c>
      <c r="C130" s="63">
        <v>0</v>
      </c>
      <c r="D130" s="63">
        <v>0</v>
      </c>
      <c r="E130" s="63">
        <v>0</v>
      </c>
      <c r="F130" s="63">
        <f>(B130+C130)-(D130+E130)</f>
        <v>0</v>
      </c>
      <c r="G130" s="63">
        <v>0</v>
      </c>
      <c r="H130" s="63">
        <v>0</v>
      </c>
      <c r="I130" s="63">
        <v>0</v>
      </c>
      <c r="J130" s="63">
        <v>0</v>
      </c>
      <c r="K130" s="63">
        <v>0</v>
      </c>
      <c r="L130" s="64">
        <f t="shared" si="22"/>
        <v>0</v>
      </c>
      <c r="M130" s="64">
        <f t="shared" si="17"/>
        <v>0</v>
      </c>
      <c r="N130"/>
      <c r="O130" s="17"/>
      <c r="P130" s="5"/>
      <c r="Q130" s="5"/>
      <c r="R130" s="5"/>
      <c r="S130" s="5"/>
    </row>
    <row r="131" spans="1:19" s="2" customFormat="1" ht="15.75" customHeight="1">
      <c r="A131" s="52" t="s">
        <v>186</v>
      </c>
      <c r="B131" s="63">
        <v>0</v>
      </c>
      <c r="C131" s="63">
        <v>0</v>
      </c>
      <c r="D131" s="63">
        <v>0</v>
      </c>
      <c r="E131" s="63">
        <v>0</v>
      </c>
      <c r="F131" s="63">
        <f>(B131+C131)-(D131+E131)</f>
        <v>0</v>
      </c>
      <c r="G131" s="63">
        <v>0</v>
      </c>
      <c r="H131" s="63">
        <v>9312527.75</v>
      </c>
      <c r="I131" s="63">
        <v>5038863.3</v>
      </c>
      <c r="J131" s="63">
        <v>5038863.3</v>
      </c>
      <c r="K131" s="63">
        <v>0</v>
      </c>
      <c r="L131" s="64">
        <f t="shared" si="22"/>
        <v>4273664.45</v>
      </c>
      <c r="M131" s="64">
        <f t="shared" si="17"/>
        <v>4273664.45</v>
      </c>
      <c r="N131"/>
      <c r="O131" s="17"/>
      <c r="P131" s="5"/>
      <c r="Q131" s="5"/>
      <c r="R131" s="5"/>
      <c r="S131" s="5"/>
    </row>
    <row r="132" spans="1:15" s="2" customFormat="1" ht="15.75">
      <c r="A132" s="52" t="s">
        <v>133</v>
      </c>
      <c r="B132" s="63">
        <v>427401.36</v>
      </c>
      <c r="C132" s="63">
        <v>0</v>
      </c>
      <c r="D132" s="63">
        <v>0</v>
      </c>
      <c r="E132" s="63">
        <v>0</v>
      </c>
      <c r="F132" s="63">
        <f>(B132+C132)-(D132+E132)</f>
        <v>427401.36</v>
      </c>
      <c r="G132" s="63">
        <v>0</v>
      </c>
      <c r="H132" s="63">
        <v>0</v>
      </c>
      <c r="I132" s="63">
        <v>0</v>
      </c>
      <c r="J132" s="63">
        <v>0</v>
      </c>
      <c r="K132" s="63">
        <v>0</v>
      </c>
      <c r="L132" s="64">
        <f t="shared" si="22"/>
        <v>0</v>
      </c>
      <c r="M132" s="64">
        <f t="shared" si="17"/>
        <v>427401.36</v>
      </c>
      <c r="N132"/>
      <c r="O132" s="15"/>
    </row>
    <row r="133" spans="1:15" s="2" customFormat="1" ht="31.5">
      <c r="A133" s="54" t="s">
        <v>185</v>
      </c>
      <c r="B133" s="81">
        <v>19727.59</v>
      </c>
      <c r="C133" s="63">
        <v>0</v>
      </c>
      <c r="D133" s="63">
        <v>0</v>
      </c>
      <c r="E133" s="63">
        <v>0</v>
      </c>
      <c r="F133" s="63">
        <f>(B133+C133)-(D133+E133)</f>
        <v>19727.59</v>
      </c>
      <c r="G133" s="63">
        <v>0</v>
      </c>
      <c r="H133" s="63">
        <v>0</v>
      </c>
      <c r="I133" s="63">
        <v>0</v>
      </c>
      <c r="J133" s="63">
        <v>0</v>
      </c>
      <c r="K133" s="63">
        <v>0</v>
      </c>
      <c r="L133" s="64"/>
      <c r="M133" s="64"/>
      <c r="N133"/>
      <c r="O133" s="15"/>
    </row>
    <row r="134" spans="1:15" s="2" customFormat="1" ht="15.75" customHeight="1">
      <c r="A134" s="61" t="s">
        <v>4</v>
      </c>
      <c r="B134" s="57">
        <f aca="true" t="shared" si="23" ref="B134:L134">SUM(B135:B138)</f>
        <v>471012.93000000005</v>
      </c>
      <c r="C134" s="50">
        <f>SUM(C135:C138)</f>
        <v>341947980.97</v>
      </c>
      <c r="D134" s="50">
        <f t="shared" si="23"/>
        <v>108434149.32</v>
      </c>
      <c r="E134" s="50">
        <f t="shared" si="23"/>
        <v>0</v>
      </c>
      <c r="F134" s="50">
        <f t="shared" si="23"/>
        <v>233984844.57999998</v>
      </c>
      <c r="G134" s="50">
        <f t="shared" si="23"/>
        <v>92797.89</v>
      </c>
      <c r="H134" s="50">
        <f t="shared" si="23"/>
        <v>143091668.16</v>
      </c>
      <c r="I134" s="50">
        <f t="shared" si="23"/>
        <v>53567951.3</v>
      </c>
      <c r="J134" s="50">
        <f t="shared" si="23"/>
        <v>51806368.28</v>
      </c>
      <c r="K134" s="50">
        <f t="shared" si="23"/>
        <v>7586237.34</v>
      </c>
      <c r="L134" s="60">
        <f t="shared" si="23"/>
        <v>83791860.42999999</v>
      </c>
      <c r="M134" s="60">
        <f aca="true" t="shared" si="24" ref="M134:M149">F134+L134</f>
        <v>317776705.01</v>
      </c>
      <c r="N134"/>
      <c r="O134" s="15"/>
    </row>
    <row r="135" spans="1:15" s="2" customFormat="1" ht="15.75" customHeight="1">
      <c r="A135" s="66" t="s">
        <v>30</v>
      </c>
      <c r="B135" s="63">
        <v>412735.13</v>
      </c>
      <c r="C135" s="63">
        <v>205426888.61</v>
      </c>
      <c r="D135" s="63">
        <v>72690872.46</v>
      </c>
      <c r="E135" s="75">
        <v>0</v>
      </c>
      <c r="F135" s="63">
        <f>(B135+C135)-(D135+E135)</f>
        <v>133148751.28000002</v>
      </c>
      <c r="G135" s="63">
        <v>0</v>
      </c>
      <c r="H135" s="63">
        <v>35520702.29</v>
      </c>
      <c r="I135" s="63">
        <v>4810334.15</v>
      </c>
      <c r="J135" s="63">
        <v>4674563.72</v>
      </c>
      <c r="K135" s="63">
        <v>855206.77</v>
      </c>
      <c r="L135" s="64">
        <f>(G135+H135)-(J135+K135)</f>
        <v>29990931.799999997</v>
      </c>
      <c r="M135" s="64">
        <f t="shared" si="24"/>
        <v>163139683.08</v>
      </c>
      <c r="N135"/>
      <c r="O135" s="15"/>
    </row>
    <row r="136" spans="1:19" ht="15.75">
      <c r="A136" s="66" t="s">
        <v>72</v>
      </c>
      <c r="B136" s="63">
        <v>0</v>
      </c>
      <c r="C136" s="63">
        <v>271072.03</v>
      </c>
      <c r="D136" s="63">
        <v>271072.03</v>
      </c>
      <c r="E136" s="75">
        <v>0</v>
      </c>
      <c r="F136" s="63">
        <f>(B136+C136)-(D136+E136)</f>
        <v>0</v>
      </c>
      <c r="G136" s="63">
        <v>0</v>
      </c>
      <c r="H136" s="63">
        <v>73716158.84</v>
      </c>
      <c r="I136" s="63">
        <v>41298053.9</v>
      </c>
      <c r="J136" s="63">
        <v>40655240.02</v>
      </c>
      <c r="K136" s="63">
        <v>0.01</v>
      </c>
      <c r="L136" s="64">
        <f>(G136+H136)-(J136+K136)</f>
        <v>33060918.810000002</v>
      </c>
      <c r="M136" s="64">
        <f t="shared" si="24"/>
        <v>33060918.810000002</v>
      </c>
      <c r="N136"/>
      <c r="O136" s="15"/>
      <c r="P136" s="2"/>
      <c r="Q136" s="2"/>
      <c r="R136" s="2"/>
      <c r="S136" s="2"/>
    </row>
    <row r="137" spans="1:19" s="2" customFormat="1" ht="15.75">
      <c r="A137" s="66" t="s">
        <v>31</v>
      </c>
      <c r="B137" s="63">
        <v>56595.66</v>
      </c>
      <c r="C137" s="63">
        <v>136118200.66</v>
      </c>
      <c r="D137" s="63">
        <v>35341253.16</v>
      </c>
      <c r="E137" s="75">
        <v>0</v>
      </c>
      <c r="F137" s="63">
        <f>(B137+C137)-(D137+E137)</f>
        <v>100833543.16</v>
      </c>
      <c r="G137" s="63">
        <v>74161.5</v>
      </c>
      <c r="H137" s="63">
        <v>31740789.93</v>
      </c>
      <c r="I137" s="63">
        <v>7289575.15</v>
      </c>
      <c r="J137" s="63">
        <v>6306576.44</v>
      </c>
      <c r="K137" s="63">
        <v>5775858.52</v>
      </c>
      <c r="L137" s="64">
        <f>(G137+H137)-(J137+K137)</f>
        <v>19732516.47</v>
      </c>
      <c r="M137" s="64">
        <f t="shared" si="24"/>
        <v>120566059.63</v>
      </c>
      <c r="N137"/>
      <c r="O137" s="17"/>
      <c r="P137" s="5"/>
      <c r="Q137" s="5"/>
      <c r="R137" s="5"/>
      <c r="S137" s="5"/>
    </row>
    <row r="138" spans="1:15" s="2" customFormat="1" ht="15.75" customHeight="1">
      <c r="A138" s="66" t="s">
        <v>32</v>
      </c>
      <c r="B138" s="63">
        <v>1682.14</v>
      </c>
      <c r="C138" s="63">
        <v>131819.67</v>
      </c>
      <c r="D138" s="63">
        <v>130951.67</v>
      </c>
      <c r="E138" s="75">
        <v>0</v>
      </c>
      <c r="F138" s="63">
        <f>(B138+C138)-(D138+E138)</f>
        <v>2550.1400000000285</v>
      </c>
      <c r="G138" s="63">
        <v>18636.39</v>
      </c>
      <c r="H138" s="63">
        <v>2114017.1</v>
      </c>
      <c r="I138" s="63">
        <v>169988.1</v>
      </c>
      <c r="J138" s="63">
        <v>169988.1</v>
      </c>
      <c r="K138" s="63">
        <v>955172.04</v>
      </c>
      <c r="L138" s="64">
        <f>(G138+H138)-(J138+K138)</f>
        <v>1007493.3500000001</v>
      </c>
      <c r="M138" s="64">
        <f t="shared" si="24"/>
        <v>1010043.4900000001</v>
      </c>
      <c r="N138"/>
      <c r="O138" s="15"/>
    </row>
    <row r="139" spans="1:15" s="2" customFormat="1" ht="15.75" customHeight="1">
      <c r="A139" s="61" t="s">
        <v>8</v>
      </c>
      <c r="B139" s="50">
        <f>SUM(B140:B143)</f>
        <v>3820439.29</v>
      </c>
      <c r="C139" s="50">
        <f>SUM(C140:C143)</f>
        <v>23154367.42</v>
      </c>
      <c r="D139" s="50">
        <f aca="true" t="shared" si="25" ref="D139:L139">SUM(D140:D143)</f>
        <v>23164531.07</v>
      </c>
      <c r="E139" s="50">
        <f t="shared" si="25"/>
        <v>2.18</v>
      </c>
      <c r="F139" s="50">
        <f t="shared" si="25"/>
        <v>3810273.4600000023</v>
      </c>
      <c r="G139" s="50">
        <f t="shared" si="25"/>
        <v>71707.92</v>
      </c>
      <c r="H139" s="50">
        <f t="shared" si="25"/>
        <v>151785099.59</v>
      </c>
      <c r="I139" s="50">
        <f t="shared" si="25"/>
        <v>123062853.72999999</v>
      </c>
      <c r="J139" s="50">
        <f t="shared" si="25"/>
        <v>122987443.19999999</v>
      </c>
      <c r="K139" s="50">
        <f t="shared" si="25"/>
        <v>6126378.51</v>
      </c>
      <c r="L139" s="50">
        <f t="shared" si="25"/>
        <v>22742985.799999986</v>
      </c>
      <c r="M139" s="60">
        <f t="shared" si="24"/>
        <v>26553259.259999987</v>
      </c>
      <c r="N139"/>
      <c r="O139" s="15"/>
    </row>
    <row r="140" spans="1:15" s="2" customFormat="1" ht="15.75" customHeight="1">
      <c r="A140" s="76" t="s">
        <v>17</v>
      </c>
      <c r="B140" s="77">
        <v>6908.31</v>
      </c>
      <c r="C140" s="77">
        <v>763157.17</v>
      </c>
      <c r="D140" s="78">
        <v>750855.92</v>
      </c>
      <c r="E140" s="79">
        <v>0</v>
      </c>
      <c r="F140" s="78">
        <f>(B140+C140)-(D140+E140)</f>
        <v>19209.560000000056</v>
      </c>
      <c r="G140" s="78">
        <v>0</v>
      </c>
      <c r="H140" s="63">
        <v>18592943.1</v>
      </c>
      <c r="I140" s="63">
        <v>17823067.07</v>
      </c>
      <c r="J140" s="63">
        <v>17823067.07</v>
      </c>
      <c r="K140" s="63">
        <v>0</v>
      </c>
      <c r="L140" s="64">
        <f>(G140+H140)-(J140+K140)</f>
        <v>769876.0300000012</v>
      </c>
      <c r="M140" s="64">
        <f t="shared" si="24"/>
        <v>789085.5900000012</v>
      </c>
      <c r="N140"/>
      <c r="O140" s="15"/>
    </row>
    <row r="141" spans="1:15" s="2" customFormat="1" ht="15" customHeight="1">
      <c r="A141" s="54" t="s">
        <v>33</v>
      </c>
      <c r="B141" s="63">
        <v>3813530.98</v>
      </c>
      <c r="C141" s="63">
        <v>22391210.25</v>
      </c>
      <c r="D141" s="63">
        <v>22413675.15</v>
      </c>
      <c r="E141" s="75">
        <v>2.18</v>
      </c>
      <c r="F141" s="63">
        <f>(B141+C141)-(D141+E141)</f>
        <v>3791063.9000000022</v>
      </c>
      <c r="G141" s="63">
        <v>71707.92</v>
      </c>
      <c r="H141" s="63">
        <v>127609344.77</v>
      </c>
      <c r="I141" s="63">
        <v>99745682.9</v>
      </c>
      <c r="J141" s="63">
        <v>99670272.37</v>
      </c>
      <c r="K141" s="63">
        <v>6126378.51</v>
      </c>
      <c r="L141" s="64">
        <f>(G141+H141)-(J141+K141)</f>
        <v>21884401.809999987</v>
      </c>
      <c r="M141" s="64">
        <f t="shared" si="24"/>
        <v>25675465.70999999</v>
      </c>
      <c r="N141"/>
      <c r="O141" s="15"/>
    </row>
    <row r="142" spans="1:15" s="2" customFormat="1" ht="15.75">
      <c r="A142" s="54" t="s">
        <v>34</v>
      </c>
      <c r="B142" s="63">
        <v>0</v>
      </c>
      <c r="C142" s="63">
        <v>0</v>
      </c>
      <c r="D142" s="63">
        <v>0</v>
      </c>
      <c r="E142" s="75">
        <v>0</v>
      </c>
      <c r="F142" s="63">
        <f>(B142+C142)-(D142+E142)</f>
        <v>0</v>
      </c>
      <c r="G142" s="63">
        <v>0</v>
      </c>
      <c r="H142" s="63">
        <v>620480.45</v>
      </c>
      <c r="I142" s="63">
        <v>532811.8</v>
      </c>
      <c r="J142" s="63">
        <v>532811.8</v>
      </c>
      <c r="K142" s="63">
        <v>0</v>
      </c>
      <c r="L142" s="64">
        <f>(G142+H142)-(J142+K142)</f>
        <v>87668.6499999999</v>
      </c>
      <c r="M142" s="64">
        <f t="shared" si="24"/>
        <v>87668.6499999999</v>
      </c>
      <c r="N142"/>
      <c r="O142" s="15"/>
    </row>
    <row r="143" spans="1:15" s="2" customFormat="1" ht="15.75">
      <c r="A143" s="52" t="s">
        <v>35</v>
      </c>
      <c r="B143" s="80">
        <v>0</v>
      </c>
      <c r="C143" s="77">
        <v>0</v>
      </c>
      <c r="D143" s="81">
        <v>0</v>
      </c>
      <c r="E143" s="79">
        <v>0</v>
      </c>
      <c r="F143" s="81">
        <f>(B143+C143)-(D143+E143)</f>
        <v>0</v>
      </c>
      <c r="G143" s="81">
        <v>0</v>
      </c>
      <c r="H143" s="81">
        <v>4962331.27</v>
      </c>
      <c r="I143" s="81">
        <v>4961291.96</v>
      </c>
      <c r="J143" s="63">
        <v>4961291.96</v>
      </c>
      <c r="K143" s="63">
        <v>0</v>
      </c>
      <c r="L143" s="64">
        <f>(G143+H143)-(J143+K143)</f>
        <v>1039.3099999995902</v>
      </c>
      <c r="M143" s="64">
        <f t="shared" si="24"/>
        <v>1039.3099999995902</v>
      </c>
      <c r="N143"/>
      <c r="O143" s="15"/>
    </row>
    <row r="144" spans="1:15" s="2" customFormat="1" ht="15.75">
      <c r="A144" s="82" t="s">
        <v>5</v>
      </c>
      <c r="B144" s="83">
        <f>SUM(B145:B146)</f>
        <v>0</v>
      </c>
      <c r="C144" s="50">
        <f>SUM(C145:C146)</f>
        <v>143161226.5</v>
      </c>
      <c r="D144" s="50">
        <f aca="true" t="shared" si="26" ref="D144:L144">SUM(D145:D146)</f>
        <v>70076014.83</v>
      </c>
      <c r="E144" s="50">
        <f t="shared" si="26"/>
        <v>0</v>
      </c>
      <c r="F144" s="50">
        <f t="shared" si="26"/>
        <v>73085211.67</v>
      </c>
      <c r="G144" s="50">
        <f t="shared" si="26"/>
        <v>784760.76</v>
      </c>
      <c r="H144" s="50">
        <f t="shared" si="26"/>
        <v>97461925.61</v>
      </c>
      <c r="I144" s="50">
        <f t="shared" si="26"/>
        <v>49441402.83</v>
      </c>
      <c r="J144" s="50">
        <f t="shared" si="26"/>
        <v>47454787.8</v>
      </c>
      <c r="K144" s="50">
        <f t="shared" si="26"/>
        <v>597110.65</v>
      </c>
      <c r="L144" s="50">
        <f t="shared" si="26"/>
        <v>50194787.92000001</v>
      </c>
      <c r="M144" s="60">
        <f t="shared" si="24"/>
        <v>123279999.59</v>
      </c>
      <c r="N144"/>
      <c r="O144" s="15"/>
    </row>
    <row r="145" spans="1:15" s="2" customFormat="1" ht="15.75">
      <c r="A145" s="52" t="s">
        <v>36</v>
      </c>
      <c r="B145" s="71">
        <v>0</v>
      </c>
      <c r="C145" s="63">
        <v>143131900.69</v>
      </c>
      <c r="D145" s="63">
        <v>70046689.02</v>
      </c>
      <c r="E145" s="63">
        <v>0</v>
      </c>
      <c r="F145" s="63">
        <f>(B145+C145)-(D145+E145)</f>
        <v>73085211.67</v>
      </c>
      <c r="G145" s="63">
        <v>784510.73</v>
      </c>
      <c r="H145" s="63">
        <v>85618852.44</v>
      </c>
      <c r="I145" s="63">
        <v>44536825.4</v>
      </c>
      <c r="J145" s="63">
        <v>42550210.37</v>
      </c>
      <c r="K145" s="63">
        <v>596860.62</v>
      </c>
      <c r="L145" s="63">
        <f>(G145+H145)-(J145+K145)</f>
        <v>43256292.18000001</v>
      </c>
      <c r="M145" s="64">
        <f t="shared" si="24"/>
        <v>116341503.85000001</v>
      </c>
      <c r="N145"/>
      <c r="O145" s="15"/>
    </row>
    <row r="146" spans="1:15" s="2" customFormat="1" ht="15.75">
      <c r="A146" s="52" t="s">
        <v>37</v>
      </c>
      <c r="B146" s="71">
        <v>0</v>
      </c>
      <c r="C146" s="63">
        <v>29325.81</v>
      </c>
      <c r="D146" s="63">
        <v>29325.81</v>
      </c>
      <c r="E146" s="63">
        <v>0</v>
      </c>
      <c r="F146" s="63">
        <f>(B146+C146)-(D146+E146)</f>
        <v>0</v>
      </c>
      <c r="G146" s="63">
        <v>250.03</v>
      </c>
      <c r="H146" s="63">
        <v>11843073.17</v>
      </c>
      <c r="I146" s="63">
        <v>4904577.43</v>
      </c>
      <c r="J146" s="63">
        <v>4904577.43</v>
      </c>
      <c r="K146" s="63">
        <v>250.03</v>
      </c>
      <c r="L146" s="63">
        <f>(G146+H146)-(J146+K146)</f>
        <v>6938495.739999999</v>
      </c>
      <c r="M146" s="64">
        <f t="shared" si="24"/>
        <v>6938495.739999999</v>
      </c>
      <c r="N146"/>
      <c r="O146" s="15"/>
    </row>
    <row r="147" spans="1:15" s="2" customFormat="1" ht="15.75">
      <c r="A147" s="73" t="s">
        <v>73</v>
      </c>
      <c r="B147" s="83">
        <f>SUM(B148:B149)</f>
        <v>0</v>
      </c>
      <c r="C147" s="50">
        <f aca="true" t="shared" si="27" ref="C147:L147">SUM(C148:C149)</f>
        <v>2096039.1800000002</v>
      </c>
      <c r="D147" s="50">
        <f t="shared" si="27"/>
        <v>2096039.1800000002</v>
      </c>
      <c r="E147" s="50">
        <f t="shared" si="27"/>
        <v>0</v>
      </c>
      <c r="F147" s="50">
        <f t="shared" si="27"/>
        <v>0</v>
      </c>
      <c r="G147" s="50">
        <f t="shared" si="27"/>
        <v>16.29</v>
      </c>
      <c r="H147" s="50">
        <f t="shared" si="27"/>
        <v>6470399.31</v>
      </c>
      <c r="I147" s="50">
        <f t="shared" si="27"/>
        <v>4578337.93</v>
      </c>
      <c r="J147" s="50">
        <f t="shared" si="27"/>
        <v>4488172.67</v>
      </c>
      <c r="K147" s="50">
        <f t="shared" si="27"/>
        <v>250198.15999999997</v>
      </c>
      <c r="L147" s="60">
        <f t="shared" si="27"/>
        <v>1732044.77</v>
      </c>
      <c r="M147" s="60">
        <f t="shared" si="24"/>
        <v>1732044.77</v>
      </c>
      <c r="N147"/>
      <c r="O147" s="15"/>
    </row>
    <row r="148" spans="1:15" s="2" customFormat="1" ht="15.75">
      <c r="A148" s="54" t="s">
        <v>15</v>
      </c>
      <c r="B148" s="63">
        <v>0</v>
      </c>
      <c r="C148" s="63">
        <v>600478.65</v>
      </c>
      <c r="D148" s="63">
        <v>600478.65</v>
      </c>
      <c r="E148" s="63">
        <v>0</v>
      </c>
      <c r="F148" s="63">
        <f>(B148+C148)-(D148+E148)</f>
        <v>0</v>
      </c>
      <c r="G148" s="63">
        <v>0</v>
      </c>
      <c r="H148" s="63">
        <v>5262159.97</v>
      </c>
      <c r="I148" s="63">
        <v>3660472.04</v>
      </c>
      <c r="J148" s="63">
        <v>3570306.78</v>
      </c>
      <c r="K148" s="63">
        <v>151115.12</v>
      </c>
      <c r="L148" s="64">
        <f>(G148+H148)-(J148+K148)</f>
        <v>1540738.0699999998</v>
      </c>
      <c r="M148" s="64">
        <f t="shared" si="24"/>
        <v>1540738.0699999998</v>
      </c>
      <c r="N148"/>
      <c r="O148" s="15"/>
    </row>
    <row r="149" spans="1:15" s="2" customFormat="1" ht="15.75">
      <c r="A149" s="54" t="s">
        <v>59</v>
      </c>
      <c r="B149" s="63">
        <v>0</v>
      </c>
      <c r="C149" s="63">
        <v>1495560.53</v>
      </c>
      <c r="D149" s="63">
        <v>1495560.53</v>
      </c>
      <c r="E149" s="63">
        <v>0</v>
      </c>
      <c r="F149" s="63">
        <f>(B149+C149)-(D149+E149)</f>
        <v>0</v>
      </c>
      <c r="G149" s="63">
        <v>16.29</v>
      </c>
      <c r="H149" s="63">
        <v>1208239.34</v>
      </c>
      <c r="I149" s="63">
        <v>917865.89</v>
      </c>
      <c r="J149" s="63">
        <v>917865.89</v>
      </c>
      <c r="K149" s="63">
        <v>99083.04</v>
      </c>
      <c r="L149" s="64">
        <f>(G149+H149)-(J149+K149)</f>
        <v>191306.70000000007</v>
      </c>
      <c r="M149" s="64">
        <f t="shared" si="24"/>
        <v>191306.70000000007</v>
      </c>
      <c r="N149"/>
      <c r="O149" s="15"/>
    </row>
    <row r="150" spans="1:15" s="2" customFormat="1" ht="15.75">
      <c r="A150" s="76"/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5" t="s">
        <v>135</v>
      </c>
      <c r="N150"/>
      <c r="O150" s="15"/>
    </row>
    <row r="151" spans="1:15" s="2" customFormat="1" ht="15.75">
      <c r="A151" s="76"/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/>
      <c r="O151" s="15"/>
    </row>
    <row r="152" spans="1:15" s="2" customFormat="1" ht="15.75">
      <c r="A152" s="11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/>
      <c r="O152" s="15"/>
    </row>
    <row r="153" spans="1:15" s="2" customFormat="1" ht="15.75">
      <c r="A153" s="11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/>
      <c r="O153" s="15"/>
    </row>
    <row r="154" spans="1:15" s="2" customFormat="1" ht="15.75">
      <c r="A154" s="11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/>
      <c r="O154" s="15"/>
    </row>
    <row r="155" spans="1:15" s="2" customFormat="1" ht="15.75">
      <c r="A155" s="11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8" t="s">
        <v>21</v>
      </c>
      <c r="N155"/>
      <c r="O155" s="15"/>
    </row>
    <row r="156" spans="1:15" s="2" customFormat="1" ht="15.75">
      <c r="A156" s="128" t="s">
        <v>0</v>
      </c>
      <c r="B156" s="128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/>
      <c r="O156" s="15"/>
    </row>
    <row r="157" spans="1:15" s="2" customFormat="1" ht="15.75">
      <c r="A157" s="128" t="s">
        <v>10</v>
      </c>
      <c r="B157" s="128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/>
      <c r="O157" s="15"/>
    </row>
    <row r="158" spans="1:15" s="2" customFormat="1" ht="15.75">
      <c r="A158" s="130" t="s">
        <v>13</v>
      </c>
      <c r="B158" s="130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/>
      <c r="O158" s="15"/>
    </row>
    <row r="159" spans="1:15" s="2" customFormat="1" ht="15.75">
      <c r="A159" s="129" t="s">
        <v>11</v>
      </c>
      <c r="B159" s="129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/>
      <c r="O159" s="15"/>
    </row>
    <row r="160" spans="1:15" s="2" customFormat="1" ht="15.75">
      <c r="A160" s="128" t="str">
        <f>A9</f>
        <v>JANEIRO A ABRIL 2022/BIMESTRE MARÇO - ABRIL</v>
      </c>
      <c r="B160" s="128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/>
      <c r="O160" s="15"/>
    </row>
    <row r="161" spans="1:15" s="2" customFormat="1" ht="15.75">
      <c r="A161" s="11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/>
      <c r="O161" s="15"/>
    </row>
    <row r="162" spans="1:15" s="2" customFormat="1" ht="15.75">
      <c r="A162" s="11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/>
      <c r="O162" s="15"/>
    </row>
    <row r="163" spans="2:15" s="2" customFormat="1" ht="15.75">
      <c r="B163" s="36"/>
      <c r="C163" s="36"/>
      <c r="D163" s="36"/>
      <c r="E163" s="35"/>
      <c r="F163" s="36"/>
      <c r="G163" s="36"/>
      <c r="H163" s="35"/>
      <c r="I163" s="35"/>
      <c r="J163" s="35"/>
      <c r="K163" s="112" t="str">
        <f>K12</f>
        <v>Emissão: 19/05/2022</v>
      </c>
      <c r="L163" s="112"/>
      <c r="M163" s="112"/>
      <c r="N163"/>
      <c r="O163" s="15"/>
    </row>
    <row r="164" spans="1:15" s="2" customFormat="1" ht="15.75">
      <c r="A164" s="2" t="str">
        <f>A13</f>
        <v>RREO - Anexo 7 (LRF, art. 53, inciso V)</v>
      </c>
      <c r="B164" s="35"/>
      <c r="C164" s="35"/>
      <c r="D164" s="35"/>
      <c r="E164" s="35"/>
      <c r="F164" s="35"/>
      <c r="G164" s="35"/>
      <c r="H164" s="35"/>
      <c r="I164" s="35"/>
      <c r="J164" s="35"/>
      <c r="K164" s="3"/>
      <c r="L164" s="3"/>
      <c r="M164" s="3">
        <v>1</v>
      </c>
      <c r="N164"/>
      <c r="O164" s="15"/>
    </row>
    <row r="165" spans="1:15" s="2" customFormat="1" ht="16.5" customHeight="1">
      <c r="A165" s="98" t="s">
        <v>12</v>
      </c>
      <c r="B165" s="104" t="str">
        <f>B14</f>
        <v>RESTOS A PAGAR PROCESSADOS</v>
      </c>
      <c r="C165" s="105"/>
      <c r="D165" s="105"/>
      <c r="E165" s="105"/>
      <c r="F165" s="106"/>
      <c r="G165" s="121" t="str">
        <f>G14</f>
        <v>RESTOS A PAGAR NÃO PROCESSADOS</v>
      </c>
      <c r="H165" s="122"/>
      <c r="I165" s="122"/>
      <c r="J165" s="122"/>
      <c r="K165" s="122"/>
      <c r="L165" s="122"/>
      <c r="M165" s="121" t="s">
        <v>107</v>
      </c>
      <c r="N165"/>
      <c r="O165" s="15"/>
    </row>
    <row r="166" spans="1:15" s="2" customFormat="1" ht="16.5" customHeight="1">
      <c r="A166" s="99"/>
      <c r="B166" s="107"/>
      <c r="C166" s="108"/>
      <c r="D166" s="108"/>
      <c r="E166" s="108"/>
      <c r="F166" s="109"/>
      <c r="G166" s="123"/>
      <c r="H166" s="124"/>
      <c r="I166" s="124"/>
      <c r="J166" s="124"/>
      <c r="K166" s="124"/>
      <c r="L166" s="124"/>
      <c r="M166" s="127"/>
      <c r="N166"/>
      <c r="O166" s="15"/>
    </row>
    <row r="167" spans="1:15" s="2" customFormat="1" ht="16.5" customHeight="1">
      <c r="A167" s="99"/>
      <c r="B167" s="117" t="s">
        <v>1</v>
      </c>
      <c r="C167" s="118"/>
      <c r="D167" s="102" t="s">
        <v>2</v>
      </c>
      <c r="E167" s="102" t="s">
        <v>3</v>
      </c>
      <c r="F167" s="125" t="s">
        <v>20</v>
      </c>
      <c r="G167" s="115" t="s">
        <v>1</v>
      </c>
      <c r="H167" s="116"/>
      <c r="I167" s="102" t="s">
        <v>19</v>
      </c>
      <c r="J167" s="102" t="s">
        <v>2</v>
      </c>
      <c r="K167" s="102" t="s">
        <v>3</v>
      </c>
      <c r="L167" s="121" t="s">
        <v>20</v>
      </c>
      <c r="M167" s="127"/>
      <c r="N167"/>
      <c r="O167" s="15"/>
    </row>
    <row r="168" spans="1:15" s="2" customFormat="1" ht="16.5" customHeight="1">
      <c r="A168" s="100"/>
      <c r="B168" s="113" t="s">
        <v>97</v>
      </c>
      <c r="C168" s="110" t="s">
        <v>177</v>
      </c>
      <c r="D168" s="103"/>
      <c r="E168" s="103"/>
      <c r="F168" s="126"/>
      <c r="G168" s="113" t="s">
        <v>100</v>
      </c>
      <c r="H168" s="119" t="s">
        <v>178</v>
      </c>
      <c r="I168" s="103"/>
      <c r="J168" s="103"/>
      <c r="K168" s="103"/>
      <c r="L168" s="127"/>
      <c r="M168" s="127"/>
      <c r="N168"/>
      <c r="O168" s="15"/>
    </row>
    <row r="169" spans="1:15" s="2" customFormat="1" ht="36" customHeight="1">
      <c r="A169" s="100"/>
      <c r="B169" s="114"/>
      <c r="C169" s="111"/>
      <c r="D169" s="103"/>
      <c r="E169" s="103"/>
      <c r="F169" s="47"/>
      <c r="G169" s="114"/>
      <c r="H169" s="120"/>
      <c r="I169" s="103"/>
      <c r="J169" s="103"/>
      <c r="K169" s="103"/>
      <c r="L169" s="127"/>
      <c r="M169" s="127"/>
      <c r="N169"/>
      <c r="O169" s="15"/>
    </row>
    <row r="170" spans="1:15" s="2" customFormat="1" ht="21" customHeight="1">
      <c r="A170" s="101"/>
      <c r="B170" s="43" t="s">
        <v>109</v>
      </c>
      <c r="C170" s="45" t="s">
        <v>110</v>
      </c>
      <c r="D170" s="44" t="s">
        <v>111</v>
      </c>
      <c r="E170" s="44" t="s">
        <v>98</v>
      </c>
      <c r="F170" s="44" t="s">
        <v>99</v>
      </c>
      <c r="G170" s="44" t="s">
        <v>101</v>
      </c>
      <c r="H170" s="43" t="s">
        <v>102</v>
      </c>
      <c r="I170" s="44" t="s">
        <v>103</v>
      </c>
      <c r="J170" s="44" t="s">
        <v>104</v>
      </c>
      <c r="K170" s="44" t="s">
        <v>105</v>
      </c>
      <c r="L170" s="48" t="s">
        <v>106</v>
      </c>
      <c r="M170" s="48" t="s">
        <v>108</v>
      </c>
      <c r="N170"/>
      <c r="O170" s="15"/>
    </row>
    <row r="171" spans="1:15" s="2" customFormat="1" ht="15.75">
      <c r="A171" s="86" t="s">
        <v>29</v>
      </c>
      <c r="B171" s="57">
        <f aca="true" t="shared" si="28" ref="B171:L171">B265+B268+B271+B273+B172</f>
        <v>205794713.4</v>
      </c>
      <c r="C171" s="57">
        <f t="shared" si="28"/>
        <v>454132489.0000001</v>
      </c>
      <c r="D171" s="57">
        <f t="shared" si="28"/>
        <v>282394176.6399999</v>
      </c>
      <c r="E171" s="57">
        <f t="shared" si="28"/>
        <v>55.22</v>
      </c>
      <c r="F171" s="57">
        <f t="shared" si="28"/>
        <v>377532970.5400001</v>
      </c>
      <c r="G171" s="57">
        <f t="shared" si="28"/>
        <v>775218.74</v>
      </c>
      <c r="H171" s="57">
        <f t="shared" si="28"/>
        <v>24567354.66</v>
      </c>
      <c r="I171" s="57">
        <f t="shared" si="28"/>
        <v>9272992.690000001</v>
      </c>
      <c r="J171" s="57">
        <f t="shared" si="28"/>
        <v>9250202.690000001</v>
      </c>
      <c r="K171" s="57">
        <f t="shared" si="28"/>
        <v>12483076.46</v>
      </c>
      <c r="L171" s="57">
        <f t="shared" si="28"/>
        <v>3609294.249999998</v>
      </c>
      <c r="M171" s="87">
        <f aca="true" t="shared" si="29" ref="M171:M224">F171+L171</f>
        <v>381142264.7900001</v>
      </c>
      <c r="N171"/>
      <c r="O171" s="15"/>
    </row>
    <row r="172" spans="1:15" s="2" customFormat="1" ht="15.75">
      <c r="A172" s="59" t="s">
        <v>9</v>
      </c>
      <c r="B172" s="50">
        <f aca="true" t="shared" si="30" ref="B172:L172">B173+B201+B225+B245+B250+B257</f>
        <v>205794713.4</v>
      </c>
      <c r="C172" s="50">
        <f t="shared" si="30"/>
        <v>379428550.8400001</v>
      </c>
      <c r="D172" s="50">
        <f t="shared" si="30"/>
        <v>212510238.21999994</v>
      </c>
      <c r="E172" s="50">
        <f t="shared" si="30"/>
        <v>55.22</v>
      </c>
      <c r="F172" s="50">
        <f t="shared" si="30"/>
        <v>372712970.8000001</v>
      </c>
      <c r="G172" s="50">
        <f t="shared" si="30"/>
        <v>22790</v>
      </c>
      <c r="H172" s="50">
        <f t="shared" si="30"/>
        <v>15726190.040000001</v>
      </c>
      <c r="I172" s="50">
        <f t="shared" si="30"/>
        <v>3268804.01</v>
      </c>
      <c r="J172" s="50">
        <f t="shared" si="30"/>
        <v>3246014.01</v>
      </c>
      <c r="K172" s="50">
        <f t="shared" si="30"/>
        <v>12480176.030000001</v>
      </c>
      <c r="L172" s="50">
        <f t="shared" si="30"/>
        <v>22790</v>
      </c>
      <c r="M172" s="60">
        <f t="shared" si="29"/>
        <v>372735760.8000001</v>
      </c>
      <c r="N172"/>
      <c r="O172" s="15"/>
    </row>
    <row r="173" spans="1:15" s="2" customFormat="1" ht="15.75">
      <c r="A173" s="61" t="s">
        <v>23</v>
      </c>
      <c r="B173" s="50">
        <f>SUM(B174:B200)</f>
        <v>150897668.51999998</v>
      </c>
      <c r="C173" s="50">
        <f>SUM(C174:C200)</f>
        <v>340288505.77000004</v>
      </c>
      <c r="D173" s="50">
        <f>SUM(D174:D200)</f>
        <v>173912691.15999997</v>
      </c>
      <c r="E173" s="50">
        <f>SUM(E174:E200)</f>
        <v>55.22</v>
      </c>
      <c r="F173" s="50">
        <f>SUM(F174:F200)</f>
        <v>317273427.91</v>
      </c>
      <c r="G173" s="50">
        <f aca="true" t="shared" si="31" ref="G173:L173">SUM(G175:G198)</f>
        <v>0</v>
      </c>
      <c r="H173" s="50">
        <f t="shared" si="31"/>
        <v>0</v>
      </c>
      <c r="I173" s="50">
        <f t="shared" si="31"/>
        <v>0</v>
      </c>
      <c r="J173" s="50">
        <f t="shared" si="31"/>
        <v>0</v>
      </c>
      <c r="K173" s="50">
        <f t="shared" si="31"/>
        <v>0</v>
      </c>
      <c r="L173" s="50">
        <f t="shared" si="31"/>
        <v>0</v>
      </c>
      <c r="M173" s="60">
        <f t="shared" si="29"/>
        <v>317273427.91</v>
      </c>
      <c r="N173"/>
      <c r="O173" s="15"/>
    </row>
    <row r="174" spans="1:15" s="2" customFormat="1" ht="15.75">
      <c r="A174" s="62" t="s">
        <v>174</v>
      </c>
      <c r="B174" s="50">
        <v>0</v>
      </c>
      <c r="C174" s="63">
        <v>5241.64</v>
      </c>
      <c r="D174" s="63">
        <v>5241.64</v>
      </c>
      <c r="E174" s="50">
        <v>0</v>
      </c>
      <c r="F174" s="50">
        <f aca="true" t="shared" si="32" ref="F174:F200">(B174+C174)-(D174+E174)</f>
        <v>0</v>
      </c>
      <c r="G174" s="50">
        <v>0</v>
      </c>
      <c r="H174" s="50">
        <v>0</v>
      </c>
      <c r="I174" s="50">
        <v>0</v>
      </c>
      <c r="J174" s="50">
        <v>0</v>
      </c>
      <c r="K174" s="50">
        <v>0</v>
      </c>
      <c r="L174" s="60">
        <f aca="true" t="shared" si="33" ref="L174:L197">(G174+H174)-(J174+K174)</f>
        <v>0</v>
      </c>
      <c r="M174" s="64">
        <f t="shared" si="29"/>
        <v>0</v>
      </c>
      <c r="N174"/>
      <c r="O174" s="15"/>
    </row>
    <row r="175" spans="1:15" s="2" customFormat="1" ht="15.75" customHeight="1">
      <c r="A175" s="52" t="s">
        <v>136</v>
      </c>
      <c r="B175" s="63">
        <v>1325</v>
      </c>
      <c r="C175" s="63">
        <v>81378.18</v>
      </c>
      <c r="D175" s="63">
        <v>46773.04</v>
      </c>
      <c r="E175" s="63">
        <v>0</v>
      </c>
      <c r="F175" s="63">
        <f t="shared" si="32"/>
        <v>35930.13999999999</v>
      </c>
      <c r="G175" s="63">
        <v>0</v>
      </c>
      <c r="H175" s="63">
        <v>0</v>
      </c>
      <c r="I175" s="63">
        <v>0</v>
      </c>
      <c r="J175" s="63">
        <v>0</v>
      </c>
      <c r="K175" s="63">
        <v>0</v>
      </c>
      <c r="L175" s="64">
        <f t="shared" si="33"/>
        <v>0</v>
      </c>
      <c r="M175" s="64">
        <f t="shared" si="29"/>
        <v>35930.13999999999</v>
      </c>
      <c r="N175"/>
      <c r="O175" s="15"/>
    </row>
    <row r="176" spans="1:15" s="2" customFormat="1" ht="15.75">
      <c r="A176" s="54" t="s">
        <v>16</v>
      </c>
      <c r="B176" s="63">
        <v>0</v>
      </c>
      <c r="C176" s="63">
        <v>345300.3</v>
      </c>
      <c r="D176" s="63">
        <v>345300.3</v>
      </c>
      <c r="E176" s="63">
        <v>0</v>
      </c>
      <c r="F176" s="63">
        <f t="shared" si="32"/>
        <v>0</v>
      </c>
      <c r="G176" s="63">
        <v>0</v>
      </c>
      <c r="H176" s="63">
        <v>0</v>
      </c>
      <c r="I176" s="63">
        <v>0</v>
      </c>
      <c r="J176" s="63">
        <v>0</v>
      </c>
      <c r="K176" s="63">
        <v>0</v>
      </c>
      <c r="L176" s="64">
        <f t="shared" si="33"/>
        <v>0</v>
      </c>
      <c r="M176" s="64">
        <f t="shared" si="29"/>
        <v>0</v>
      </c>
      <c r="N176"/>
      <c r="O176" s="15"/>
    </row>
    <row r="177" spans="1:15" s="2" customFormat="1" ht="15.75">
      <c r="A177" s="54" t="s">
        <v>137</v>
      </c>
      <c r="B177" s="63">
        <v>0</v>
      </c>
      <c r="C177" s="63">
        <v>286796.72</v>
      </c>
      <c r="D177" s="63">
        <v>280596.72</v>
      </c>
      <c r="E177" s="63">
        <v>0</v>
      </c>
      <c r="F177" s="63">
        <f t="shared" si="32"/>
        <v>6200</v>
      </c>
      <c r="G177" s="63">
        <v>0</v>
      </c>
      <c r="H177" s="63">
        <v>0</v>
      </c>
      <c r="I177" s="63">
        <v>0</v>
      </c>
      <c r="J177" s="63">
        <v>0</v>
      </c>
      <c r="K177" s="63">
        <v>0</v>
      </c>
      <c r="L177" s="64">
        <f t="shared" si="33"/>
        <v>0</v>
      </c>
      <c r="M177" s="64">
        <f t="shared" si="29"/>
        <v>6200</v>
      </c>
      <c r="N177"/>
      <c r="O177" s="15"/>
    </row>
    <row r="178" spans="1:15" s="2" customFormat="1" ht="15.75">
      <c r="A178" s="54" t="s">
        <v>155</v>
      </c>
      <c r="B178" s="63">
        <v>10867.79</v>
      </c>
      <c r="C178" s="63">
        <v>3072519.55</v>
      </c>
      <c r="D178" s="63">
        <v>3072519.55</v>
      </c>
      <c r="E178" s="63">
        <v>0</v>
      </c>
      <c r="F178" s="63">
        <f t="shared" si="32"/>
        <v>10867.790000000037</v>
      </c>
      <c r="G178" s="63">
        <v>0</v>
      </c>
      <c r="H178" s="63">
        <v>0</v>
      </c>
      <c r="I178" s="63">
        <v>0</v>
      </c>
      <c r="J178" s="63">
        <v>0</v>
      </c>
      <c r="K178" s="63">
        <v>0</v>
      </c>
      <c r="L178" s="64">
        <f t="shared" si="33"/>
        <v>0</v>
      </c>
      <c r="M178" s="64">
        <f t="shared" si="29"/>
        <v>10867.790000000037</v>
      </c>
      <c r="N178"/>
      <c r="O178" s="15"/>
    </row>
    <row r="179" spans="1:15" s="2" customFormat="1" ht="15.75">
      <c r="A179" s="52" t="s">
        <v>138</v>
      </c>
      <c r="B179" s="63">
        <v>14944.61</v>
      </c>
      <c r="C179" s="63">
        <v>105250.42</v>
      </c>
      <c r="D179" s="63">
        <v>105250.42</v>
      </c>
      <c r="E179" s="63">
        <v>0</v>
      </c>
      <c r="F179" s="63">
        <f t="shared" si="32"/>
        <v>14944.61</v>
      </c>
      <c r="G179" s="63">
        <v>0</v>
      </c>
      <c r="H179" s="63">
        <v>0</v>
      </c>
      <c r="I179" s="63">
        <v>0</v>
      </c>
      <c r="J179" s="63">
        <v>0</v>
      </c>
      <c r="K179" s="63">
        <v>0</v>
      </c>
      <c r="L179" s="64">
        <f t="shared" si="33"/>
        <v>0</v>
      </c>
      <c r="M179" s="64">
        <f t="shared" si="29"/>
        <v>14944.61</v>
      </c>
      <c r="N179"/>
      <c r="O179" s="15"/>
    </row>
    <row r="180" spans="1:15" s="2" customFormat="1" ht="15.75">
      <c r="A180" s="52" t="s">
        <v>114</v>
      </c>
      <c r="B180" s="63">
        <v>52770624.94</v>
      </c>
      <c r="C180" s="63">
        <v>1660657.02</v>
      </c>
      <c r="D180" s="63">
        <v>13023281.46</v>
      </c>
      <c r="E180" s="63">
        <v>0</v>
      </c>
      <c r="F180" s="63">
        <f t="shared" si="32"/>
        <v>41408000.5</v>
      </c>
      <c r="G180" s="63">
        <v>0</v>
      </c>
      <c r="H180" s="63">
        <v>0</v>
      </c>
      <c r="I180" s="63">
        <v>0</v>
      </c>
      <c r="J180" s="63">
        <v>0</v>
      </c>
      <c r="K180" s="63">
        <v>0</v>
      </c>
      <c r="L180" s="64">
        <f t="shared" si="33"/>
        <v>0</v>
      </c>
      <c r="M180" s="64">
        <f t="shared" si="29"/>
        <v>41408000.5</v>
      </c>
      <c r="N180"/>
      <c r="O180" s="15"/>
    </row>
    <row r="181" spans="1:15" s="2" customFormat="1" ht="15.75">
      <c r="A181" s="52" t="s">
        <v>187</v>
      </c>
      <c r="B181" s="63">
        <v>0</v>
      </c>
      <c r="C181" s="63">
        <v>8500</v>
      </c>
      <c r="D181" s="63">
        <v>0</v>
      </c>
      <c r="E181" s="63">
        <v>0</v>
      </c>
      <c r="F181" s="63">
        <f t="shared" si="32"/>
        <v>8500</v>
      </c>
      <c r="G181" s="63">
        <v>0</v>
      </c>
      <c r="H181" s="63">
        <v>0</v>
      </c>
      <c r="I181" s="63">
        <v>0</v>
      </c>
      <c r="J181" s="63">
        <v>0</v>
      </c>
      <c r="K181" s="63">
        <v>0</v>
      </c>
      <c r="L181" s="64">
        <f t="shared" si="33"/>
        <v>0</v>
      </c>
      <c r="M181" s="64">
        <f t="shared" si="29"/>
        <v>8500</v>
      </c>
      <c r="N181"/>
      <c r="O181" s="15"/>
    </row>
    <row r="182" spans="1:15" s="2" customFormat="1" ht="15.75">
      <c r="A182" s="67" t="s">
        <v>89</v>
      </c>
      <c r="B182" s="63">
        <v>342368.47</v>
      </c>
      <c r="C182" s="63">
        <v>82749832.83</v>
      </c>
      <c r="D182" s="63">
        <v>82749832.83</v>
      </c>
      <c r="E182" s="63">
        <v>0</v>
      </c>
      <c r="F182" s="63">
        <f t="shared" si="32"/>
        <v>342368.4699999988</v>
      </c>
      <c r="G182" s="63">
        <v>0</v>
      </c>
      <c r="H182" s="63">
        <v>0</v>
      </c>
      <c r="I182" s="63">
        <v>0</v>
      </c>
      <c r="J182" s="63">
        <v>0</v>
      </c>
      <c r="K182" s="63">
        <v>0</v>
      </c>
      <c r="L182" s="64">
        <f t="shared" si="33"/>
        <v>0</v>
      </c>
      <c r="M182" s="64">
        <f t="shared" si="29"/>
        <v>342368.4699999988</v>
      </c>
      <c r="N182"/>
      <c r="O182" s="15"/>
    </row>
    <row r="183" spans="1:15" s="2" customFormat="1" ht="15.75">
      <c r="A183" s="67" t="s">
        <v>115</v>
      </c>
      <c r="B183" s="63">
        <v>183026.48</v>
      </c>
      <c r="C183" s="63">
        <v>24252120.18</v>
      </c>
      <c r="D183" s="63">
        <v>24252120.18</v>
      </c>
      <c r="E183" s="63">
        <v>0</v>
      </c>
      <c r="F183" s="63">
        <f t="shared" si="32"/>
        <v>183026.48000000045</v>
      </c>
      <c r="G183" s="63">
        <v>0</v>
      </c>
      <c r="H183" s="63">
        <v>0</v>
      </c>
      <c r="I183" s="63">
        <v>0</v>
      </c>
      <c r="J183" s="63">
        <v>0</v>
      </c>
      <c r="K183" s="63">
        <v>0</v>
      </c>
      <c r="L183" s="64">
        <f t="shared" si="33"/>
        <v>0</v>
      </c>
      <c r="M183" s="64">
        <f t="shared" si="29"/>
        <v>183026.48000000045</v>
      </c>
      <c r="N183"/>
      <c r="O183" s="15"/>
    </row>
    <row r="184" spans="1:15" s="2" customFormat="1" ht="15.75">
      <c r="A184" s="52" t="s">
        <v>156</v>
      </c>
      <c r="B184" s="63">
        <v>3070</v>
      </c>
      <c r="C184" s="63">
        <v>488549.95</v>
      </c>
      <c r="D184" s="63">
        <v>480236.95</v>
      </c>
      <c r="E184" s="63">
        <v>0</v>
      </c>
      <c r="F184" s="63">
        <f t="shared" si="32"/>
        <v>11383</v>
      </c>
      <c r="G184" s="63">
        <v>0</v>
      </c>
      <c r="H184" s="63">
        <v>0</v>
      </c>
      <c r="I184" s="63">
        <v>0</v>
      </c>
      <c r="J184" s="63">
        <v>0</v>
      </c>
      <c r="K184" s="63">
        <v>0</v>
      </c>
      <c r="L184" s="64">
        <f t="shared" si="33"/>
        <v>0</v>
      </c>
      <c r="M184" s="64">
        <f t="shared" si="29"/>
        <v>11383</v>
      </c>
      <c r="N184"/>
      <c r="O184" s="15"/>
    </row>
    <row r="185" spans="1:15" s="2" customFormat="1" ht="15.75">
      <c r="A185" s="52" t="s">
        <v>147</v>
      </c>
      <c r="B185" s="63">
        <v>0</v>
      </c>
      <c r="C185" s="63">
        <v>105778.57</v>
      </c>
      <c r="D185" s="63">
        <v>105778.57</v>
      </c>
      <c r="E185" s="63">
        <v>0</v>
      </c>
      <c r="F185" s="63">
        <f t="shared" si="32"/>
        <v>0</v>
      </c>
      <c r="G185" s="63">
        <v>0</v>
      </c>
      <c r="H185" s="63">
        <v>0</v>
      </c>
      <c r="I185" s="63">
        <v>0</v>
      </c>
      <c r="J185" s="63">
        <v>0</v>
      </c>
      <c r="K185" s="63">
        <v>0</v>
      </c>
      <c r="L185" s="64">
        <f t="shared" si="33"/>
        <v>0</v>
      </c>
      <c r="M185" s="64">
        <f t="shared" si="29"/>
        <v>0</v>
      </c>
      <c r="N185"/>
      <c r="O185" s="15"/>
    </row>
    <row r="186" spans="1:15" s="2" customFormat="1" ht="15.75">
      <c r="A186" s="52" t="s">
        <v>116</v>
      </c>
      <c r="B186" s="63">
        <v>0.02</v>
      </c>
      <c r="C186" s="63">
        <v>44929.59</v>
      </c>
      <c r="D186" s="63">
        <v>44929.59</v>
      </c>
      <c r="E186" s="63">
        <v>0</v>
      </c>
      <c r="F186" s="63">
        <f t="shared" si="32"/>
        <v>0.01999999999679858</v>
      </c>
      <c r="G186" s="63">
        <v>0</v>
      </c>
      <c r="H186" s="63">
        <v>0</v>
      </c>
      <c r="I186" s="63">
        <v>0</v>
      </c>
      <c r="J186" s="63">
        <v>0</v>
      </c>
      <c r="K186" s="63">
        <v>0</v>
      </c>
      <c r="L186" s="64">
        <f t="shared" si="33"/>
        <v>0</v>
      </c>
      <c r="M186" s="64">
        <f t="shared" si="29"/>
        <v>0.01999999999679858</v>
      </c>
      <c r="N186"/>
      <c r="O186" s="15"/>
    </row>
    <row r="187" spans="1:15" s="2" customFormat="1" ht="15.75">
      <c r="A187" s="52" t="s">
        <v>90</v>
      </c>
      <c r="B187" s="63">
        <v>389974.92</v>
      </c>
      <c r="C187" s="63">
        <v>10618473.24</v>
      </c>
      <c r="D187" s="63">
        <v>10618473.24</v>
      </c>
      <c r="E187" s="63">
        <v>0</v>
      </c>
      <c r="F187" s="63">
        <f t="shared" si="32"/>
        <v>389974.9199999999</v>
      </c>
      <c r="G187" s="63">
        <v>0</v>
      </c>
      <c r="H187" s="63">
        <v>0</v>
      </c>
      <c r="I187" s="63">
        <v>0</v>
      </c>
      <c r="J187" s="63">
        <v>0</v>
      </c>
      <c r="K187" s="63">
        <v>0</v>
      </c>
      <c r="L187" s="64">
        <f t="shared" si="33"/>
        <v>0</v>
      </c>
      <c r="M187" s="64">
        <f t="shared" si="29"/>
        <v>389974.9199999999</v>
      </c>
      <c r="N187"/>
      <c r="O187" s="15"/>
    </row>
    <row r="188" spans="1:15" s="2" customFormat="1" ht="15.75">
      <c r="A188" s="52" t="s">
        <v>117</v>
      </c>
      <c r="B188" s="63">
        <v>3500.22</v>
      </c>
      <c r="C188" s="63">
        <v>0</v>
      </c>
      <c r="D188" s="63">
        <v>0</v>
      </c>
      <c r="E188" s="63">
        <v>55.22</v>
      </c>
      <c r="F188" s="63">
        <f t="shared" si="32"/>
        <v>3445</v>
      </c>
      <c r="G188" s="63">
        <v>0</v>
      </c>
      <c r="H188" s="63">
        <v>0</v>
      </c>
      <c r="I188" s="63">
        <v>0</v>
      </c>
      <c r="J188" s="63">
        <v>0</v>
      </c>
      <c r="K188" s="63">
        <v>0</v>
      </c>
      <c r="L188" s="64">
        <f t="shared" si="33"/>
        <v>0</v>
      </c>
      <c r="M188" s="64">
        <f t="shared" si="29"/>
        <v>3445</v>
      </c>
      <c r="N188"/>
      <c r="O188" s="15"/>
    </row>
    <row r="189" spans="1:15" s="2" customFormat="1" ht="15.75">
      <c r="A189" s="52" t="s">
        <v>91</v>
      </c>
      <c r="B189" s="63">
        <v>0</v>
      </c>
      <c r="C189" s="63">
        <v>0</v>
      </c>
      <c r="D189" s="63">
        <v>0</v>
      </c>
      <c r="E189" s="63">
        <v>0</v>
      </c>
      <c r="F189" s="63">
        <f t="shared" si="32"/>
        <v>0</v>
      </c>
      <c r="G189" s="63">
        <v>0</v>
      </c>
      <c r="H189" s="63">
        <v>0</v>
      </c>
      <c r="I189" s="63">
        <v>0</v>
      </c>
      <c r="J189" s="63">
        <v>0</v>
      </c>
      <c r="K189" s="63">
        <v>0</v>
      </c>
      <c r="L189" s="64">
        <f t="shared" si="33"/>
        <v>0</v>
      </c>
      <c r="M189" s="64">
        <f t="shared" si="29"/>
        <v>0</v>
      </c>
      <c r="N189"/>
      <c r="O189" s="15"/>
    </row>
    <row r="190" spans="1:15" s="2" customFormat="1" ht="15.75">
      <c r="A190" s="52" t="s">
        <v>157</v>
      </c>
      <c r="B190" s="63">
        <v>37292.34</v>
      </c>
      <c r="C190" s="63">
        <v>93203.71</v>
      </c>
      <c r="D190" s="63">
        <v>84336.89</v>
      </c>
      <c r="E190" s="63">
        <v>0</v>
      </c>
      <c r="F190" s="63">
        <f t="shared" si="32"/>
        <v>46159.16</v>
      </c>
      <c r="G190" s="63">
        <v>0</v>
      </c>
      <c r="H190" s="63">
        <v>0</v>
      </c>
      <c r="I190" s="63">
        <v>0</v>
      </c>
      <c r="J190" s="63">
        <v>0</v>
      </c>
      <c r="K190" s="63">
        <v>0</v>
      </c>
      <c r="L190" s="64">
        <f t="shared" si="33"/>
        <v>0</v>
      </c>
      <c r="M190" s="64">
        <f t="shared" si="29"/>
        <v>46159.16</v>
      </c>
      <c r="N190"/>
      <c r="O190" s="15"/>
    </row>
    <row r="191" spans="1:15" s="2" customFormat="1" ht="15.75">
      <c r="A191" s="52" t="s">
        <v>92</v>
      </c>
      <c r="B191" s="63">
        <v>0</v>
      </c>
      <c r="C191" s="63">
        <v>32032.23</v>
      </c>
      <c r="D191" s="63">
        <v>32032.23</v>
      </c>
      <c r="E191" s="63">
        <v>0</v>
      </c>
      <c r="F191" s="63">
        <f t="shared" si="32"/>
        <v>0</v>
      </c>
      <c r="G191" s="63">
        <v>0</v>
      </c>
      <c r="H191" s="63">
        <v>0</v>
      </c>
      <c r="I191" s="63">
        <v>0</v>
      </c>
      <c r="J191" s="63">
        <v>0</v>
      </c>
      <c r="K191" s="63">
        <v>0</v>
      </c>
      <c r="L191" s="64">
        <f t="shared" si="33"/>
        <v>0</v>
      </c>
      <c r="M191" s="64">
        <f t="shared" si="29"/>
        <v>0</v>
      </c>
      <c r="N191"/>
      <c r="O191" s="15"/>
    </row>
    <row r="192" spans="1:15" s="2" customFormat="1" ht="15.75">
      <c r="A192" s="52" t="s">
        <v>139</v>
      </c>
      <c r="B192" s="63">
        <v>0</v>
      </c>
      <c r="C192" s="63">
        <v>145815262.83</v>
      </c>
      <c r="D192" s="63">
        <v>0</v>
      </c>
      <c r="E192" s="63">
        <v>0</v>
      </c>
      <c r="F192" s="63">
        <f t="shared" si="32"/>
        <v>145815262.83</v>
      </c>
      <c r="G192" s="63">
        <v>0</v>
      </c>
      <c r="H192" s="63">
        <v>0</v>
      </c>
      <c r="I192" s="63">
        <v>0</v>
      </c>
      <c r="J192" s="63">
        <v>0</v>
      </c>
      <c r="K192" s="63">
        <v>0</v>
      </c>
      <c r="L192" s="64">
        <f t="shared" si="33"/>
        <v>0</v>
      </c>
      <c r="M192" s="64">
        <f t="shared" si="29"/>
        <v>145815262.83</v>
      </c>
      <c r="N192"/>
      <c r="O192" s="15"/>
    </row>
    <row r="193" spans="1:15" s="2" customFormat="1" ht="15.75">
      <c r="A193" s="52" t="s">
        <v>118</v>
      </c>
      <c r="B193" s="63">
        <v>191532.22</v>
      </c>
      <c r="C193" s="63">
        <v>0</v>
      </c>
      <c r="D193" s="63">
        <v>0</v>
      </c>
      <c r="E193" s="63">
        <v>0</v>
      </c>
      <c r="F193" s="63">
        <f t="shared" si="32"/>
        <v>191532.22</v>
      </c>
      <c r="G193" s="63">
        <v>0</v>
      </c>
      <c r="H193" s="63">
        <v>0</v>
      </c>
      <c r="I193" s="63">
        <v>0</v>
      </c>
      <c r="J193" s="63">
        <v>0</v>
      </c>
      <c r="K193" s="63">
        <v>0</v>
      </c>
      <c r="L193" s="64">
        <f t="shared" si="33"/>
        <v>0</v>
      </c>
      <c r="M193" s="64">
        <f t="shared" si="29"/>
        <v>191532.22</v>
      </c>
      <c r="N193"/>
      <c r="O193" s="15"/>
    </row>
    <row r="194" spans="1:15" s="2" customFormat="1" ht="15.75">
      <c r="A194" s="52" t="s">
        <v>148</v>
      </c>
      <c r="B194" s="63">
        <v>0</v>
      </c>
      <c r="C194" s="63">
        <v>0</v>
      </c>
      <c r="D194" s="63">
        <v>0</v>
      </c>
      <c r="E194" s="63">
        <v>0</v>
      </c>
      <c r="F194" s="63">
        <f t="shared" si="32"/>
        <v>0</v>
      </c>
      <c r="G194" s="63">
        <v>0</v>
      </c>
      <c r="H194" s="63">
        <v>0</v>
      </c>
      <c r="I194" s="63">
        <v>0</v>
      </c>
      <c r="J194" s="63">
        <v>0</v>
      </c>
      <c r="K194" s="63">
        <v>0</v>
      </c>
      <c r="L194" s="64">
        <f t="shared" si="33"/>
        <v>0</v>
      </c>
      <c r="M194" s="64">
        <f t="shared" si="29"/>
        <v>0</v>
      </c>
      <c r="N194"/>
      <c r="O194" s="15"/>
    </row>
    <row r="195" spans="1:15" s="2" customFormat="1" ht="15.75">
      <c r="A195" s="52" t="s">
        <v>149</v>
      </c>
      <c r="B195" s="63">
        <v>15196.63</v>
      </c>
      <c r="C195" s="63">
        <v>117221</v>
      </c>
      <c r="D195" s="63">
        <v>117221</v>
      </c>
      <c r="E195" s="63">
        <v>0</v>
      </c>
      <c r="F195" s="63">
        <f t="shared" si="32"/>
        <v>15196.630000000005</v>
      </c>
      <c r="G195" s="63">
        <v>0</v>
      </c>
      <c r="H195" s="63">
        <v>0</v>
      </c>
      <c r="I195" s="63">
        <v>0</v>
      </c>
      <c r="J195" s="63">
        <v>0</v>
      </c>
      <c r="K195" s="63">
        <v>0</v>
      </c>
      <c r="L195" s="64">
        <f t="shared" si="33"/>
        <v>0</v>
      </c>
      <c r="M195" s="64">
        <f t="shared" si="29"/>
        <v>15196.630000000005</v>
      </c>
      <c r="N195"/>
      <c r="O195" s="15"/>
    </row>
    <row r="196" spans="1:15" s="2" customFormat="1" ht="17.25" customHeight="1">
      <c r="A196" s="52" t="s">
        <v>112</v>
      </c>
      <c r="B196" s="63">
        <v>0</v>
      </c>
      <c r="C196" s="63">
        <v>1246327.42</v>
      </c>
      <c r="D196" s="63">
        <v>1246327.42</v>
      </c>
      <c r="E196" s="63">
        <v>0</v>
      </c>
      <c r="F196" s="63">
        <f t="shared" si="32"/>
        <v>0</v>
      </c>
      <c r="G196" s="63">
        <v>0</v>
      </c>
      <c r="H196" s="63">
        <v>0</v>
      </c>
      <c r="I196" s="63">
        <v>0</v>
      </c>
      <c r="J196" s="63">
        <v>0</v>
      </c>
      <c r="K196" s="63">
        <v>0</v>
      </c>
      <c r="L196" s="64">
        <f t="shared" si="33"/>
        <v>0</v>
      </c>
      <c r="M196" s="64">
        <f t="shared" si="29"/>
        <v>0</v>
      </c>
      <c r="N196"/>
      <c r="O196" s="15"/>
    </row>
    <row r="197" spans="1:15" s="2" customFormat="1" ht="15.75">
      <c r="A197" s="52" t="s">
        <v>141</v>
      </c>
      <c r="B197" s="63">
        <v>73514287.55</v>
      </c>
      <c r="C197" s="63">
        <v>11961272.53</v>
      </c>
      <c r="D197" s="63">
        <v>13623794.3</v>
      </c>
      <c r="E197" s="63">
        <v>0</v>
      </c>
      <c r="F197" s="63">
        <f t="shared" si="32"/>
        <v>71851765.78</v>
      </c>
      <c r="G197" s="63">
        <v>0</v>
      </c>
      <c r="H197" s="63">
        <v>0</v>
      </c>
      <c r="I197" s="63">
        <v>0</v>
      </c>
      <c r="J197" s="63">
        <v>0</v>
      </c>
      <c r="K197" s="63">
        <v>0</v>
      </c>
      <c r="L197" s="64">
        <f t="shared" si="33"/>
        <v>0</v>
      </c>
      <c r="M197" s="64">
        <f t="shared" si="29"/>
        <v>71851765.78</v>
      </c>
      <c r="N197"/>
      <c r="O197" s="15"/>
    </row>
    <row r="198" spans="1:15" s="2" customFormat="1" ht="15.75">
      <c r="A198" s="52" t="s">
        <v>142</v>
      </c>
      <c r="B198" s="63">
        <v>23410316.76</v>
      </c>
      <c r="C198" s="63">
        <v>38535431.54</v>
      </c>
      <c r="D198" s="63">
        <v>23656877.94</v>
      </c>
      <c r="E198" s="63">
        <v>0</v>
      </c>
      <c r="F198" s="63">
        <f t="shared" si="32"/>
        <v>38288870.36</v>
      </c>
      <c r="G198" s="63">
        <v>0</v>
      </c>
      <c r="H198" s="63">
        <v>0</v>
      </c>
      <c r="I198" s="63">
        <v>0</v>
      </c>
      <c r="J198" s="63">
        <v>0</v>
      </c>
      <c r="K198" s="63">
        <v>0</v>
      </c>
      <c r="L198" s="64">
        <f>(G198+H198)-(J198+K198)</f>
        <v>0</v>
      </c>
      <c r="M198" s="64">
        <f>F198+L198</f>
        <v>38288870.36</v>
      </c>
      <c r="N198"/>
      <c r="O198" s="15"/>
    </row>
    <row r="199" spans="1:15" s="2" customFormat="1" ht="15.75">
      <c r="A199" s="52" t="s">
        <v>146</v>
      </c>
      <c r="B199" s="63">
        <v>9340.57</v>
      </c>
      <c r="C199" s="63">
        <v>18650000</v>
      </c>
      <c r="D199" s="63">
        <v>9340.57</v>
      </c>
      <c r="E199" s="63">
        <v>0</v>
      </c>
      <c r="F199" s="63">
        <f t="shared" si="32"/>
        <v>18650000</v>
      </c>
      <c r="G199" s="63">
        <v>0</v>
      </c>
      <c r="H199" s="63">
        <v>0</v>
      </c>
      <c r="I199" s="63">
        <v>0</v>
      </c>
      <c r="J199" s="63">
        <v>0</v>
      </c>
      <c r="K199" s="63">
        <v>0</v>
      </c>
      <c r="L199" s="64">
        <f>(G199+H199)-(J199+K199)</f>
        <v>0</v>
      </c>
      <c r="M199" s="64">
        <f>F199+L199</f>
        <v>18650000</v>
      </c>
      <c r="N199"/>
      <c r="O199" s="15"/>
    </row>
    <row r="200" spans="1:15" s="2" customFormat="1" ht="15.75">
      <c r="A200" s="52" t="s">
        <v>160</v>
      </c>
      <c r="B200" s="63">
        <v>0</v>
      </c>
      <c r="C200" s="63">
        <v>12426.32</v>
      </c>
      <c r="D200" s="63">
        <v>12426.32</v>
      </c>
      <c r="E200" s="63">
        <v>0</v>
      </c>
      <c r="F200" s="63">
        <f t="shared" si="32"/>
        <v>0</v>
      </c>
      <c r="G200" s="63">
        <v>0</v>
      </c>
      <c r="H200" s="63">
        <v>0</v>
      </c>
      <c r="I200" s="63">
        <v>0</v>
      </c>
      <c r="J200" s="63">
        <v>0</v>
      </c>
      <c r="K200" s="63">
        <v>0</v>
      </c>
      <c r="L200" s="64">
        <f>(G200+H200)-(J200+K200)</f>
        <v>0</v>
      </c>
      <c r="M200" s="64">
        <f>F200+L200</f>
        <v>0</v>
      </c>
      <c r="N200"/>
      <c r="O200" s="15"/>
    </row>
    <row r="201" spans="1:15" s="2" customFormat="1" ht="15.75">
      <c r="A201" s="69" t="s">
        <v>26</v>
      </c>
      <c r="B201" s="50">
        <f aca="true" t="shared" si="34" ref="B201:L201">SUM(B202:B224)</f>
        <v>459543</v>
      </c>
      <c r="C201" s="50">
        <f t="shared" si="34"/>
        <v>9040067.67</v>
      </c>
      <c r="D201" s="50">
        <f t="shared" si="34"/>
        <v>8987470.040000001</v>
      </c>
      <c r="E201" s="50">
        <f t="shared" si="34"/>
        <v>0</v>
      </c>
      <c r="F201" s="50">
        <f t="shared" si="34"/>
        <v>512140.62999999995</v>
      </c>
      <c r="G201" s="50">
        <f t="shared" si="34"/>
        <v>22790</v>
      </c>
      <c r="H201" s="50">
        <f t="shared" si="34"/>
        <v>4199143.67</v>
      </c>
      <c r="I201" s="50">
        <f t="shared" si="34"/>
        <v>3137303.7499999995</v>
      </c>
      <c r="J201" s="50">
        <f t="shared" si="34"/>
        <v>3114513.7499999995</v>
      </c>
      <c r="K201" s="50">
        <f t="shared" si="34"/>
        <v>1084629.92</v>
      </c>
      <c r="L201" s="50">
        <f t="shared" si="34"/>
        <v>22790</v>
      </c>
      <c r="M201" s="60">
        <f t="shared" si="29"/>
        <v>534930.6299999999</v>
      </c>
      <c r="N201"/>
      <c r="O201" s="15"/>
    </row>
    <row r="202" spans="1:15" s="2" customFormat="1" ht="15.75">
      <c r="A202" s="52" t="s">
        <v>78</v>
      </c>
      <c r="B202" s="63">
        <v>8053.44</v>
      </c>
      <c r="C202" s="63">
        <v>163559.34</v>
      </c>
      <c r="D202" s="63">
        <v>163559.34</v>
      </c>
      <c r="E202" s="63">
        <v>0</v>
      </c>
      <c r="F202" s="63">
        <f aca="true" t="shared" si="35" ref="F202:F224">(B202+C202)-(D202+E202)</f>
        <v>8053.440000000002</v>
      </c>
      <c r="G202" s="63">
        <v>0</v>
      </c>
      <c r="H202" s="63">
        <v>0</v>
      </c>
      <c r="I202" s="63">
        <v>0</v>
      </c>
      <c r="J202" s="63">
        <v>0</v>
      </c>
      <c r="K202" s="63">
        <v>0</v>
      </c>
      <c r="L202" s="64">
        <f aca="true" t="shared" si="36" ref="L202:L224">(G202+H202)-(J202+K202)</f>
        <v>0</v>
      </c>
      <c r="M202" s="64">
        <f t="shared" si="29"/>
        <v>8053.440000000002</v>
      </c>
      <c r="N202"/>
      <c r="O202" s="15"/>
    </row>
    <row r="203" spans="1:15" s="2" customFormat="1" ht="15.75" customHeight="1">
      <c r="A203" s="52" t="s">
        <v>119</v>
      </c>
      <c r="B203" s="63">
        <v>0</v>
      </c>
      <c r="C203" s="63">
        <v>0</v>
      </c>
      <c r="D203" s="63">
        <v>0</v>
      </c>
      <c r="E203" s="63">
        <v>0</v>
      </c>
      <c r="F203" s="63">
        <f t="shared" si="35"/>
        <v>0</v>
      </c>
      <c r="G203" s="63">
        <v>0</v>
      </c>
      <c r="H203" s="63">
        <v>0</v>
      </c>
      <c r="I203" s="63">
        <v>0</v>
      </c>
      <c r="J203" s="63">
        <v>0</v>
      </c>
      <c r="K203" s="63">
        <v>0</v>
      </c>
      <c r="L203" s="64">
        <f t="shared" si="36"/>
        <v>0</v>
      </c>
      <c r="M203" s="64">
        <f t="shared" si="29"/>
        <v>0</v>
      </c>
      <c r="N203"/>
      <c r="O203" s="15"/>
    </row>
    <row r="204" spans="1:15" s="2" customFormat="1" ht="15.75" customHeight="1">
      <c r="A204" s="52" t="s">
        <v>176</v>
      </c>
      <c r="B204" s="63">
        <v>0</v>
      </c>
      <c r="C204" s="63">
        <v>123918.41</v>
      </c>
      <c r="D204" s="63">
        <v>123918.41</v>
      </c>
      <c r="E204" s="63">
        <v>0</v>
      </c>
      <c r="F204" s="63">
        <f t="shared" si="35"/>
        <v>0</v>
      </c>
      <c r="G204" s="63">
        <v>0</v>
      </c>
      <c r="H204" s="63">
        <v>0</v>
      </c>
      <c r="I204" s="63">
        <v>0</v>
      </c>
      <c r="J204" s="63">
        <v>0</v>
      </c>
      <c r="K204" s="63">
        <v>0</v>
      </c>
      <c r="L204" s="64">
        <f t="shared" si="36"/>
        <v>0</v>
      </c>
      <c r="M204" s="64">
        <f t="shared" si="29"/>
        <v>0</v>
      </c>
      <c r="N204"/>
      <c r="O204" s="15"/>
    </row>
    <row r="205" spans="1:15" s="2" customFormat="1" ht="31.5">
      <c r="A205" s="65" t="s">
        <v>77</v>
      </c>
      <c r="B205" s="63">
        <v>0</v>
      </c>
      <c r="C205" s="63">
        <v>0</v>
      </c>
      <c r="D205" s="63">
        <v>0</v>
      </c>
      <c r="E205" s="63">
        <v>0</v>
      </c>
      <c r="F205" s="63">
        <f t="shared" si="35"/>
        <v>0</v>
      </c>
      <c r="G205" s="63">
        <v>0</v>
      </c>
      <c r="H205" s="63">
        <v>0</v>
      </c>
      <c r="I205" s="63">
        <v>0</v>
      </c>
      <c r="J205" s="63">
        <v>0</v>
      </c>
      <c r="K205" s="63">
        <v>0</v>
      </c>
      <c r="L205" s="64">
        <f t="shared" si="36"/>
        <v>0</v>
      </c>
      <c r="M205" s="64">
        <f t="shared" si="29"/>
        <v>0</v>
      </c>
      <c r="N205"/>
      <c r="O205" s="15"/>
    </row>
    <row r="206" spans="1:15" s="2" customFormat="1" ht="15.75">
      <c r="A206" s="65" t="s">
        <v>161</v>
      </c>
      <c r="B206" s="63">
        <v>0</v>
      </c>
      <c r="C206" s="63">
        <v>4520597.19</v>
      </c>
      <c r="D206" s="63">
        <v>4520597.19</v>
      </c>
      <c r="E206" s="63">
        <v>0</v>
      </c>
      <c r="F206" s="63">
        <f t="shared" si="35"/>
        <v>0</v>
      </c>
      <c r="G206" s="63">
        <v>0</v>
      </c>
      <c r="H206" s="63">
        <v>3313389.32</v>
      </c>
      <c r="I206" s="63">
        <v>3059458.46</v>
      </c>
      <c r="J206" s="63">
        <v>3059458.46</v>
      </c>
      <c r="K206" s="63">
        <v>253930.86</v>
      </c>
      <c r="L206" s="64">
        <f t="shared" si="36"/>
        <v>0</v>
      </c>
      <c r="M206" s="64">
        <f t="shared" si="29"/>
        <v>0</v>
      </c>
      <c r="N206"/>
      <c r="O206" s="15"/>
    </row>
    <row r="207" spans="1:15" s="2" customFormat="1" ht="15.75">
      <c r="A207" s="65" t="s">
        <v>166</v>
      </c>
      <c r="B207" s="63">
        <v>0</v>
      </c>
      <c r="C207" s="63">
        <v>481447.12</v>
      </c>
      <c r="D207" s="63">
        <v>481447.12</v>
      </c>
      <c r="E207" s="63">
        <v>0</v>
      </c>
      <c r="F207" s="63">
        <f t="shared" si="35"/>
        <v>0</v>
      </c>
      <c r="G207" s="63">
        <v>0</v>
      </c>
      <c r="H207" s="63">
        <v>0</v>
      </c>
      <c r="I207" s="63">
        <v>0</v>
      </c>
      <c r="J207" s="63"/>
      <c r="K207" s="63"/>
      <c r="L207" s="64">
        <f t="shared" si="36"/>
        <v>0</v>
      </c>
      <c r="M207" s="64">
        <f t="shared" si="29"/>
        <v>0</v>
      </c>
      <c r="N207"/>
      <c r="O207" s="15"/>
    </row>
    <row r="208" spans="1:15" s="2" customFormat="1" ht="15.75">
      <c r="A208" s="52" t="s">
        <v>38</v>
      </c>
      <c r="B208" s="63">
        <v>0</v>
      </c>
      <c r="C208" s="63">
        <v>88526.99</v>
      </c>
      <c r="D208" s="63">
        <v>88526.99</v>
      </c>
      <c r="E208" s="63">
        <v>0</v>
      </c>
      <c r="F208" s="63">
        <f t="shared" si="35"/>
        <v>0</v>
      </c>
      <c r="G208" s="63">
        <v>0</v>
      </c>
      <c r="H208" s="63">
        <v>0</v>
      </c>
      <c r="I208" s="63">
        <v>0</v>
      </c>
      <c r="J208" s="63">
        <v>0</v>
      </c>
      <c r="K208" s="63">
        <v>0</v>
      </c>
      <c r="L208" s="64">
        <f t="shared" si="36"/>
        <v>0</v>
      </c>
      <c r="M208" s="64">
        <f t="shared" si="29"/>
        <v>0</v>
      </c>
      <c r="N208"/>
      <c r="O208" s="15"/>
    </row>
    <row r="209" spans="1:15" s="2" customFormat="1" ht="15.75" customHeight="1">
      <c r="A209" s="52" t="s">
        <v>95</v>
      </c>
      <c r="B209" s="63">
        <v>429194.98</v>
      </c>
      <c r="C209" s="63">
        <v>668939.71</v>
      </c>
      <c r="D209" s="63">
        <v>641907.4</v>
      </c>
      <c r="E209" s="63">
        <v>0</v>
      </c>
      <c r="F209" s="63">
        <f t="shared" si="35"/>
        <v>456227.2899999999</v>
      </c>
      <c r="G209" s="63">
        <v>0</v>
      </c>
      <c r="H209" s="63">
        <v>270788.79</v>
      </c>
      <c r="I209" s="63">
        <v>0</v>
      </c>
      <c r="J209" s="63">
        <v>0</v>
      </c>
      <c r="K209" s="63">
        <v>270788.79</v>
      </c>
      <c r="L209" s="64">
        <f t="shared" si="36"/>
        <v>0</v>
      </c>
      <c r="M209" s="64">
        <f t="shared" si="29"/>
        <v>456227.2899999999</v>
      </c>
      <c r="N209"/>
      <c r="O209" s="15"/>
    </row>
    <row r="210" spans="1:15" s="2" customFormat="1" ht="15.75" customHeight="1">
      <c r="A210" s="52" t="s">
        <v>163</v>
      </c>
      <c r="B210" s="63">
        <v>0</v>
      </c>
      <c r="C210" s="63">
        <v>0</v>
      </c>
      <c r="D210" s="63">
        <v>0</v>
      </c>
      <c r="E210" s="63">
        <v>0</v>
      </c>
      <c r="F210" s="63">
        <f t="shared" si="35"/>
        <v>0</v>
      </c>
      <c r="G210" s="63">
        <v>0</v>
      </c>
      <c r="H210" s="63">
        <v>0</v>
      </c>
      <c r="I210" s="63">
        <v>0</v>
      </c>
      <c r="J210" s="63">
        <v>0</v>
      </c>
      <c r="K210" s="63">
        <v>0</v>
      </c>
      <c r="L210" s="64">
        <f t="shared" si="36"/>
        <v>0</v>
      </c>
      <c r="M210" s="64">
        <f t="shared" si="29"/>
        <v>0</v>
      </c>
      <c r="N210"/>
      <c r="O210" s="15"/>
    </row>
    <row r="211" spans="1:19" ht="15.75">
      <c r="A211" s="52" t="s">
        <v>150</v>
      </c>
      <c r="B211" s="63">
        <v>0</v>
      </c>
      <c r="C211" s="63">
        <v>0</v>
      </c>
      <c r="D211" s="63">
        <v>0</v>
      </c>
      <c r="E211" s="63">
        <v>0</v>
      </c>
      <c r="F211" s="63">
        <f t="shared" si="35"/>
        <v>0</v>
      </c>
      <c r="G211" s="63">
        <v>0</v>
      </c>
      <c r="H211" s="63">
        <v>0</v>
      </c>
      <c r="I211" s="63">
        <v>0</v>
      </c>
      <c r="J211" s="63">
        <v>0</v>
      </c>
      <c r="K211" s="63">
        <v>0</v>
      </c>
      <c r="L211" s="64">
        <f t="shared" si="36"/>
        <v>0</v>
      </c>
      <c r="M211" s="64">
        <f t="shared" si="29"/>
        <v>0</v>
      </c>
      <c r="N211"/>
      <c r="O211" s="15"/>
      <c r="P211" s="2"/>
      <c r="Q211" s="2"/>
      <c r="R211" s="2"/>
      <c r="S211" s="2"/>
    </row>
    <row r="212" spans="1:19" ht="15.75">
      <c r="A212" s="52" t="s">
        <v>167</v>
      </c>
      <c r="B212" s="63">
        <v>4701.84</v>
      </c>
      <c r="C212" s="63">
        <v>414121.19</v>
      </c>
      <c r="D212" s="63">
        <v>414121.19</v>
      </c>
      <c r="E212" s="63">
        <v>0</v>
      </c>
      <c r="F212" s="63">
        <f t="shared" si="35"/>
        <v>4701.840000000026</v>
      </c>
      <c r="G212" s="63">
        <v>0</v>
      </c>
      <c r="H212" s="63">
        <v>93927.12</v>
      </c>
      <c r="I212" s="63">
        <v>15707.19</v>
      </c>
      <c r="J212" s="63">
        <v>15707.19</v>
      </c>
      <c r="K212" s="63">
        <v>78219.93</v>
      </c>
      <c r="L212" s="64">
        <f t="shared" si="36"/>
        <v>0</v>
      </c>
      <c r="M212" s="64">
        <f t="shared" si="29"/>
        <v>4701.840000000026</v>
      </c>
      <c r="N212"/>
      <c r="O212" s="15"/>
      <c r="P212" s="2"/>
      <c r="Q212" s="2"/>
      <c r="R212" s="2"/>
      <c r="S212" s="2"/>
    </row>
    <row r="213" spans="1:19" ht="15.75">
      <c r="A213" s="52" t="s">
        <v>154</v>
      </c>
      <c r="B213" s="63">
        <v>0</v>
      </c>
      <c r="C213" s="63">
        <v>468552.02</v>
      </c>
      <c r="D213" s="63">
        <v>468552.02</v>
      </c>
      <c r="E213" s="63">
        <v>0</v>
      </c>
      <c r="F213" s="63">
        <f t="shared" si="35"/>
        <v>0</v>
      </c>
      <c r="G213" s="63">
        <v>0</v>
      </c>
      <c r="H213" s="63">
        <v>442829.93</v>
      </c>
      <c r="I213" s="63">
        <v>2133.57</v>
      </c>
      <c r="J213" s="63">
        <v>2133.57</v>
      </c>
      <c r="K213" s="63">
        <v>440696.36</v>
      </c>
      <c r="L213" s="64">
        <f t="shared" si="36"/>
        <v>0</v>
      </c>
      <c r="M213" s="64">
        <f t="shared" si="29"/>
        <v>0</v>
      </c>
      <c r="N213" s="97"/>
      <c r="O213" s="97"/>
      <c r="P213" s="97"/>
      <c r="Q213" s="2"/>
      <c r="R213" s="2"/>
      <c r="S213" s="2"/>
    </row>
    <row r="214" spans="1:19" ht="15.75">
      <c r="A214" s="52" t="s">
        <v>39</v>
      </c>
      <c r="B214" s="63">
        <v>3</v>
      </c>
      <c r="C214" s="63">
        <v>953760.5</v>
      </c>
      <c r="D214" s="63">
        <v>953760.5</v>
      </c>
      <c r="E214" s="63">
        <v>0</v>
      </c>
      <c r="F214" s="63">
        <f t="shared" si="35"/>
        <v>3</v>
      </c>
      <c r="G214" s="63">
        <v>22790</v>
      </c>
      <c r="H214" s="63">
        <v>39600.52</v>
      </c>
      <c r="I214" s="63">
        <v>60004.53</v>
      </c>
      <c r="J214" s="63">
        <v>37214.53</v>
      </c>
      <c r="K214" s="63">
        <v>2385.99</v>
      </c>
      <c r="L214" s="64">
        <f t="shared" si="36"/>
        <v>22790</v>
      </c>
      <c r="M214" s="64">
        <f t="shared" si="29"/>
        <v>22793</v>
      </c>
      <c r="N214"/>
      <c r="O214" s="15"/>
      <c r="P214" s="2"/>
      <c r="Q214" s="2"/>
      <c r="R214" s="2"/>
      <c r="S214" s="2"/>
    </row>
    <row r="215" spans="1:15" ht="15.75">
      <c r="A215" s="52" t="s">
        <v>70</v>
      </c>
      <c r="B215" s="63">
        <v>0</v>
      </c>
      <c r="C215" s="63">
        <v>0</v>
      </c>
      <c r="D215" s="63">
        <v>0</v>
      </c>
      <c r="E215" s="63">
        <v>0</v>
      </c>
      <c r="F215" s="63">
        <f t="shared" si="35"/>
        <v>0</v>
      </c>
      <c r="G215" s="63">
        <v>0</v>
      </c>
      <c r="H215" s="63">
        <v>0</v>
      </c>
      <c r="I215" s="63">
        <v>0</v>
      </c>
      <c r="J215" s="63">
        <v>0</v>
      </c>
      <c r="K215" s="63">
        <v>0</v>
      </c>
      <c r="L215" s="64">
        <f t="shared" si="36"/>
        <v>0</v>
      </c>
      <c r="M215" s="64">
        <f t="shared" si="29"/>
        <v>0</v>
      </c>
      <c r="N215"/>
      <c r="O215" s="17"/>
    </row>
    <row r="216" spans="1:15" ht="15.75">
      <c r="A216" s="65" t="s">
        <v>120</v>
      </c>
      <c r="B216" s="63">
        <v>0</v>
      </c>
      <c r="C216" s="63">
        <v>0</v>
      </c>
      <c r="D216" s="63">
        <v>0</v>
      </c>
      <c r="E216" s="63">
        <v>0</v>
      </c>
      <c r="F216" s="63">
        <f t="shared" si="35"/>
        <v>0</v>
      </c>
      <c r="G216" s="63">
        <v>0</v>
      </c>
      <c r="H216" s="63">
        <v>0</v>
      </c>
      <c r="I216" s="63">
        <v>0</v>
      </c>
      <c r="J216" s="63">
        <v>0</v>
      </c>
      <c r="K216" s="63">
        <v>0</v>
      </c>
      <c r="L216" s="64">
        <f t="shared" si="36"/>
        <v>0</v>
      </c>
      <c r="M216" s="64">
        <f t="shared" si="29"/>
        <v>0</v>
      </c>
      <c r="N216"/>
      <c r="O216" s="17"/>
    </row>
    <row r="217" spans="1:15" ht="15.75">
      <c r="A217" s="52" t="s">
        <v>40</v>
      </c>
      <c r="B217" s="63">
        <v>17324.74</v>
      </c>
      <c r="C217" s="63">
        <v>421662.28</v>
      </c>
      <c r="D217" s="63">
        <v>396207.74</v>
      </c>
      <c r="E217" s="63">
        <v>0</v>
      </c>
      <c r="F217" s="63">
        <f t="shared" si="35"/>
        <v>42779.28000000003</v>
      </c>
      <c r="G217" s="63">
        <v>0</v>
      </c>
      <c r="H217" s="63">
        <v>0</v>
      </c>
      <c r="I217" s="63">
        <v>0</v>
      </c>
      <c r="J217" s="63">
        <v>0</v>
      </c>
      <c r="K217" s="63">
        <v>0</v>
      </c>
      <c r="L217" s="64">
        <f t="shared" si="36"/>
        <v>0</v>
      </c>
      <c r="M217" s="64">
        <f t="shared" si="29"/>
        <v>42779.28000000003</v>
      </c>
      <c r="N217"/>
      <c r="O217" s="17"/>
    </row>
    <row r="218" spans="1:15" ht="31.5">
      <c r="A218" s="52" t="s">
        <v>152</v>
      </c>
      <c r="B218" s="63">
        <v>0</v>
      </c>
      <c r="C218" s="63">
        <v>0</v>
      </c>
      <c r="D218" s="63">
        <v>0</v>
      </c>
      <c r="E218" s="63">
        <v>0</v>
      </c>
      <c r="F218" s="63">
        <f t="shared" si="35"/>
        <v>0</v>
      </c>
      <c r="G218" s="63">
        <v>0</v>
      </c>
      <c r="H218" s="63">
        <v>0</v>
      </c>
      <c r="I218" s="63">
        <v>0</v>
      </c>
      <c r="J218" s="63">
        <v>0</v>
      </c>
      <c r="K218" s="63">
        <v>0</v>
      </c>
      <c r="L218" s="64">
        <f t="shared" si="36"/>
        <v>0</v>
      </c>
      <c r="M218" s="64">
        <f t="shared" si="29"/>
        <v>0</v>
      </c>
      <c r="N218" s="49"/>
      <c r="O218" s="17"/>
    </row>
    <row r="219" spans="1:15" ht="15.75">
      <c r="A219" s="52" t="s">
        <v>151</v>
      </c>
      <c r="B219" s="71">
        <v>0</v>
      </c>
      <c r="C219" s="63">
        <v>0</v>
      </c>
      <c r="D219" s="63">
        <v>0</v>
      </c>
      <c r="E219" s="63">
        <v>0</v>
      </c>
      <c r="F219" s="63">
        <f t="shared" si="35"/>
        <v>0</v>
      </c>
      <c r="G219" s="63">
        <v>0</v>
      </c>
      <c r="H219" s="63">
        <v>0</v>
      </c>
      <c r="I219" s="63">
        <v>0</v>
      </c>
      <c r="J219" s="63">
        <v>0</v>
      </c>
      <c r="K219" s="63">
        <v>0</v>
      </c>
      <c r="L219" s="64">
        <f t="shared" si="36"/>
        <v>0</v>
      </c>
      <c r="M219" s="64">
        <f t="shared" si="29"/>
        <v>0</v>
      </c>
      <c r="N219" s="49"/>
      <c r="O219" s="17"/>
    </row>
    <row r="220" spans="1:15" ht="15.75">
      <c r="A220" s="52" t="s">
        <v>123</v>
      </c>
      <c r="B220" s="71">
        <v>0</v>
      </c>
      <c r="C220" s="63">
        <v>0</v>
      </c>
      <c r="D220" s="63">
        <v>0</v>
      </c>
      <c r="E220" s="63">
        <v>0</v>
      </c>
      <c r="F220" s="63">
        <f t="shared" si="35"/>
        <v>0</v>
      </c>
      <c r="G220" s="63">
        <v>0</v>
      </c>
      <c r="H220" s="63">
        <v>0</v>
      </c>
      <c r="I220" s="63">
        <v>0</v>
      </c>
      <c r="J220" s="63">
        <v>0</v>
      </c>
      <c r="K220" s="63">
        <v>0</v>
      </c>
      <c r="L220" s="64">
        <f t="shared" si="36"/>
        <v>0</v>
      </c>
      <c r="M220" s="64">
        <f t="shared" si="29"/>
        <v>0</v>
      </c>
      <c r="N220" s="49"/>
      <c r="O220" s="17"/>
    </row>
    <row r="221" spans="1:15" ht="15.75">
      <c r="A221" s="52" t="s">
        <v>124</v>
      </c>
      <c r="B221" s="71">
        <v>0</v>
      </c>
      <c r="C221" s="63">
        <v>345837.05</v>
      </c>
      <c r="D221" s="63">
        <v>345726.27</v>
      </c>
      <c r="E221" s="63">
        <v>0</v>
      </c>
      <c r="F221" s="63">
        <f t="shared" si="35"/>
        <v>110.77999999996973</v>
      </c>
      <c r="G221" s="63">
        <v>0</v>
      </c>
      <c r="H221" s="63">
        <v>0</v>
      </c>
      <c r="I221" s="63">
        <v>0</v>
      </c>
      <c r="J221" s="63">
        <v>0</v>
      </c>
      <c r="K221" s="63">
        <v>0</v>
      </c>
      <c r="L221" s="64">
        <f t="shared" si="36"/>
        <v>0</v>
      </c>
      <c r="M221" s="64">
        <f t="shared" si="29"/>
        <v>110.77999999996973</v>
      </c>
      <c r="N221" s="49"/>
      <c r="O221" s="17"/>
    </row>
    <row r="222" spans="1:15" ht="15.75">
      <c r="A222" s="52" t="s">
        <v>41</v>
      </c>
      <c r="B222" s="71">
        <v>0</v>
      </c>
      <c r="C222" s="63">
        <v>0</v>
      </c>
      <c r="D222" s="63">
        <v>0</v>
      </c>
      <c r="E222" s="63">
        <v>0</v>
      </c>
      <c r="F222" s="63">
        <f t="shared" si="35"/>
        <v>0</v>
      </c>
      <c r="G222" s="63">
        <v>0</v>
      </c>
      <c r="H222" s="63">
        <v>38607.99</v>
      </c>
      <c r="I222" s="63">
        <v>0</v>
      </c>
      <c r="J222" s="63">
        <v>0</v>
      </c>
      <c r="K222" s="63">
        <v>38607.99</v>
      </c>
      <c r="L222" s="64">
        <f t="shared" si="36"/>
        <v>0</v>
      </c>
      <c r="M222" s="64">
        <f t="shared" si="29"/>
        <v>0</v>
      </c>
      <c r="N222" s="49"/>
      <c r="O222" s="17"/>
    </row>
    <row r="223" spans="1:15" ht="15.75">
      <c r="A223" s="52" t="s">
        <v>146</v>
      </c>
      <c r="B223" s="71">
        <v>265</v>
      </c>
      <c r="C223" s="63">
        <v>228069.86</v>
      </c>
      <c r="D223" s="63">
        <v>228069.86</v>
      </c>
      <c r="E223" s="63">
        <v>0</v>
      </c>
      <c r="F223" s="63">
        <f t="shared" si="35"/>
        <v>265</v>
      </c>
      <c r="G223" s="63">
        <v>0</v>
      </c>
      <c r="H223" s="63">
        <v>0</v>
      </c>
      <c r="I223" s="63">
        <v>0</v>
      </c>
      <c r="J223" s="63">
        <v>0</v>
      </c>
      <c r="K223" s="63">
        <v>0</v>
      </c>
      <c r="L223" s="64">
        <f t="shared" si="36"/>
        <v>0</v>
      </c>
      <c r="M223" s="64">
        <f t="shared" si="29"/>
        <v>265</v>
      </c>
      <c r="N223" s="49"/>
      <c r="O223" s="17"/>
    </row>
    <row r="224" spans="1:15" ht="15.75">
      <c r="A224" s="52" t="s">
        <v>184</v>
      </c>
      <c r="B224" s="71">
        <v>0</v>
      </c>
      <c r="C224" s="71">
        <v>161076.01</v>
      </c>
      <c r="D224" s="71">
        <v>161076.01</v>
      </c>
      <c r="E224" s="71">
        <v>0</v>
      </c>
      <c r="F224" s="63">
        <f t="shared" si="35"/>
        <v>0</v>
      </c>
      <c r="G224" s="63">
        <v>0</v>
      </c>
      <c r="H224" s="63">
        <v>0</v>
      </c>
      <c r="I224" s="63">
        <v>0</v>
      </c>
      <c r="J224" s="63">
        <v>0</v>
      </c>
      <c r="K224" s="63">
        <v>0</v>
      </c>
      <c r="L224" s="64">
        <f t="shared" si="36"/>
        <v>0</v>
      </c>
      <c r="M224" s="64">
        <f t="shared" si="29"/>
        <v>0</v>
      </c>
      <c r="N224" s="49"/>
      <c r="O224" s="17"/>
    </row>
    <row r="225" spans="1:15" ht="15.75">
      <c r="A225" s="69" t="s">
        <v>6</v>
      </c>
      <c r="B225" s="83">
        <f>SUM(B226:B244)</f>
        <v>1118249.33</v>
      </c>
      <c r="C225" s="83">
        <f>SUM(C226:C244)</f>
        <v>29441754.939999998</v>
      </c>
      <c r="D225" s="83">
        <f>SUM(D226:D244)</f>
        <v>29266645.98</v>
      </c>
      <c r="E225" s="83">
        <f>SUM(E226:E244)</f>
        <v>0</v>
      </c>
      <c r="F225" s="83">
        <f>SUM(F226:F244)</f>
        <v>1293358.2899999998</v>
      </c>
      <c r="G225" s="50">
        <f aca="true" t="shared" si="37" ref="G225:L225">SUM(G226:G243)</f>
        <v>0</v>
      </c>
      <c r="H225" s="50">
        <f t="shared" si="37"/>
        <v>20000</v>
      </c>
      <c r="I225" s="50">
        <f t="shared" si="37"/>
        <v>0</v>
      </c>
      <c r="J225" s="50">
        <f t="shared" si="37"/>
        <v>0</v>
      </c>
      <c r="K225" s="50">
        <f t="shared" si="37"/>
        <v>20000</v>
      </c>
      <c r="L225" s="50">
        <f t="shared" si="37"/>
        <v>0</v>
      </c>
      <c r="M225" s="60">
        <f>F225+L225</f>
        <v>1293358.2899999998</v>
      </c>
      <c r="N225"/>
      <c r="O225" s="17"/>
    </row>
    <row r="226" spans="1:15" ht="15.75">
      <c r="A226" s="52" t="s">
        <v>125</v>
      </c>
      <c r="B226" s="71">
        <v>0</v>
      </c>
      <c r="C226" s="63">
        <v>0</v>
      </c>
      <c r="D226" s="63">
        <v>0</v>
      </c>
      <c r="E226" s="63">
        <v>0</v>
      </c>
      <c r="F226" s="63">
        <f aca="true" t="shared" si="38" ref="F226:F244">(B226+C226)-(D226+E226)</f>
        <v>0</v>
      </c>
      <c r="G226" s="63">
        <v>0</v>
      </c>
      <c r="H226" s="63">
        <v>0</v>
      </c>
      <c r="I226" s="63">
        <v>0</v>
      </c>
      <c r="J226" s="63">
        <v>0</v>
      </c>
      <c r="K226" s="63">
        <v>0</v>
      </c>
      <c r="L226" s="64">
        <f aca="true" t="shared" si="39" ref="L226:L244">(G226+H226)-(J226+K226)</f>
        <v>0</v>
      </c>
      <c r="M226" s="64">
        <f aca="true" t="shared" si="40" ref="M226:M244">F226+L226</f>
        <v>0</v>
      </c>
      <c r="N226"/>
      <c r="O226" s="17"/>
    </row>
    <row r="227" spans="1:15" ht="15.75">
      <c r="A227" s="52" t="s">
        <v>126</v>
      </c>
      <c r="B227" s="71">
        <v>0</v>
      </c>
      <c r="C227" s="63">
        <v>0</v>
      </c>
      <c r="D227" s="63">
        <v>0</v>
      </c>
      <c r="E227" s="63">
        <v>0</v>
      </c>
      <c r="F227" s="63">
        <f t="shared" si="38"/>
        <v>0</v>
      </c>
      <c r="G227" s="63">
        <v>0</v>
      </c>
      <c r="H227" s="63">
        <v>0</v>
      </c>
      <c r="I227" s="63">
        <v>0</v>
      </c>
      <c r="J227" s="63">
        <v>0</v>
      </c>
      <c r="K227" s="63">
        <v>0</v>
      </c>
      <c r="L227" s="64">
        <f t="shared" si="39"/>
        <v>0</v>
      </c>
      <c r="M227" s="64">
        <f t="shared" si="40"/>
        <v>0</v>
      </c>
      <c r="N227"/>
      <c r="O227" s="17"/>
    </row>
    <row r="228" spans="1:15" ht="31.5">
      <c r="A228" s="52" t="s">
        <v>79</v>
      </c>
      <c r="B228" s="63">
        <v>935</v>
      </c>
      <c r="C228" s="63">
        <v>108359.2</v>
      </c>
      <c r="D228" s="63">
        <v>108359.2</v>
      </c>
      <c r="E228" s="63">
        <v>0</v>
      </c>
      <c r="F228" s="63">
        <f t="shared" si="38"/>
        <v>935</v>
      </c>
      <c r="G228" s="63">
        <v>0</v>
      </c>
      <c r="H228" s="63">
        <v>0</v>
      </c>
      <c r="I228" s="63">
        <v>0</v>
      </c>
      <c r="J228" s="63">
        <v>0</v>
      </c>
      <c r="K228" s="63">
        <v>0</v>
      </c>
      <c r="L228" s="64">
        <f t="shared" si="39"/>
        <v>0</v>
      </c>
      <c r="M228" s="64">
        <f t="shared" si="40"/>
        <v>935</v>
      </c>
      <c r="N228"/>
      <c r="O228" s="17"/>
    </row>
    <row r="229" spans="1:15" ht="15.75">
      <c r="A229" s="52" t="s">
        <v>80</v>
      </c>
      <c r="B229" s="63">
        <v>702.7</v>
      </c>
      <c r="C229" s="63">
        <v>269233.5</v>
      </c>
      <c r="D229" s="63">
        <v>94180.14</v>
      </c>
      <c r="E229" s="63">
        <v>0</v>
      </c>
      <c r="F229" s="63">
        <f t="shared" si="38"/>
        <v>175756.06</v>
      </c>
      <c r="G229" s="63">
        <v>0</v>
      </c>
      <c r="H229" s="63">
        <v>0</v>
      </c>
      <c r="I229" s="63">
        <v>0</v>
      </c>
      <c r="J229" s="63">
        <v>0</v>
      </c>
      <c r="K229" s="63">
        <v>0</v>
      </c>
      <c r="L229" s="64">
        <f t="shared" si="39"/>
        <v>0</v>
      </c>
      <c r="M229" s="64">
        <f t="shared" si="40"/>
        <v>175756.06</v>
      </c>
      <c r="N229"/>
      <c r="O229" s="17"/>
    </row>
    <row r="230" spans="1:15" ht="15.75">
      <c r="A230" s="52" t="s">
        <v>81</v>
      </c>
      <c r="B230" s="63">
        <v>283051.15</v>
      </c>
      <c r="C230" s="63">
        <v>555917.25</v>
      </c>
      <c r="D230" s="63">
        <v>555917.25</v>
      </c>
      <c r="E230" s="63">
        <v>0</v>
      </c>
      <c r="F230" s="63">
        <f t="shared" si="38"/>
        <v>283051.15</v>
      </c>
      <c r="G230" s="63">
        <v>0</v>
      </c>
      <c r="H230" s="63">
        <v>0</v>
      </c>
      <c r="I230" s="63">
        <v>0</v>
      </c>
      <c r="J230" s="63">
        <v>0</v>
      </c>
      <c r="K230" s="63">
        <v>0</v>
      </c>
      <c r="L230" s="64">
        <f t="shared" si="39"/>
        <v>0</v>
      </c>
      <c r="M230" s="64">
        <f t="shared" si="40"/>
        <v>283051.15</v>
      </c>
      <c r="N230"/>
      <c r="O230" s="17"/>
    </row>
    <row r="231" spans="1:15" ht="15.75">
      <c r="A231" s="52" t="s">
        <v>82</v>
      </c>
      <c r="B231" s="63">
        <v>0</v>
      </c>
      <c r="C231" s="63">
        <v>576.6</v>
      </c>
      <c r="D231" s="63">
        <v>576.6</v>
      </c>
      <c r="E231" s="63">
        <v>0</v>
      </c>
      <c r="F231" s="63">
        <f t="shared" si="38"/>
        <v>0</v>
      </c>
      <c r="G231" s="63">
        <v>0</v>
      </c>
      <c r="H231" s="63">
        <v>0</v>
      </c>
      <c r="I231" s="63">
        <v>0</v>
      </c>
      <c r="J231" s="63">
        <v>0</v>
      </c>
      <c r="K231" s="63">
        <v>0</v>
      </c>
      <c r="L231" s="64">
        <f t="shared" si="39"/>
        <v>0</v>
      </c>
      <c r="M231" s="64">
        <f t="shared" si="40"/>
        <v>0</v>
      </c>
      <c r="N231"/>
      <c r="O231" s="17"/>
    </row>
    <row r="232" spans="1:15" ht="15.75">
      <c r="A232" s="52" t="s">
        <v>42</v>
      </c>
      <c r="B232" s="63">
        <v>0</v>
      </c>
      <c r="C232" s="63">
        <v>0</v>
      </c>
      <c r="D232" s="63">
        <v>0</v>
      </c>
      <c r="E232" s="63">
        <v>0</v>
      </c>
      <c r="F232" s="63">
        <f t="shared" si="38"/>
        <v>0</v>
      </c>
      <c r="G232" s="63">
        <v>0</v>
      </c>
      <c r="H232" s="63">
        <v>0</v>
      </c>
      <c r="I232" s="63">
        <v>0</v>
      </c>
      <c r="J232" s="63">
        <v>0</v>
      </c>
      <c r="K232" s="63">
        <v>0</v>
      </c>
      <c r="L232" s="64">
        <f t="shared" si="39"/>
        <v>0</v>
      </c>
      <c r="M232" s="64">
        <f t="shared" si="40"/>
        <v>0</v>
      </c>
      <c r="N232"/>
      <c r="O232" s="17"/>
    </row>
    <row r="233" spans="1:15" ht="15.75">
      <c r="A233" s="52" t="s">
        <v>43</v>
      </c>
      <c r="B233" s="63">
        <v>370257.21</v>
      </c>
      <c r="C233" s="63">
        <v>20355.8</v>
      </c>
      <c r="D233" s="63">
        <v>20355.8</v>
      </c>
      <c r="E233" s="63">
        <v>0</v>
      </c>
      <c r="F233" s="63">
        <f t="shared" si="38"/>
        <v>370257.21</v>
      </c>
      <c r="G233" s="63">
        <v>0</v>
      </c>
      <c r="H233" s="63">
        <v>0</v>
      </c>
      <c r="I233" s="63">
        <v>0</v>
      </c>
      <c r="J233" s="63">
        <v>0</v>
      </c>
      <c r="K233" s="63">
        <v>0</v>
      </c>
      <c r="L233" s="64">
        <f t="shared" si="39"/>
        <v>0</v>
      </c>
      <c r="M233" s="64">
        <f t="shared" si="40"/>
        <v>370257.21</v>
      </c>
      <c r="N233"/>
      <c r="O233" s="17"/>
    </row>
    <row r="234" spans="1:15" ht="15.75">
      <c r="A234" s="52" t="s">
        <v>168</v>
      </c>
      <c r="B234" s="63">
        <v>0</v>
      </c>
      <c r="C234" s="63">
        <v>44785.94</v>
      </c>
      <c r="D234" s="63">
        <v>44785.94</v>
      </c>
      <c r="E234" s="63">
        <v>0</v>
      </c>
      <c r="F234" s="63">
        <f t="shared" si="38"/>
        <v>0</v>
      </c>
      <c r="G234" s="63">
        <v>0</v>
      </c>
      <c r="H234" s="63">
        <v>0</v>
      </c>
      <c r="I234" s="63">
        <v>0</v>
      </c>
      <c r="J234" s="63">
        <v>0</v>
      </c>
      <c r="K234" s="63">
        <v>0</v>
      </c>
      <c r="L234" s="64">
        <f t="shared" si="39"/>
        <v>0</v>
      </c>
      <c r="M234" s="64">
        <f t="shared" si="40"/>
        <v>0</v>
      </c>
      <c r="N234"/>
      <c r="O234" s="17"/>
    </row>
    <row r="235" spans="1:15" ht="31.5">
      <c r="A235" s="52" t="s">
        <v>158</v>
      </c>
      <c r="B235" s="63">
        <v>80815.52</v>
      </c>
      <c r="C235" s="63">
        <v>74192.28</v>
      </c>
      <c r="D235" s="63">
        <v>74192.28</v>
      </c>
      <c r="E235" s="63">
        <v>0</v>
      </c>
      <c r="F235" s="63">
        <f t="shared" si="38"/>
        <v>80815.51999999999</v>
      </c>
      <c r="G235" s="63">
        <v>0</v>
      </c>
      <c r="H235" s="63">
        <v>0</v>
      </c>
      <c r="I235" s="63">
        <v>0</v>
      </c>
      <c r="J235" s="63">
        <v>0</v>
      </c>
      <c r="K235" s="63">
        <v>0</v>
      </c>
      <c r="L235" s="64">
        <f t="shared" si="39"/>
        <v>0</v>
      </c>
      <c r="M235" s="64">
        <f t="shared" si="40"/>
        <v>80815.51999999999</v>
      </c>
      <c r="N235"/>
      <c r="O235" s="17"/>
    </row>
    <row r="236" spans="1:15" ht="15.75">
      <c r="A236" s="52" t="s">
        <v>44</v>
      </c>
      <c r="B236" s="63">
        <v>794.96</v>
      </c>
      <c r="C236" s="63">
        <v>91679.36</v>
      </c>
      <c r="D236" s="63">
        <v>91679.36</v>
      </c>
      <c r="E236" s="63">
        <v>0</v>
      </c>
      <c r="F236" s="63">
        <f t="shared" si="38"/>
        <v>794.9600000000064</v>
      </c>
      <c r="G236" s="63">
        <v>0</v>
      </c>
      <c r="H236" s="63">
        <v>0</v>
      </c>
      <c r="I236" s="63">
        <v>0</v>
      </c>
      <c r="J236" s="63">
        <v>0</v>
      </c>
      <c r="K236" s="63">
        <v>0</v>
      </c>
      <c r="L236" s="64">
        <f t="shared" si="39"/>
        <v>0</v>
      </c>
      <c r="M236" s="64">
        <f t="shared" si="40"/>
        <v>794.9600000000064</v>
      </c>
      <c r="N236"/>
      <c r="O236" s="17"/>
    </row>
    <row r="237" spans="1:15" ht="15.75">
      <c r="A237" s="52" t="s">
        <v>45</v>
      </c>
      <c r="B237" s="63">
        <v>38317.18</v>
      </c>
      <c r="C237" s="63">
        <v>14373083.28</v>
      </c>
      <c r="D237" s="63">
        <v>14373083.28</v>
      </c>
      <c r="E237" s="63">
        <v>0</v>
      </c>
      <c r="F237" s="63">
        <f t="shared" si="38"/>
        <v>38317.1799999997</v>
      </c>
      <c r="G237" s="63">
        <v>0</v>
      </c>
      <c r="H237" s="63">
        <v>20000</v>
      </c>
      <c r="I237" s="63">
        <v>0</v>
      </c>
      <c r="J237" s="63">
        <v>0</v>
      </c>
      <c r="K237" s="63">
        <v>20000</v>
      </c>
      <c r="L237" s="64">
        <f t="shared" si="39"/>
        <v>0</v>
      </c>
      <c r="M237" s="64">
        <f t="shared" si="40"/>
        <v>38317.1799999997</v>
      </c>
      <c r="N237"/>
      <c r="O237" s="17"/>
    </row>
    <row r="238" spans="1:15" ht="15.75">
      <c r="A238" s="52" t="s">
        <v>46</v>
      </c>
      <c r="B238" s="63">
        <v>443.21</v>
      </c>
      <c r="C238" s="63">
        <v>8324029.21</v>
      </c>
      <c r="D238" s="63">
        <v>8324029.21</v>
      </c>
      <c r="E238" s="63">
        <v>0</v>
      </c>
      <c r="F238" s="63">
        <f t="shared" si="38"/>
        <v>443.20999999996275</v>
      </c>
      <c r="G238" s="63">
        <v>0</v>
      </c>
      <c r="H238" s="63">
        <v>0</v>
      </c>
      <c r="I238" s="63">
        <v>0</v>
      </c>
      <c r="J238" s="63">
        <v>0</v>
      </c>
      <c r="K238" s="63">
        <v>0</v>
      </c>
      <c r="L238" s="64">
        <f t="shared" si="39"/>
        <v>0</v>
      </c>
      <c r="M238" s="64">
        <f t="shared" si="40"/>
        <v>443.20999999996275</v>
      </c>
      <c r="N238"/>
      <c r="O238" s="17"/>
    </row>
    <row r="239" spans="1:15" ht="15.75">
      <c r="A239" s="52" t="s">
        <v>47</v>
      </c>
      <c r="B239" s="63">
        <v>4027.68</v>
      </c>
      <c r="C239" s="63">
        <v>3918583.07</v>
      </c>
      <c r="D239" s="63">
        <v>3918583.07</v>
      </c>
      <c r="E239" s="63">
        <v>0</v>
      </c>
      <c r="F239" s="63">
        <f t="shared" si="38"/>
        <v>4027.6800000001676</v>
      </c>
      <c r="G239" s="63">
        <v>0</v>
      </c>
      <c r="H239" s="63">
        <v>0</v>
      </c>
      <c r="I239" s="63">
        <v>0</v>
      </c>
      <c r="J239" s="63">
        <v>0</v>
      </c>
      <c r="K239" s="63">
        <v>0</v>
      </c>
      <c r="L239" s="64">
        <f t="shared" si="39"/>
        <v>0</v>
      </c>
      <c r="M239" s="64">
        <f t="shared" si="40"/>
        <v>4027.6800000001676</v>
      </c>
      <c r="N239"/>
      <c r="O239" s="17"/>
    </row>
    <row r="240" spans="1:15" ht="15.75">
      <c r="A240" s="52" t="s">
        <v>48</v>
      </c>
      <c r="B240" s="63">
        <v>0</v>
      </c>
      <c r="C240" s="63">
        <v>256987.68</v>
      </c>
      <c r="D240" s="63">
        <v>256987.68</v>
      </c>
      <c r="E240" s="63">
        <v>0</v>
      </c>
      <c r="F240" s="63">
        <f t="shared" si="38"/>
        <v>0</v>
      </c>
      <c r="G240" s="63">
        <v>0</v>
      </c>
      <c r="H240" s="63">
        <v>0</v>
      </c>
      <c r="I240" s="63">
        <v>0</v>
      </c>
      <c r="J240" s="63">
        <v>0</v>
      </c>
      <c r="K240" s="63">
        <v>0</v>
      </c>
      <c r="L240" s="64">
        <f t="shared" si="39"/>
        <v>0</v>
      </c>
      <c r="M240" s="64">
        <f t="shared" si="40"/>
        <v>0</v>
      </c>
      <c r="N240"/>
      <c r="O240" s="17"/>
    </row>
    <row r="241" spans="1:15" ht="15.75">
      <c r="A241" s="52" t="s">
        <v>49</v>
      </c>
      <c r="B241" s="63">
        <v>0</v>
      </c>
      <c r="C241" s="63">
        <v>200758.59</v>
      </c>
      <c r="D241" s="63">
        <v>200758.59</v>
      </c>
      <c r="E241" s="63">
        <v>0</v>
      </c>
      <c r="F241" s="63">
        <f t="shared" si="38"/>
        <v>0</v>
      </c>
      <c r="G241" s="63">
        <v>0</v>
      </c>
      <c r="H241" s="63">
        <v>0</v>
      </c>
      <c r="I241" s="63">
        <v>0</v>
      </c>
      <c r="J241" s="63">
        <v>0</v>
      </c>
      <c r="K241" s="63">
        <v>0</v>
      </c>
      <c r="L241" s="64">
        <f t="shared" si="39"/>
        <v>0</v>
      </c>
      <c r="M241" s="64">
        <f t="shared" si="40"/>
        <v>0</v>
      </c>
      <c r="N241"/>
      <c r="O241" s="17"/>
    </row>
    <row r="242" spans="1:15" ht="15.75">
      <c r="A242" s="52" t="s">
        <v>169</v>
      </c>
      <c r="B242" s="63">
        <v>476.92</v>
      </c>
      <c r="C242" s="63">
        <v>210880.07</v>
      </c>
      <c r="D242" s="63">
        <v>210880.07</v>
      </c>
      <c r="E242" s="63">
        <v>0</v>
      </c>
      <c r="F242" s="63">
        <f t="shared" si="38"/>
        <v>476.9200000000128</v>
      </c>
      <c r="G242" s="63">
        <v>0</v>
      </c>
      <c r="H242" s="63">
        <v>0</v>
      </c>
      <c r="I242" s="63">
        <v>0</v>
      </c>
      <c r="J242" s="63">
        <v>0</v>
      </c>
      <c r="K242" s="63">
        <v>0</v>
      </c>
      <c r="L242" s="64">
        <f t="shared" si="39"/>
        <v>0</v>
      </c>
      <c r="M242" s="64">
        <f t="shared" si="40"/>
        <v>476.9200000000128</v>
      </c>
      <c r="N242"/>
      <c r="O242" s="17"/>
    </row>
    <row r="243" spans="1:15" ht="15.75">
      <c r="A243" s="52" t="s">
        <v>127</v>
      </c>
      <c r="B243" s="63">
        <v>16087.9</v>
      </c>
      <c r="C243" s="63">
        <v>187712.9</v>
      </c>
      <c r="D243" s="63">
        <v>187657.3</v>
      </c>
      <c r="E243" s="63">
        <v>0</v>
      </c>
      <c r="F243" s="63">
        <f t="shared" si="38"/>
        <v>16143.5</v>
      </c>
      <c r="G243" s="63">
        <v>0</v>
      </c>
      <c r="H243" s="63">
        <v>0</v>
      </c>
      <c r="I243" s="63">
        <v>0</v>
      </c>
      <c r="J243" s="63">
        <v>0</v>
      </c>
      <c r="K243" s="63">
        <v>0</v>
      </c>
      <c r="L243" s="64">
        <f t="shared" si="39"/>
        <v>0</v>
      </c>
      <c r="M243" s="64">
        <f t="shared" si="40"/>
        <v>16143.5</v>
      </c>
      <c r="N243"/>
      <c r="O243" s="17"/>
    </row>
    <row r="244" spans="1:15" ht="15.75">
      <c r="A244" s="52" t="s">
        <v>170</v>
      </c>
      <c r="B244" s="63">
        <v>322339.9</v>
      </c>
      <c r="C244" s="63">
        <v>804620.21</v>
      </c>
      <c r="D244" s="63">
        <v>804620.21</v>
      </c>
      <c r="E244" s="63">
        <v>0</v>
      </c>
      <c r="F244" s="63">
        <f t="shared" si="38"/>
        <v>322339.8999999999</v>
      </c>
      <c r="G244" s="63">
        <v>0</v>
      </c>
      <c r="H244" s="63">
        <v>0</v>
      </c>
      <c r="I244" s="63">
        <v>0</v>
      </c>
      <c r="J244" s="63">
        <v>0</v>
      </c>
      <c r="K244" s="63">
        <v>0</v>
      </c>
      <c r="L244" s="64">
        <f t="shared" si="39"/>
        <v>0</v>
      </c>
      <c r="M244" s="64">
        <f t="shared" si="40"/>
        <v>322339.8999999999</v>
      </c>
      <c r="N244"/>
      <c r="O244" s="17"/>
    </row>
    <row r="245" spans="1:15" ht="15.75">
      <c r="A245" s="69" t="s">
        <v>7</v>
      </c>
      <c r="B245" s="50">
        <f aca="true" t="shared" si="41" ref="B245:L245">SUM(B246:B249)</f>
        <v>737.8</v>
      </c>
      <c r="C245" s="50">
        <f t="shared" si="41"/>
        <v>6977.56</v>
      </c>
      <c r="D245" s="50">
        <f t="shared" si="41"/>
        <v>6367.56</v>
      </c>
      <c r="E245" s="50">
        <f t="shared" si="41"/>
        <v>0</v>
      </c>
      <c r="F245" s="50">
        <f t="shared" si="41"/>
        <v>1347.8</v>
      </c>
      <c r="G245" s="50">
        <f t="shared" si="41"/>
        <v>0</v>
      </c>
      <c r="H245" s="50">
        <f t="shared" si="41"/>
        <v>0</v>
      </c>
      <c r="I245" s="50">
        <f t="shared" si="41"/>
        <v>0</v>
      </c>
      <c r="J245" s="50">
        <f t="shared" si="41"/>
        <v>0</v>
      </c>
      <c r="K245" s="50">
        <f t="shared" si="41"/>
        <v>0</v>
      </c>
      <c r="L245" s="50">
        <f t="shared" si="41"/>
        <v>0</v>
      </c>
      <c r="M245" s="60">
        <f aca="true" t="shared" si="42" ref="M245:M250">F245+L245</f>
        <v>1347.8</v>
      </c>
      <c r="N245"/>
      <c r="O245" s="17"/>
    </row>
    <row r="246" spans="1:15" ht="15.75">
      <c r="A246" s="52" t="s">
        <v>83</v>
      </c>
      <c r="B246" s="63">
        <v>265</v>
      </c>
      <c r="C246" s="63">
        <v>610</v>
      </c>
      <c r="D246" s="63">
        <v>0</v>
      </c>
      <c r="E246" s="63">
        <v>0</v>
      </c>
      <c r="F246" s="63">
        <f>(B246+C246)-(D246+E246)</f>
        <v>875</v>
      </c>
      <c r="G246" s="63">
        <v>0</v>
      </c>
      <c r="H246" s="63">
        <v>0</v>
      </c>
      <c r="I246" s="63">
        <v>0</v>
      </c>
      <c r="J246" s="63">
        <v>0</v>
      </c>
      <c r="K246" s="63">
        <v>0</v>
      </c>
      <c r="L246" s="64">
        <f aca="true" t="shared" si="43" ref="L246:L264">(G246+H246)-(J246+K246)</f>
        <v>0</v>
      </c>
      <c r="M246" s="64">
        <f t="shared" si="42"/>
        <v>875</v>
      </c>
      <c r="N246"/>
      <c r="O246" s="17"/>
    </row>
    <row r="247" spans="1:15" ht="15.75">
      <c r="A247" s="52" t="s">
        <v>175</v>
      </c>
      <c r="B247" s="63">
        <v>472.8</v>
      </c>
      <c r="C247" s="63">
        <v>0</v>
      </c>
      <c r="D247" s="63">
        <v>0</v>
      </c>
      <c r="E247" s="63">
        <v>0</v>
      </c>
      <c r="F247" s="63">
        <f>(B247+C247)-(D247+E247)</f>
        <v>472.8</v>
      </c>
      <c r="G247" s="63">
        <v>0</v>
      </c>
      <c r="H247" s="63">
        <v>0</v>
      </c>
      <c r="I247" s="63">
        <v>0</v>
      </c>
      <c r="J247" s="63">
        <v>0</v>
      </c>
      <c r="K247" s="63">
        <v>0</v>
      </c>
      <c r="L247" s="64">
        <f t="shared" si="43"/>
        <v>0</v>
      </c>
      <c r="M247" s="64">
        <f t="shared" si="42"/>
        <v>472.8</v>
      </c>
      <c r="N247"/>
      <c r="O247" s="17"/>
    </row>
    <row r="248" spans="1:15" ht="15.75">
      <c r="A248" s="52" t="s">
        <v>85</v>
      </c>
      <c r="B248" s="63">
        <v>0</v>
      </c>
      <c r="C248" s="63">
        <v>0</v>
      </c>
      <c r="D248" s="63">
        <v>0</v>
      </c>
      <c r="E248" s="63">
        <v>0</v>
      </c>
      <c r="F248" s="63">
        <f>(B248+C248)-(D248+E248)</f>
        <v>0</v>
      </c>
      <c r="G248" s="63">
        <v>0</v>
      </c>
      <c r="H248" s="63">
        <v>0</v>
      </c>
      <c r="I248" s="63">
        <v>0</v>
      </c>
      <c r="J248" s="63">
        <v>0</v>
      </c>
      <c r="K248" s="63">
        <v>0</v>
      </c>
      <c r="L248" s="64">
        <f t="shared" si="43"/>
        <v>0</v>
      </c>
      <c r="M248" s="64">
        <f t="shared" si="42"/>
        <v>0</v>
      </c>
      <c r="N248"/>
      <c r="O248" s="17"/>
    </row>
    <row r="249" spans="1:15" ht="15.75">
      <c r="A249" s="52" t="s">
        <v>55</v>
      </c>
      <c r="B249" s="63">
        <v>0</v>
      </c>
      <c r="C249" s="63">
        <v>6367.56</v>
      </c>
      <c r="D249" s="63">
        <v>6367.56</v>
      </c>
      <c r="E249" s="63">
        <v>0</v>
      </c>
      <c r="F249" s="63">
        <f>(B249+C249)-(D249+E249)</f>
        <v>0</v>
      </c>
      <c r="G249" s="63">
        <v>0</v>
      </c>
      <c r="H249" s="63">
        <v>0</v>
      </c>
      <c r="I249" s="63">
        <v>0</v>
      </c>
      <c r="J249" s="63">
        <v>0</v>
      </c>
      <c r="K249" s="63">
        <v>0</v>
      </c>
      <c r="L249" s="64">
        <f t="shared" si="43"/>
        <v>0</v>
      </c>
      <c r="M249" s="64">
        <f t="shared" si="42"/>
        <v>0</v>
      </c>
      <c r="N249"/>
      <c r="O249" s="17"/>
    </row>
    <row r="250" spans="1:15" ht="15.75" customHeight="1">
      <c r="A250" s="88" t="s">
        <v>24</v>
      </c>
      <c r="B250" s="50">
        <f>SUM(B251:B256)</f>
        <v>205024.15000000002</v>
      </c>
      <c r="C250" s="50">
        <f>SUM(C251:C256)</f>
        <v>314672.48000000004</v>
      </c>
      <c r="D250" s="50">
        <f>SUM(D251:D256)</f>
        <v>491.06</v>
      </c>
      <c r="E250" s="50">
        <f>SUM(E251:E256)</f>
        <v>0</v>
      </c>
      <c r="F250" s="50">
        <f>SUM(F251:F256)</f>
        <v>519205.57</v>
      </c>
      <c r="G250" s="50">
        <f aca="true" t="shared" si="44" ref="G250:L250">SUM(G252:G256)</f>
        <v>0</v>
      </c>
      <c r="H250" s="50">
        <f t="shared" si="44"/>
        <v>0</v>
      </c>
      <c r="I250" s="50">
        <f t="shared" si="44"/>
        <v>0</v>
      </c>
      <c r="J250" s="50">
        <f t="shared" si="44"/>
        <v>0</v>
      </c>
      <c r="K250" s="50">
        <f t="shared" si="44"/>
        <v>0</v>
      </c>
      <c r="L250" s="50">
        <f t="shared" si="44"/>
        <v>0</v>
      </c>
      <c r="M250" s="60">
        <f t="shared" si="42"/>
        <v>519205.57</v>
      </c>
      <c r="N250"/>
      <c r="O250" s="17"/>
    </row>
    <row r="251" spans="1:15" ht="15.75" customHeight="1">
      <c r="A251" s="52" t="s">
        <v>171</v>
      </c>
      <c r="B251" s="63">
        <v>795</v>
      </c>
      <c r="C251" s="63">
        <v>4909.78</v>
      </c>
      <c r="D251" s="63">
        <v>0</v>
      </c>
      <c r="E251" s="63">
        <v>0</v>
      </c>
      <c r="F251" s="63">
        <f aca="true" t="shared" si="45" ref="F251:F264">(B251+C251)-(D251+E251)</f>
        <v>5704.78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60">
        <f t="shared" si="43"/>
        <v>0</v>
      </c>
      <c r="M251" s="64">
        <f aca="true" t="shared" si="46" ref="M251:M264">F251+L251</f>
        <v>5704.78</v>
      </c>
      <c r="N251"/>
      <c r="O251" s="17"/>
    </row>
    <row r="252" spans="1:15" ht="15.75">
      <c r="A252" s="52" t="s">
        <v>87</v>
      </c>
      <c r="B252" s="63">
        <v>7426.49</v>
      </c>
      <c r="C252" s="63">
        <v>0</v>
      </c>
      <c r="D252" s="63">
        <v>0</v>
      </c>
      <c r="E252" s="63">
        <v>0</v>
      </c>
      <c r="F252" s="63">
        <f t="shared" si="45"/>
        <v>7426.49</v>
      </c>
      <c r="G252" s="63">
        <v>0</v>
      </c>
      <c r="H252" s="63">
        <v>0</v>
      </c>
      <c r="I252" s="63">
        <v>0</v>
      </c>
      <c r="J252" s="63">
        <v>0</v>
      </c>
      <c r="K252" s="63">
        <v>0</v>
      </c>
      <c r="L252" s="64">
        <f t="shared" si="43"/>
        <v>0</v>
      </c>
      <c r="M252" s="64">
        <f t="shared" si="46"/>
        <v>7426.49</v>
      </c>
      <c r="N252"/>
      <c r="O252" s="17"/>
    </row>
    <row r="253" spans="1:15" ht="15.75">
      <c r="A253" s="52" t="s">
        <v>53</v>
      </c>
      <c r="B253" s="63">
        <v>61324.66</v>
      </c>
      <c r="C253" s="63">
        <v>0</v>
      </c>
      <c r="D253" s="63">
        <v>0</v>
      </c>
      <c r="E253" s="63">
        <v>0</v>
      </c>
      <c r="F253" s="63">
        <f t="shared" si="45"/>
        <v>61324.66</v>
      </c>
      <c r="G253" s="63">
        <v>0</v>
      </c>
      <c r="H253" s="63">
        <v>0</v>
      </c>
      <c r="I253" s="63">
        <v>0</v>
      </c>
      <c r="J253" s="63">
        <v>0</v>
      </c>
      <c r="K253" s="63">
        <v>0</v>
      </c>
      <c r="L253" s="64">
        <f t="shared" si="43"/>
        <v>0</v>
      </c>
      <c r="M253" s="64">
        <f t="shared" si="46"/>
        <v>61324.66</v>
      </c>
      <c r="N253"/>
      <c r="O253" s="17"/>
    </row>
    <row r="254" spans="1:15" ht="15.75" customHeight="1">
      <c r="A254" s="52" t="s">
        <v>54</v>
      </c>
      <c r="B254" s="63">
        <v>135478</v>
      </c>
      <c r="C254" s="63">
        <v>309762.7</v>
      </c>
      <c r="D254" s="63">
        <v>491.06</v>
      </c>
      <c r="E254" s="63">
        <v>0</v>
      </c>
      <c r="F254" s="63">
        <f t="shared" si="45"/>
        <v>444749.64</v>
      </c>
      <c r="G254" s="63">
        <v>0</v>
      </c>
      <c r="H254" s="63"/>
      <c r="I254" s="63">
        <v>0</v>
      </c>
      <c r="J254" s="63">
        <v>0</v>
      </c>
      <c r="K254" s="63"/>
      <c r="L254" s="64">
        <f t="shared" si="43"/>
        <v>0</v>
      </c>
      <c r="M254" s="64">
        <f t="shared" si="46"/>
        <v>444749.64</v>
      </c>
      <c r="N254"/>
      <c r="O254" s="17"/>
    </row>
    <row r="255" spans="1:15" ht="15.75" customHeight="1">
      <c r="A255" s="52" t="s">
        <v>57</v>
      </c>
      <c r="B255" s="63">
        <v>0</v>
      </c>
      <c r="C255" s="63">
        <v>0</v>
      </c>
      <c r="D255" s="63">
        <v>0</v>
      </c>
      <c r="E255" s="63">
        <v>0</v>
      </c>
      <c r="F255" s="63">
        <f t="shared" si="45"/>
        <v>0</v>
      </c>
      <c r="G255" s="63">
        <v>0</v>
      </c>
      <c r="H255" s="63">
        <v>0</v>
      </c>
      <c r="I255" s="63">
        <v>0</v>
      </c>
      <c r="J255" s="63">
        <v>0</v>
      </c>
      <c r="K255" s="63">
        <v>0</v>
      </c>
      <c r="L255" s="64">
        <f t="shared" si="43"/>
        <v>0</v>
      </c>
      <c r="M255" s="64">
        <f t="shared" si="46"/>
        <v>0</v>
      </c>
      <c r="N255"/>
      <c r="O255" s="17"/>
    </row>
    <row r="256" spans="1:15" ht="15.75" customHeight="1">
      <c r="A256" s="52" t="s">
        <v>129</v>
      </c>
      <c r="B256" s="63">
        <v>0</v>
      </c>
      <c r="C256" s="63">
        <v>0</v>
      </c>
      <c r="D256" s="63">
        <v>0</v>
      </c>
      <c r="E256" s="63">
        <v>0</v>
      </c>
      <c r="F256" s="63">
        <f t="shared" si="45"/>
        <v>0</v>
      </c>
      <c r="G256" s="63">
        <v>0</v>
      </c>
      <c r="H256" s="63">
        <v>0</v>
      </c>
      <c r="I256" s="63">
        <v>0</v>
      </c>
      <c r="J256" s="63">
        <v>0</v>
      </c>
      <c r="K256" s="63">
        <v>0</v>
      </c>
      <c r="L256" s="64">
        <f t="shared" si="43"/>
        <v>0</v>
      </c>
      <c r="M256" s="64">
        <f t="shared" si="46"/>
        <v>0</v>
      </c>
      <c r="N256"/>
      <c r="O256" s="17"/>
    </row>
    <row r="257" spans="1:19" s="2" customFormat="1" ht="15.75">
      <c r="A257" s="69" t="s">
        <v>14</v>
      </c>
      <c r="B257" s="50">
        <f aca="true" t="shared" si="47" ref="B257:L257">SUM(B258:B264)</f>
        <v>53113490.599999994</v>
      </c>
      <c r="C257" s="50">
        <f t="shared" si="47"/>
        <v>336572.42</v>
      </c>
      <c r="D257" s="50">
        <f t="shared" si="47"/>
        <v>336572.42</v>
      </c>
      <c r="E257" s="50">
        <f t="shared" si="47"/>
        <v>0</v>
      </c>
      <c r="F257" s="50">
        <f t="shared" si="47"/>
        <v>53113490.599999994</v>
      </c>
      <c r="G257" s="50">
        <f t="shared" si="47"/>
        <v>0</v>
      </c>
      <c r="H257" s="50">
        <f t="shared" si="47"/>
        <v>11507046.370000001</v>
      </c>
      <c r="I257" s="50">
        <f>SUM(I258:I264)</f>
        <v>131500.26</v>
      </c>
      <c r="J257" s="50">
        <f>SUM(J258:J264)</f>
        <v>131500.26</v>
      </c>
      <c r="K257" s="50">
        <f t="shared" si="47"/>
        <v>11375546.110000001</v>
      </c>
      <c r="L257" s="50">
        <f t="shared" si="47"/>
        <v>0</v>
      </c>
      <c r="M257" s="60">
        <f t="shared" si="46"/>
        <v>53113490.599999994</v>
      </c>
      <c r="N257"/>
      <c r="O257" s="17"/>
      <c r="P257" s="5"/>
      <c r="Q257" s="5"/>
      <c r="R257" s="5"/>
      <c r="S257" s="5"/>
    </row>
    <row r="258" spans="1:19" ht="15.75">
      <c r="A258" s="52" t="s">
        <v>58</v>
      </c>
      <c r="B258" s="63">
        <v>0</v>
      </c>
      <c r="C258" s="63">
        <v>127762.75</v>
      </c>
      <c r="D258" s="63">
        <v>127762.75</v>
      </c>
      <c r="E258" s="63">
        <v>0</v>
      </c>
      <c r="F258" s="63">
        <f t="shared" si="45"/>
        <v>0</v>
      </c>
      <c r="G258" s="63">
        <v>0</v>
      </c>
      <c r="H258" s="63">
        <v>139886.62</v>
      </c>
      <c r="I258" s="63">
        <v>128029.8</v>
      </c>
      <c r="J258" s="63">
        <v>128029.8</v>
      </c>
      <c r="K258" s="63">
        <v>11856.82</v>
      </c>
      <c r="L258" s="64">
        <f>(G258+H258)-(J258+K258)</f>
        <v>0</v>
      </c>
      <c r="M258" s="64">
        <f t="shared" si="46"/>
        <v>0</v>
      </c>
      <c r="N258"/>
      <c r="O258" s="15"/>
      <c r="P258" s="2"/>
      <c r="Q258" s="2"/>
      <c r="R258" s="2"/>
      <c r="S258" s="2"/>
    </row>
    <row r="259" spans="1:19" ht="15.75">
      <c r="A259" s="52" t="s">
        <v>137</v>
      </c>
      <c r="B259" s="63">
        <v>0</v>
      </c>
      <c r="C259" s="63">
        <v>6429.74</v>
      </c>
      <c r="D259" s="63">
        <v>6429.74</v>
      </c>
      <c r="E259" s="63">
        <v>0</v>
      </c>
      <c r="F259" s="63">
        <f t="shared" si="45"/>
        <v>0</v>
      </c>
      <c r="G259" s="63">
        <v>0</v>
      </c>
      <c r="H259" s="63">
        <v>0</v>
      </c>
      <c r="I259" s="63">
        <v>0</v>
      </c>
      <c r="J259" s="63">
        <v>0</v>
      </c>
      <c r="K259" s="63">
        <v>0</v>
      </c>
      <c r="L259" s="64">
        <f t="shared" si="43"/>
        <v>0</v>
      </c>
      <c r="M259" s="64">
        <f t="shared" si="46"/>
        <v>0</v>
      </c>
      <c r="N259"/>
      <c r="O259" s="15"/>
      <c r="P259" s="2"/>
      <c r="Q259" s="2"/>
      <c r="R259" s="2"/>
      <c r="S259" s="2"/>
    </row>
    <row r="260" spans="1:15" ht="15.75">
      <c r="A260" s="52" t="s">
        <v>60</v>
      </c>
      <c r="B260" s="63">
        <v>0</v>
      </c>
      <c r="C260" s="63">
        <v>57841.06</v>
      </c>
      <c r="D260" s="63">
        <v>57841.06</v>
      </c>
      <c r="E260" s="63">
        <v>0</v>
      </c>
      <c r="F260" s="63">
        <f t="shared" si="45"/>
        <v>0</v>
      </c>
      <c r="G260" s="63">
        <v>0</v>
      </c>
      <c r="H260" s="63">
        <v>62132.95</v>
      </c>
      <c r="I260" s="63">
        <v>3470.46</v>
      </c>
      <c r="J260" s="63">
        <v>3470.46</v>
      </c>
      <c r="K260" s="63">
        <v>58662.49</v>
      </c>
      <c r="L260" s="64">
        <f t="shared" si="43"/>
        <v>0</v>
      </c>
      <c r="M260" s="64">
        <f t="shared" si="46"/>
        <v>0</v>
      </c>
      <c r="N260"/>
      <c r="O260" s="17"/>
    </row>
    <row r="261" spans="1:15" ht="15.75">
      <c r="A261" s="52" t="s">
        <v>61</v>
      </c>
      <c r="B261" s="63">
        <v>33044.98</v>
      </c>
      <c r="C261" s="63">
        <v>0</v>
      </c>
      <c r="D261" s="63">
        <v>0</v>
      </c>
      <c r="E261" s="63">
        <v>0</v>
      </c>
      <c r="F261" s="63">
        <f t="shared" si="45"/>
        <v>33044.98</v>
      </c>
      <c r="G261" s="63">
        <v>0</v>
      </c>
      <c r="H261" s="63">
        <v>0</v>
      </c>
      <c r="I261" s="63">
        <v>0</v>
      </c>
      <c r="J261" s="63">
        <v>0</v>
      </c>
      <c r="K261" s="63">
        <v>0</v>
      </c>
      <c r="L261" s="64">
        <f t="shared" si="43"/>
        <v>0</v>
      </c>
      <c r="M261" s="64">
        <f t="shared" si="46"/>
        <v>33044.98</v>
      </c>
      <c r="N261"/>
      <c r="O261" s="17"/>
    </row>
    <row r="262" spans="1:15" ht="15.75">
      <c r="A262" s="52" t="s">
        <v>63</v>
      </c>
      <c r="B262" s="63">
        <v>0</v>
      </c>
      <c r="C262" s="63">
        <v>24397.52</v>
      </c>
      <c r="D262" s="63">
        <v>24397.52</v>
      </c>
      <c r="E262" s="63">
        <v>0</v>
      </c>
      <c r="F262" s="63">
        <f t="shared" si="45"/>
        <v>0</v>
      </c>
      <c r="G262" s="63">
        <v>0</v>
      </c>
      <c r="H262" s="63">
        <v>0</v>
      </c>
      <c r="I262" s="63">
        <v>0</v>
      </c>
      <c r="J262" s="63">
        <v>0</v>
      </c>
      <c r="K262" s="63">
        <v>0</v>
      </c>
      <c r="L262" s="64"/>
      <c r="M262" s="64"/>
      <c r="N262"/>
      <c r="O262" s="17"/>
    </row>
    <row r="263" spans="1:15" ht="15" customHeight="1">
      <c r="A263" s="52" t="s">
        <v>64</v>
      </c>
      <c r="B263" s="63">
        <v>53080445.62</v>
      </c>
      <c r="C263" s="63">
        <v>120141.35</v>
      </c>
      <c r="D263" s="63">
        <v>120141.35</v>
      </c>
      <c r="E263" s="63">
        <v>0</v>
      </c>
      <c r="F263" s="63">
        <f t="shared" si="45"/>
        <v>53080445.62</v>
      </c>
      <c r="G263" s="63">
        <v>0</v>
      </c>
      <c r="H263" s="63">
        <v>11305026.8</v>
      </c>
      <c r="I263" s="63">
        <v>0</v>
      </c>
      <c r="J263" s="63">
        <v>0</v>
      </c>
      <c r="K263" s="63">
        <v>11305026.8</v>
      </c>
      <c r="L263" s="64">
        <f t="shared" si="43"/>
        <v>0</v>
      </c>
      <c r="M263" s="64">
        <f t="shared" si="46"/>
        <v>53080445.62</v>
      </c>
      <c r="N263"/>
      <c r="O263" s="17"/>
    </row>
    <row r="264" spans="1:15" ht="15.75">
      <c r="A264" s="52" t="s">
        <v>130</v>
      </c>
      <c r="B264" s="63">
        <v>0</v>
      </c>
      <c r="C264" s="63">
        <v>0</v>
      </c>
      <c r="D264" s="63">
        <v>0</v>
      </c>
      <c r="E264" s="63">
        <v>0</v>
      </c>
      <c r="F264" s="63">
        <f t="shared" si="45"/>
        <v>0</v>
      </c>
      <c r="G264" s="63">
        <v>0</v>
      </c>
      <c r="H264" s="63">
        <v>0</v>
      </c>
      <c r="I264" s="63">
        <v>0</v>
      </c>
      <c r="J264" s="63">
        <v>0</v>
      </c>
      <c r="K264" s="63">
        <v>0</v>
      </c>
      <c r="L264" s="64">
        <f t="shared" si="43"/>
        <v>0</v>
      </c>
      <c r="M264" s="64">
        <f t="shared" si="46"/>
        <v>0</v>
      </c>
      <c r="N264"/>
      <c r="O264" s="17"/>
    </row>
    <row r="265" spans="1:15" ht="15.75" customHeight="1">
      <c r="A265" s="61" t="s">
        <v>4</v>
      </c>
      <c r="B265" s="57">
        <f aca="true" t="shared" si="48" ref="B265:L265">SUM(B266:B267)</f>
        <v>0</v>
      </c>
      <c r="C265" s="50">
        <f t="shared" si="48"/>
        <v>15811739.72</v>
      </c>
      <c r="D265" s="50">
        <f t="shared" si="48"/>
        <v>10991739.98</v>
      </c>
      <c r="E265" s="89">
        <f t="shared" si="48"/>
        <v>0</v>
      </c>
      <c r="F265" s="50">
        <f t="shared" si="48"/>
        <v>4819999.740000001</v>
      </c>
      <c r="G265" s="50">
        <f t="shared" si="48"/>
        <v>0</v>
      </c>
      <c r="H265" s="50">
        <f t="shared" si="48"/>
        <v>0</v>
      </c>
      <c r="I265" s="50">
        <f t="shared" si="48"/>
        <v>0</v>
      </c>
      <c r="J265" s="50">
        <f t="shared" si="48"/>
        <v>0</v>
      </c>
      <c r="K265" s="50">
        <f t="shared" si="48"/>
        <v>0</v>
      </c>
      <c r="L265" s="60">
        <f t="shared" si="48"/>
        <v>0</v>
      </c>
      <c r="M265" s="60">
        <f aca="true" t="shared" si="49" ref="M265:M275">F265+L265</f>
        <v>4819999.740000001</v>
      </c>
      <c r="N265"/>
      <c r="O265" s="17"/>
    </row>
    <row r="266" spans="1:15" ht="15.75">
      <c r="A266" s="52" t="s">
        <v>30</v>
      </c>
      <c r="B266" s="63">
        <v>0</v>
      </c>
      <c r="C266" s="63">
        <v>5033930.34</v>
      </c>
      <c r="D266" s="63">
        <v>5033930.34</v>
      </c>
      <c r="E266" s="90">
        <v>0</v>
      </c>
      <c r="F266" s="63">
        <f aca="true" t="shared" si="50" ref="F266:F275">(B266+C266)-(D266+E266)</f>
        <v>0</v>
      </c>
      <c r="G266" s="63">
        <v>0</v>
      </c>
      <c r="H266" s="63">
        <v>0</v>
      </c>
      <c r="I266" s="63">
        <v>0</v>
      </c>
      <c r="J266" s="63">
        <v>0</v>
      </c>
      <c r="K266" s="63">
        <v>0</v>
      </c>
      <c r="L266" s="64">
        <f>(G266+H266)-(J266+K266)</f>
        <v>0</v>
      </c>
      <c r="M266" s="64">
        <f t="shared" si="49"/>
        <v>0</v>
      </c>
      <c r="N266"/>
      <c r="O266" s="17"/>
    </row>
    <row r="267" spans="1:15" ht="15.75">
      <c r="A267" s="52" t="s">
        <v>31</v>
      </c>
      <c r="B267" s="63">
        <v>0</v>
      </c>
      <c r="C267" s="63">
        <v>10777809.38</v>
      </c>
      <c r="D267" s="63">
        <v>5957809.64</v>
      </c>
      <c r="E267" s="90">
        <v>0</v>
      </c>
      <c r="F267" s="63">
        <f t="shared" si="50"/>
        <v>4819999.740000001</v>
      </c>
      <c r="G267" s="63">
        <v>0</v>
      </c>
      <c r="H267" s="63">
        <v>0</v>
      </c>
      <c r="I267" s="63">
        <v>0</v>
      </c>
      <c r="J267" s="63">
        <v>0</v>
      </c>
      <c r="K267" s="63">
        <v>0</v>
      </c>
      <c r="L267" s="64">
        <f>(G267+H267)-(J267+K267)</f>
        <v>0</v>
      </c>
      <c r="M267" s="64">
        <f t="shared" si="49"/>
        <v>4819999.740000001</v>
      </c>
      <c r="N267"/>
      <c r="O267" s="17"/>
    </row>
    <row r="268" spans="1:15" ht="15.75">
      <c r="A268" s="91" t="s">
        <v>8</v>
      </c>
      <c r="B268" s="50">
        <f aca="true" t="shared" si="51" ref="B268:L268">SUM(B269:B270)</f>
        <v>0</v>
      </c>
      <c r="C268" s="50">
        <f t="shared" si="51"/>
        <v>37147651.04</v>
      </c>
      <c r="D268" s="50">
        <f t="shared" si="51"/>
        <v>37147651.04</v>
      </c>
      <c r="E268" s="50">
        <f t="shared" si="51"/>
        <v>0</v>
      </c>
      <c r="F268" s="50">
        <f t="shared" si="51"/>
        <v>0</v>
      </c>
      <c r="G268" s="50">
        <f t="shared" si="51"/>
        <v>0</v>
      </c>
      <c r="H268" s="50">
        <f t="shared" si="51"/>
        <v>0</v>
      </c>
      <c r="I268" s="50">
        <f t="shared" si="51"/>
        <v>0</v>
      </c>
      <c r="J268" s="50">
        <f t="shared" si="51"/>
        <v>0</v>
      </c>
      <c r="K268" s="50">
        <f t="shared" si="51"/>
        <v>0</v>
      </c>
      <c r="L268" s="50">
        <f t="shared" si="51"/>
        <v>0</v>
      </c>
      <c r="M268" s="60">
        <f t="shared" si="49"/>
        <v>0</v>
      </c>
      <c r="N268"/>
      <c r="O268" s="17"/>
    </row>
    <row r="269" spans="1:15" ht="15.75">
      <c r="A269" s="76" t="s">
        <v>17</v>
      </c>
      <c r="B269" s="77">
        <v>0</v>
      </c>
      <c r="C269" s="77">
        <v>37147651.04</v>
      </c>
      <c r="D269" s="78">
        <v>37147651.04</v>
      </c>
      <c r="E269" s="92">
        <v>0</v>
      </c>
      <c r="F269" s="78">
        <f t="shared" si="50"/>
        <v>0</v>
      </c>
      <c r="G269" s="78">
        <v>0</v>
      </c>
      <c r="H269" s="63">
        <v>0</v>
      </c>
      <c r="I269" s="63">
        <v>0</v>
      </c>
      <c r="J269" s="63">
        <v>0</v>
      </c>
      <c r="K269" s="63">
        <v>0</v>
      </c>
      <c r="L269" s="64">
        <f>(G269+H269)-(J269+K269)</f>
        <v>0</v>
      </c>
      <c r="M269" s="64">
        <f t="shared" si="49"/>
        <v>0</v>
      </c>
      <c r="N269"/>
      <c r="O269" s="17"/>
    </row>
    <row r="270" spans="1:15" ht="15.75">
      <c r="A270" s="52" t="s">
        <v>33</v>
      </c>
      <c r="B270" s="63">
        <v>0</v>
      </c>
      <c r="C270" s="63">
        <v>0</v>
      </c>
      <c r="D270" s="63">
        <v>0</v>
      </c>
      <c r="E270" s="63">
        <v>0</v>
      </c>
      <c r="F270" s="78">
        <f t="shared" si="50"/>
        <v>0</v>
      </c>
      <c r="G270" s="78">
        <v>0</v>
      </c>
      <c r="H270" s="63">
        <v>0</v>
      </c>
      <c r="I270" s="63">
        <v>0</v>
      </c>
      <c r="J270" s="63">
        <v>0</v>
      </c>
      <c r="K270" s="63">
        <v>0</v>
      </c>
      <c r="L270" s="64">
        <f>(G270+H270)-(J270+K270)</f>
        <v>0</v>
      </c>
      <c r="M270" s="64">
        <f t="shared" si="49"/>
        <v>0</v>
      </c>
      <c r="N270"/>
      <c r="O270" s="17"/>
    </row>
    <row r="271" spans="1:15" ht="15.75" customHeight="1">
      <c r="A271" s="61" t="s">
        <v>5</v>
      </c>
      <c r="B271" s="63">
        <f aca="true" t="shared" si="52" ref="B271:L271">B272</f>
        <v>0</v>
      </c>
      <c r="C271" s="50">
        <f t="shared" si="52"/>
        <v>13674494.83</v>
      </c>
      <c r="D271" s="50">
        <f t="shared" si="52"/>
        <v>13674494.83</v>
      </c>
      <c r="E271" s="89">
        <v>0</v>
      </c>
      <c r="F271" s="50">
        <f t="shared" si="52"/>
        <v>0</v>
      </c>
      <c r="G271" s="50">
        <f>G272</f>
        <v>717955.2</v>
      </c>
      <c r="H271" s="50">
        <f t="shared" si="52"/>
        <v>8416692.7</v>
      </c>
      <c r="I271" s="50">
        <f t="shared" si="52"/>
        <v>5741511.44</v>
      </c>
      <c r="J271" s="50">
        <f t="shared" si="52"/>
        <v>5741511.44</v>
      </c>
      <c r="K271" s="50">
        <f t="shared" si="52"/>
        <v>2900.43</v>
      </c>
      <c r="L271" s="50">
        <f t="shared" si="52"/>
        <v>3390236.0299999984</v>
      </c>
      <c r="M271" s="60">
        <f t="shared" si="49"/>
        <v>3390236.0299999984</v>
      </c>
      <c r="N271"/>
      <c r="O271" s="17"/>
    </row>
    <row r="272" spans="1:15" ht="15.75">
      <c r="A272" s="76" t="s">
        <v>36</v>
      </c>
      <c r="B272" s="77">
        <v>0</v>
      </c>
      <c r="C272" s="77">
        <v>13674494.83</v>
      </c>
      <c r="D272" s="78">
        <v>13674494.83</v>
      </c>
      <c r="E272" s="93">
        <v>0</v>
      </c>
      <c r="F272" s="78">
        <f t="shared" si="50"/>
        <v>0</v>
      </c>
      <c r="G272" s="77">
        <v>717955.2</v>
      </c>
      <c r="H272" s="77">
        <v>8416692.7</v>
      </c>
      <c r="I272" s="77">
        <v>5741511.44</v>
      </c>
      <c r="J272" s="78">
        <v>5741511.44</v>
      </c>
      <c r="K272" s="77">
        <v>2900.43</v>
      </c>
      <c r="L272" s="94">
        <f>(G272+H272)-(J272+K272)</f>
        <v>3390236.0299999984</v>
      </c>
      <c r="M272" s="64">
        <f t="shared" si="49"/>
        <v>3390236.0299999984</v>
      </c>
      <c r="N272"/>
      <c r="O272" s="17"/>
    </row>
    <row r="273" spans="1:15" ht="15.75">
      <c r="A273" s="61" t="s">
        <v>73</v>
      </c>
      <c r="B273" s="50">
        <f>B274+B275</f>
        <v>0</v>
      </c>
      <c r="C273" s="50">
        <f aca="true" t="shared" si="53" ref="C273:L273">C274+C275</f>
        <v>8070052.57</v>
      </c>
      <c r="D273" s="50">
        <f t="shared" si="53"/>
        <v>8070052.57</v>
      </c>
      <c r="E273" s="89">
        <f t="shared" si="53"/>
        <v>0</v>
      </c>
      <c r="F273" s="50">
        <f t="shared" si="53"/>
        <v>0</v>
      </c>
      <c r="G273" s="50">
        <f t="shared" si="53"/>
        <v>34473.54</v>
      </c>
      <c r="H273" s="50">
        <f t="shared" si="53"/>
        <v>424471.92</v>
      </c>
      <c r="I273" s="50">
        <f t="shared" si="53"/>
        <v>262677.24</v>
      </c>
      <c r="J273" s="50">
        <f t="shared" si="53"/>
        <v>262677.24</v>
      </c>
      <c r="K273" s="50">
        <f t="shared" si="53"/>
        <v>0</v>
      </c>
      <c r="L273" s="50">
        <f t="shared" si="53"/>
        <v>196268.21999999994</v>
      </c>
      <c r="M273" s="60">
        <f t="shared" si="49"/>
        <v>196268.21999999994</v>
      </c>
      <c r="N273"/>
      <c r="O273" s="17"/>
    </row>
    <row r="274" spans="1:19" s="2" customFormat="1" ht="15.75">
      <c r="A274" s="54" t="s">
        <v>15</v>
      </c>
      <c r="B274" s="63">
        <v>0</v>
      </c>
      <c r="C274" s="63">
        <v>7975409.21</v>
      </c>
      <c r="D274" s="63">
        <v>7975409.21</v>
      </c>
      <c r="E274" s="63">
        <v>0</v>
      </c>
      <c r="F274" s="63">
        <f t="shared" si="50"/>
        <v>0</v>
      </c>
      <c r="G274" s="63">
        <v>34473.54</v>
      </c>
      <c r="H274" s="63">
        <v>423271.92</v>
      </c>
      <c r="I274" s="63">
        <v>261975.85</v>
      </c>
      <c r="J274" s="63">
        <v>261975.85</v>
      </c>
      <c r="K274" s="63">
        <v>0</v>
      </c>
      <c r="L274" s="63">
        <f>(G274+H274)-(J274+K274)</f>
        <v>195769.60999999996</v>
      </c>
      <c r="M274" s="64">
        <f t="shared" si="49"/>
        <v>195769.60999999996</v>
      </c>
      <c r="N274"/>
      <c r="O274" s="17"/>
      <c r="P274" s="5"/>
      <c r="Q274" s="5"/>
      <c r="R274" s="5"/>
      <c r="S274" s="5"/>
    </row>
    <row r="275" spans="1:15" ht="15.75">
      <c r="A275" s="54" t="s">
        <v>59</v>
      </c>
      <c r="B275" s="63">
        <v>0</v>
      </c>
      <c r="C275" s="63">
        <v>94643.36</v>
      </c>
      <c r="D275" s="63">
        <v>94643.36</v>
      </c>
      <c r="E275" s="63">
        <v>0</v>
      </c>
      <c r="F275" s="63">
        <f t="shared" si="50"/>
        <v>0</v>
      </c>
      <c r="G275" s="63">
        <v>0</v>
      </c>
      <c r="H275" s="63">
        <v>1200</v>
      </c>
      <c r="I275" s="63">
        <v>701.39</v>
      </c>
      <c r="J275" s="63">
        <v>701.39</v>
      </c>
      <c r="K275" s="63">
        <v>0</v>
      </c>
      <c r="L275" s="63">
        <f>(G275+H275)-(J275+K275)</f>
        <v>498.61</v>
      </c>
      <c r="M275" s="64">
        <f t="shared" si="49"/>
        <v>498.61</v>
      </c>
      <c r="N275"/>
      <c r="O275" s="17"/>
    </row>
    <row r="276" spans="1:15" ht="15.75">
      <c r="A276" s="69" t="s">
        <v>28</v>
      </c>
      <c r="B276" s="50">
        <f aca="true" t="shared" si="54" ref="B276:L276">B20+B171</f>
        <v>7812902894.729999</v>
      </c>
      <c r="C276" s="50">
        <f t="shared" si="54"/>
        <v>2729240073.58</v>
      </c>
      <c r="D276" s="50">
        <f t="shared" si="54"/>
        <v>1745414331.48</v>
      </c>
      <c r="E276" s="50">
        <f t="shared" si="54"/>
        <v>165765635.06</v>
      </c>
      <c r="F276" s="50">
        <f t="shared" si="54"/>
        <v>8630963001.769999</v>
      </c>
      <c r="G276" s="95">
        <f t="shared" si="54"/>
        <v>7845599.160000001</v>
      </c>
      <c r="H276" s="50">
        <f t="shared" si="54"/>
        <v>808567861.39</v>
      </c>
      <c r="I276" s="50">
        <f t="shared" si="54"/>
        <v>353427478.79999995</v>
      </c>
      <c r="J276" s="50">
        <f t="shared" si="54"/>
        <v>338066700.23999995</v>
      </c>
      <c r="K276" s="50">
        <f t="shared" si="54"/>
        <v>242291351.8</v>
      </c>
      <c r="L276" s="50">
        <f t="shared" si="54"/>
        <v>236055408.51</v>
      </c>
      <c r="M276" s="60">
        <f>F276+L276</f>
        <v>8867018410.279999</v>
      </c>
      <c r="N276"/>
      <c r="O276" s="17"/>
    </row>
    <row r="277" spans="1:15" ht="15.75">
      <c r="A277" s="40" t="s">
        <v>96</v>
      </c>
      <c r="B277" s="21"/>
      <c r="C277" s="15"/>
      <c r="D277" s="15"/>
      <c r="E277" s="15"/>
      <c r="F277" s="15"/>
      <c r="G277" s="15"/>
      <c r="H277" s="22"/>
      <c r="I277" s="21"/>
      <c r="J277" s="15"/>
      <c r="K277" s="21"/>
      <c r="L277" s="16"/>
      <c r="M277" s="20" t="s">
        <v>134</v>
      </c>
      <c r="N277"/>
      <c r="O277" s="17"/>
    </row>
    <row r="278" spans="1:15" ht="15.75">
      <c r="A278" s="40" t="s">
        <v>25</v>
      </c>
      <c r="B278" s="23"/>
      <c r="C278" s="24"/>
      <c r="D278" s="24"/>
      <c r="E278" s="21"/>
      <c r="F278" s="15"/>
      <c r="G278" s="15"/>
      <c r="H278" s="15"/>
      <c r="I278" s="21"/>
      <c r="J278" s="15"/>
      <c r="K278" s="15"/>
      <c r="L278" s="15"/>
      <c r="M278" s="15"/>
      <c r="N278"/>
      <c r="O278" s="17"/>
    </row>
    <row r="279" spans="1:15" ht="15.75">
      <c r="A279" s="41" t="s">
        <v>179</v>
      </c>
      <c r="B279" s="25"/>
      <c r="C279" s="25"/>
      <c r="D279" s="25"/>
      <c r="E279" s="25"/>
      <c r="F279" s="16"/>
      <c r="G279" s="16"/>
      <c r="H279" s="21"/>
      <c r="I279" s="21"/>
      <c r="J279" s="21"/>
      <c r="K279" s="21"/>
      <c r="L279" s="15"/>
      <c r="M279" s="15"/>
      <c r="N279"/>
      <c r="O279" s="17"/>
    </row>
    <row r="280" spans="1:15" ht="31.5" customHeight="1">
      <c r="A280" s="133" t="s">
        <v>153</v>
      </c>
      <c r="B280" s="133"/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  <c r="N280"/>
      <c r="O280" s="17"/>
    </row>
    <row r="281" spans="1:15" ht="15.75">
      <c r="A281" s="41"/>
      <c r="B281" s="27"/>
      <c r="C281" s="25"/>
      <c r="D281" s="25"/>
      <c r="E281" s="25"/>
      <c r="F281" s="16"/>
      <c r="G281" s="16"/>
      <c r="H281" s="21"/>
      <c r="I281" s="21"/>
      <c r="J281" s="21"/>
      <c r="K281" s="21"/>
      <c r="L281" s="21"/>
      <c r="M281" s="21"/>
      <c r="N281"/>
      <c r="O281" s="17"/>
    </row>
    <row r="282" spans="1:15" ht="15.75">
      <c r="A282" s="26"/>
      <c r="B282"/>
      <c r="C282"/>
      <c r="D282" s="38"/>
      <c r="E282" s="38"/>
      <c r="F282" s="38"/>
      <c r="G282" s="38"/>
      <c r="H282" s="38"/>
      <c r="I282" s="38"/>
      <c r="J282" s="38"/>
      <c r="K282" s="38"/>
      <c r="L282" s="38"/>
      <c r="M282" s="37"/>
      <c r="N282"/>
      <c r="O282" s="17"/>
    </row>
    <row r="283" spans="1:15" ht="15.75">
      <c r="A283" s="25"/>
      <c r="B283"/>
      <c r="C283"/>
      <c r="D283" s="39"/>
      <c r="E283" s="39"/>
      <c r="F283" s="39"/>
      <c r="G283" s="39"/>
      <c r="H283" s="39"/>
      <c r="I283" s="39"/>
      <c r="J283" s="39"/>
      <c r="K283" s="39"/>
      <c r="L283" s="39"/>
      <c r="M283" s="21"/>
      <c r="N283"/>
      <c r="O283" s="17"/>
    </row>
    <row r="284" spans="1:15" ht="15.75">
      <c r="A284" s="25"/>
      <c r="B284"/>
      <c r="C284"/>
      <c r="D284" s="39"/>
      <c r="E284" s="39"/>
      <c r="F284" s="39"/>
      <c r="G284" s="39"/>
      <c r="H284" s="39"/>
      <c r="I284" s="39"/>
      <c r="J284" s="39"/>
      <c r="K284" s="39"/>
      <c r="L284" s="39"/>
      <c r="M284" s="21"/>
      <c r="N284"/>
      <c r="O284" s="17"/>
    </row>
    <row r="285" spans="1:15" ht="15.75">
      <c r="A285" s="25"/>
      <c r="B285" s="25"/>
      <c r="C285" s="25"/>
      <c r="D285" s="25"/>
      <c r="E285" s="25"/>
      <c r="F285" s="27"/>
      <c r="G285" s="25"/>
      <c r="H285" s="25"/>
      <c r="I285" s="25"/>
      <c r="J285" s="25"/>
      <c r="K285" s="25"/>
      <c r="L285" s="25"/>
      <c r="M285" s="21"/>
      <c r="N285"/>
      <c r="O285" s="17"/>
    </row>
    <row r="286" spans="1:15" ht="15.75">
      <c r="A286" s="4" t="s">
        <v>66</v>
      </c>
      <c r="B286" s="4"/>
      <c r="C286" s="25"/>
      <c r="D286" s="5"/>
      <c r="E286" s="129" t="s">
        <v>74</v>
      </c>
      <c r="F286" s="129"/>
      <c r="G286" s="129"/>
      <c r="H286" s="25"/>
      <c r="I286" s="5"/>
      <c r="J286" s="21"/>
      <c r="K286" s="131" t="s">
        <v>180</v>
      </c>
      <c r="L286" s="131"/>
      <c r="M286" s="131"/>
      <c r="N286"/>
      <c r="O286" s="17"/>
    </row>
    <row r="287" spans="1:15" ht="15.75">
      <c r="A287" s="4" t="s">
        <v>67</v>
      </c>
      <c r="B287" s="4"/>
      <c r="C287" s="25"/>
      <c r="D287" s="5"/>
      <c r="E287" s="129" t="s">
        <v>75</v>
      </c>
      <c r="F287" s="129"/>
      <c r="G287" s="129"/>
      <c r="H287" s="25"/>
      <c r="I287" s="5"/>
      <c r="J287" s="21"/>
      <c r="K287" s="129" t="s">
        <v>181</v>
      </c>
      <c r="L287" s="129"/>
      <c r="M287" s="129"/>
      <c r="N287"/>
      <c r="O287" s="17"/>
    </row>
    <row r="288" spans="1:15" ht="15.75" customHeight="1">
      <c r="A288" s="4" t="s">
        <v>68</v>
      </c>
      <c r="B288" s="4"/>
      <c r="C288" s="25"/>
      <c r="D288" s="5"/>
      <c r="E288" s="129" t="s">
        <v>76</v>
      </c>
      <c r="F288" s="129"/>
      <c r="G288" s="129"/>
      <c r="H288" s="25"/>
      <c r="I288" s="5"/>
      <c r="J288" s="21"/>
      <c r="K288" s="131" t="s">
        <v>182</v>
      </c>
      <c r="L288" s="131"/>
      <c r="M288" s="131"/>
      <c r="N288"/>
      <c r="O288" s="17"/>
    </row>
    <row r="289" spans="1:15" ht="15.75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1"/>
      <c r="N289"/>
      <c r="O289" s="17"/>
    </row>
    <row r="290" spans="1:19" s="2" customFormat="1" ht="15.7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N290"/>
      <c r="O290" s="17"/>
      <c r="P290" s="5"/>
      <c r="Q290" s="5"/>
      <c r="R290" s="5"/>
      <c r="S290" s="5"/>
    </row>
    <row r="291" spans="1:19" ht="15.7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N291"/>
      <c r="O291" s="15"/>
      <c r="P291" s="2"/>
      <c r="Q291" s="2"/>
      <c r="R291" s="2"/>
      <c r="S291" s="2"/>
    </row>
    <row r="292" spans="1:15" ht="15.75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N292"/>
      <c r="O292" s="17"/>
    </row>
    <row r="293" spans="1:15" ht="15.7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N293"/>
      <c r="O293" s="17"/>
    </row>
    <row r="294" spans="1:15" ht="15.75" customHeight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N294"/>
      <c r="O294" s="17"/>
    </row>
    <row r="295" spans="1:15" ht="15.7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N295"/>
      <c r="O295" s="17"/>
    </row>
    <row r="296" spans="1:19" s="2" customFormat="1" ht="15.7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1"/>
      <c r="N296"/>
      <c r="O296" s="17"/>
      <c r="P296" s="5"/>
      <c r="Q296" s="5"/>
      <c r="R296" s="5"/>
      <c r="S296" s="5"/>
    </row>
    <row r="297" spans="1:19" ht="15.75" customHeigh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1"/>
      <c r="N297"/>
      <c r="O297" s="15"/>
      <c r="P297" s="2"/>
      <c r="Q297" s="2"/>
      <c r="R297" s="2"/>
      <c r="S297" s="2"/>
    </row>
    <row r="298" spans="1:15" ht="15.7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1"/>
      <c r="N298"/>
      <c r="O298" s="17"/>
    </row>
    <row r="299" spans="1:15" ht="15.75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1"/>
      <c r="N299"/>
      <c r="O299" s="17"/>
    </row>
    <row r="300" spans="1:15" ht="15.75">
      <c r="A300" s="28"/>
      <c r="B300" s="25"/>
      <c r="C300" s="25"/>
      <c r="D300" s="25"/>
      <c r="E300" s="25"/>
      <c r="F300" s="16"/>
      <c r="G300" s="16"/>
      <c r="H300" s="21"/>
      <c r="I300" s="21"/>
      <c r="J300" s="21"/>
      <c r="K300" s="21"/>
      <c r="L300" s="21"/>
      <c r="M300" s="21"/>
      <c r="N300"/>
      <c r="O300" s="17"/>
    </row>
    <row r="301" spans="1:15" ht="15.75">
      <c r="A301" s="25"/>
      <c r="B301" s="25"/>
      <c r="C301" s="25"/>
      <c r="D301" s="25"/>
      <c r="E301" s="25"/>
      <c r="F301" s="16"/>
      <c r="G301" s="16"/>
      <c r="H301" s="21"/>
      <c r="I301" s="21"/>
      <c r="J301" s="21"/>
      <c r="K301" s="21"/>
      <c r="L301" s="21"/>
      <c r="M301" s="21"/>
      <c r="N301"/>
      <c r="O301" s="17"/>
    </row>
    <row r="302" spans="1:15" ht="15.75">
      <c r="A302" s="25"/>
      <c r="B302" s="25"/>
      <c r="C302" s="25"/>
      <c r="D302" s="25"/>
      <c r="E302" s="25"/>
      <c r="F302" s="16"/>
      <c r="G302" s="16"/>
      <c r="H302" s="21"/>
      <c r="I302" s="21"/>
      <c r="J302" s="21"/>
      <c r="K302" s="21"/>
      <c r="L302" s="21"/>
      <c r="M302" s="21"/>
      <c r="N302"/>
      <c r="O302" s="17"/>
    </row>
    <row r="303" spans="1:15" ht="15.75">
      <c r="A303" s="25"/>
      <c r="B303" s="25"/>
      <c r="C303" s="25"/>
      <c r="D303" s="25"/>
      <c r="E303" s="25"/>
      <c r="F303" s="16"/>
      <c r="G303" s="16"/>
      <c r="H303" s="21"/>
      <c r="I303" s="21"/>
      <c r="J303" s="21"/>
      <c r="K303" s="21"/>
      <c r="L303" s="21"/>
      <c r="M303" s="21"/>
      <c r="N303"/>
      <c r="O303" s="17"/>
    </row>
    <row r="304" spans="1:19" s="2" customFormat="1" ht="15.75">
      <c r="A304" s="25"/>
      <c r="B304" s="25"/>
      <c r="C304" s="25"/>
      <c r="D304" s="25"/>
      <c r="E304" s="25"/>
      <c r="F304" s="16"/>
      <c r="G304" s="16"/>
      <c r="H304" s="21"/>
      <c r="I304" s="21"/>
      <c r="J304" s="21"/>
      <c r="K304" s="21"/>
      <c r="L304" s="21"/>
      <c r="M304" s="21"/>
      <c r="N304"/>
      <c r="O304" s="17"/>
      <c r="P304" s="5"/>
      <c r="Q304" s="5"/>
      <c r="R304" s="5"/>
      <c r="S304" s="5"/>
    </row>
    <row r="305" spans="1:19" ht="15.75">
      <c r="A305" s="25"/>
      <c r="B305" s="25"/>
      <c r="C305" s="25"/>
      <c r="D305" s="25"/>
      <c r="E305" s="25"/>
      <c r="F305" s="16"/>
      <c r="G305" s="16"/>
      <c r="H305" s="21"/>
      <c r="I305" s="21"/>
      <c r="J305" s="21"/>
      <c r="K305" s="21"/>
      <c r="L305" s="21"/>
      <c r="M305" s="21"/>
      <c r="N305"/>
      <c r="O305" s="15"/>
      <c r="P305" s="2"/>
      <c r="Q305" s="2"/>
      <c r="R305" s="2"/>
      <c r="S305" s="2"/>
    </row>
    <row r="306" spans="1:14" ht="15.75">
      <c r="A306" s="25"/>
      <c r="B306" s="25"/>
      <c r="C306" s="25"/>
      <c r="D306" s="25"/>
      <c r="E306" s="25"/>
      <c r="F306" s="16"/>
      <c r="G306" s="16"/>
      <c r="H306" s="21"/>
      <c r="I306" s="21"/>
      <c r="J306" s="21"/>
      <c r="K306" s="21"/>
      <c r="L306" s="21"/>
      <c r="M306" s="21"/>
      <c r="N306"/>
    </row>
    <row r="307" spans="1:14" ht="15.75">
      <c r="A307" s="25"/>
      <c r="B307" s="24"/>
      <c r="C307" s="21"/>
      <c r="D307" s="21"/>
      <c r="E307" s="21"/>
      <c r="F307" s="24"/>
      <c r="G307" s="21"/>
      <c r="H307" s="21"/>
      <c r="I307" s="21"/>
      <c r="J307" s="21"/>
      <c r="K307" s="21"/>
      <c r="L307" s="21"/>
      <c r="M307" s="21"/>
      <c r="N307"/>
    </row>
    <row r="308" spans="1:14" ht="15.75">
      <c r="A308" s="25"/>
      <c r="B308" s="24"/>
      <c r="C308" s="21"/>
      <c r="D308" s="21"/>
      <c r="E308" s="129"/>
      <c r="F308" s="129"/>
      <c r="G308" s="129"/>
      <c r="H308" s="21"/>
      <c r="I308" s="21"/>
      <c r="J308" s="21"/>
      <c r="K308" s="21"/>
      <c r="L308" s="21"/>
      <c r="M308" s="21"/>
      <c r="N308"/>
    </row>
    <row r="309" spans="1:14" ht="15.75">
      <c r="A309" s="25"/>
      <c r="B309" s="24"/>
      <c r="C309" s="21"/>
      <c r="D309" s="21"/>
      <c r="E309" s="4"/>
      <c r="F309" s="4"/>
      <c r="G309" s="4"/>
      <c r="H309" s="21"/>
      <c r="I309" s="21"/>
      <c r="J309" s="21"/>
      <c r="K309" s="21"/>
      <c r="L309" s="21"/>
      <c r="M309" s="21"/>
      <c r="N309"/>
    </row>
    <row r="310" spans="1:14" ht="15.75">
      <c r="A310" s="25"/>
      <c r="B310" s="24"/>
      <c r="C310" s="21"/>
      <c r="D310" s="21"/>
      <c r="E310" s="4"/>
      <c r="F310" s="4"/>
      <c r="G310" s="4"/>
      <c r="H310" s="21"/>
      <c r="I310" s="21"/>
      <c r="J310" s="21"/>
      <c r="K310" s="21"/>
      <c r="L310" s="21"/>
      <c r="M310" s="21"/>
      <c r="N310"/>
    </row>
    <row r="311" spans="1:14" ht="15.75">
      <c r="A311" s="21"/>
      <c r="B311" s="15"/>
      <c r="C311" s="21"/>
      <c r="D311" s="21"/>
      <c r="E311" s="129"/>
      <c r="F311" s="129"/>
      <c r="G311" s="129"/>
      <c r="H311" s="21"/>
      <c r="I311" s="21"/>
      <c r="J311" s="21"/>
      <c r="K311" s="21"/>
      <c r="L311" s="21"/>
      <c r="M311" s="21"/>
      <c r="N311"/>
    </row>
    <row r="312" spans="1:14" ht="15.75">
      <c r="A312" s="21"/>
      <c r="B312" s="15"/>
      <c r="C312" s="21"/>
      <c r="D312" s="21"/>
      <c r="E312" s="129"/>
      <c r="F312" s="129"/>
      <c r="G312" s="129"/>
      <c r="H312" s="21"/>
      <c r="I312" s="21"/>
      <c r="J312" s="21"/>
      <c r="K312" s="21"/>
      <c r="L312" s="21"/>
      <c r="M312" s="21"/>
      <c r="N312"/>
    </row>
    <row r="313" spans="1:14" ht="15.75">
      <c r="A313" s="29"/>
      <c r="B313" s="128"/>
      <c r="C313" s="128"/>
      <c r="D313" s="128"/>
      <c r="E313" s="128"/>
      <c r="F313" s="128"/>
      <c r="G313" s="129"/>
      <c r="H313" s="129"/>
      <c r="I313" s="129"/>
      <c r="J313" s="129"/>
      <c r="K313" s="129"/>
      <c r="L313" s="21"/>
      <c r="M313" s="21"/>
      <c r="N313"/>
    </row>
    <row r="314" spans="1:14" ht="15.75">
      <c r="A314" s="29"/>
      <c r="B314" s="128"/>
      <c r="C314" s="128"/>
      <c r="D314" s="128"/>
      <c r="E314" s="128"/>
      <c r="F314" s="128"/>
      <c r="G314" s="129"/>
      <c r="H314" s="129"/>
      <c r="I314" s="129"/>
      <c r="J314" s="129"/>
      <c r="K314" s="129"/>
      <c r="L314" s="21"/>
      <c r="M314" s="21"/>
      <c r="N314"/>
    </row>
    <row r="315" spans="1:14" ht="15.75">
      <c r="A315" s="29"/>
      <c r="B315" s="128"/>
      <c r="C315" s="128"/>
      <c r="D315" s="128"/>
      <c r="E315" s="128"/>
      <c r="F315" s="128"/>
      <c r="G315" s="128"/>
      <c r="H315" s="128"/>
      <c r="I315" s="128"/>
      <c r="J315" s="128"/>
      <c r="K315" s="128"/>
      <c r="L315" s="21"/>
      <c r="M315" s="21"/>
      <c r="N315"/>
    </row>
    <row r="316" spans="1:14" ht="15.75">
      <c r="A316" s="129"/>
      <c r="B316" s="129"/>
      <c r="C316" s="129"/>
      <c r="D316" s="129"/>
      <c r="E316" s="129"/>
      <c r="F316" s="129"/>
      <c r="G316" s="129"/>
      <c r="H316" s="129"/>
      <c r="I316" s="129"/>
      <c r="J316" s="129"/>
      <c r="K316" s="129"/>
      <c r="L316" s="21"/>
      <c r="M316" s="21"/>
      <c r="N316"/>
    </row>
    <row r="317" spans="1:14" ht="15.75">
      <c r="A317" s="128"/>
      <c r="B317" s="128"/>
      <c r="C317" s="128"/>
      <c r="D317" s="128"/>
      <c r="E317" s="128"/>
      <c r="F317" s="128"/>
      <c r="G317" s="128"/>
      <c r="H317" s="128"/>
      <c r="I317" s="128"/>
      <c r="J317" s="128"/>
      <c r="K317" s="128"/>
      <c r="L317" s="21"/>
      <c r="M317" s="21"/>
      <c r="N317"/>
    </row>
    <row r="318" spans="1:14" ht="15.75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1"/>
      <c r="M318" s="21"/>
      <c r="N318"/>
    </row>
    <row r="319" spans="1:14" ht="15.75">
      <c r="A319" s="4"/>
      <c r="B319" s="21"/>
      <c r="C319" s="21"/>
      <c r="D319" s="21"/>
      <c r="E319" s="4"/>
      <c r="F319" s="21"/>
      <c r="G319" s="21"/>
      <c r="H319" s="4"/>
      <c r="I319" s="4"/>
      <c r="J319" s="4"/>
      <c r="K319" s="4"/>
      <c r="L319" s="21"/>
      <c r="M319" s="21"/>
      <c r="N319"/>
    </row>
    <row r="320" spans="1:14" ht="15.75">
      <c r="A320" s="4"/>
      <c r="B320" s="21"/>
      <c r="C320" s="21"/>
      <c r="D320" s="21"/>
      <c r="E320" s="4"/>
      <c r="F320" s="21"/>
      <c r="G320" s="21"/>
      <c r="H320" s="21"/>
      <c r="I320" s="21"/>
      <c r="J320" s="21"/>
      <c r="K320" s="4"/>
      <c r="L320" s="21"/>
      <c r="M320" s="21"/>
      <c r="N320"/>
    </row>
    <row r="321" spans="1:14" ht="15.75">
      <c r="A321" s="4"/>
      <c r="B321" s="21"/>
      <c r="C321" s="21"/>
      <c r="D321" s="21"/>
      <c r="E321" s="4"/>
      <c r="F321" s="21"/>
      <c r="G321" s="21"/>
      <c r="H321" s="21"/>
      <c r="I321" s="21"/>
      <c r="J321" s="21"/>
      <c r="K321" s="4"/>
      <c r="L321" s="21"/>
      <c r="M321" s="21"/>
      <c r="N321"/>
    </row>
    <row r="322" spans="7:14" ht="15.75">
      <c r="G322" s="132"/>
      <c r="H322" s="132"/>
      <c r="I322" s="132"/>
      <c r="J322" s="132"/>
      <c r="K322" s="132"/>
      <c r="L322" s="21"/>
      <c r="M322" s="21"/>
      <c r="N322"/>
    </row>
    <row r="323" spans="1:14" ht="15.75">
      <c r="A323" s="5"/>
      <c r="B323" s="5"/>
      <c r="L323" s="21"/>
      <c r="M323" s="21"/>
      <c r="N323"/>
    </row>
    <row r="324" spans="1:14" ht="15.75">
      <c r="A324" s="5"/>
      <c r="B324" s="5"/>
      <c r="L324" s="21"/>
      <c r="M324" s="21"/>
      <c r="N324"/>
    </row>
    <row r="325" spans="1:14" ht="15.75">
      <c r="A325" s="5"/>
      <c r="B325" s="5"/>
      <c r="L325" s="21"/>
      <c r="N325"/>
    </row>
    <row r="326" spans="1:14" ht="15.75">
      <c r="A326" s="5"/>
      <c r="B326" s="5"/>
      <c r="C326" s="9"/>
      <c r="D326" s="9"/>
      <c r="L326" s="21"/>
      <c r="N326"/>
    </row>
    <row r="327" spans="1:14" ht="15.75">
      <c r="A327" s="5"/>
      <c r="B327" s="5"/>
      <c r="L327" s="21"/>
      <c r="N327"/>
    </row>
    <row r="328" spans="1:14" ht="15.75">
      <c r="A328" s="5"/>
      <c r="B328" s="5"/>
      <c r="L328" s="21"/>
      <c r="N328"/>
    </row>
    <row r="329" spans="1:14" ht="15.75">
      <c r="A329" s="5"/>
      <c r="B329" s="5"/>
      <c r="L329" s="21"/>
      <c r="N329"/>
    </row>
    <row r="330" spans="1:14" ht="15.75">
      <c r="A330" s="5"/>
      <c r="B330" s="5"/>
      <c r="L330" s="21"/>
      <c r="N330"/>
    </row>
    <row r="331" spans="1:14" ht="15.75">
      <c r="A331" s="5"/>
      <c r="B331" s="5"/>
      <c r="L331" s="21"/>
      <c r="N331"/>
    </row>
    <row r="332" spans="1:14" ht="15.75">
      <c r="A332" s="5"/>
      <c r="B332" s="5"/>
      <c r="L332" s="21"/>
      <c r="N332"/>
    </row>
    <row r="333" spans="1:14" ht="15.75">
      <c r="A333" s="5"/>
      <c r="B333" s="5"/>
      <c r="L333" s="21"/>
      <c r="N333"/>
    </row>
    <row r="334" spans="1:14" ht="15.75">
      <c r="A334" s="5"/>
      <c r="B334" s="5"/>
      <c r="L334" s="21"/>
      <c r="N334"/>
    </row>
    <row r="335" spans="1:14" ht="15.75">
      <c r="A335" s="5"/>
      <c r="B335" s="5"/>
      <c r="L335" s="21"/>
      <c r="N335"/>
    </row>
    <row r="336" spans="1:14" ht="15.75">
      <c r="A336" s="5"/>
      <c r="B336" s="5"/>
      <c r="L336" s="21"/>
      <c r="N336"/>
    </row>
    <row r="337" spans="1:14" ht="15.75">
      <c r="A337" s="5"/>
      <c r="B337" s="5"/>
      <c r="L337" s="21"/>
      <c r="N337"/>
    </row>
    <row r="338" spans="1:14" ht="15.75">
      <c r="A338" s="5"/>
      <c r="B338" s="5"/>
      <c r="L338" s="21"/>
      <c r="N338"/>
    </row>
    <row r="339" spans="1:14" ht="15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21"/>
      <c r="N339"/>
    </row>
    <row r="340" spans="1:14" ht="15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21"/>
      <c r="N340"/>
    </row>
    <row r="341" spans="1:14" ht="15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21"/>
      <c r="N341"/>
    </row>
    <row r="342" spans="1:14" ht="15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21"/>
      <c r="N342"/>
    </row>
    <row r="343" spans="1:14" ht="15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21"/>
      <c r="N343"/>
    </row>
    <row r="344" spans="1:14" ht="15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21"/>
      <c r="N344"/>
    </row>
    <row r="345" spans="1:14" ht="15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21"/>
      <c r="N345"/>
    </row>
    <row r="346" spans="1:14" ht="15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21"/>
      <c r="N346"/>
    </row>
    <row r="347" spans="1:14" ht="15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21"/>
      <c r="N347"/>
    </row>
    <row r="348" spans="1:14" ht="15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21"/>
      <c r="N348"/>
    </row>
    <row r="349" spans="1:14" ht="15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21"/>
      <c r="N349"/>
    </row>
    <row r="350" spans="1:14" ht="15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N350"/>
    </row>
    <row r="351" spans="1:14" ht="15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N351"/>
    </row>
    <row r="352" spans="1:14" ht="15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N352"/>
    </row>
    <row r="353" spans="1:14" ht="15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N353"/>
    </row>
    <row r="354" spans="1:14" ht="15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N354"/>
    </row>
    <row r="371" spans="3:4" s="5" customFormat="1" ht="15.75">
      <c r="C371" s="9"/>
      <c r="D371" s="9"/>
    </row>
  </sheetData>
  <sheetProtection/>
  <mergeCells count="72">
    <mergeCell ref="N213:P213"/>
    <mergeCell ref="G167:H167"/>
    <mergeCell ref="G168:G169"/>
    <mergeCell ref="H168:H169"/>
    <mergeCell ref="E167:E169"/>
    <mergeCell ref="L167:L169"/>
    <mergeCell ref="F167:F168"/>
    <mergeCell ref="G322:K322"/>
    <mergeCell ref="A316:K316"/>
    <mergeCell ref="A317:K317"/>
    <mergeCell ref="G314:K314"/>
    <mergeCell ref="G315:K315"/>
    <mergeCell ref="A280:M280"/>
    <mergeCell ref="K286:M286"/>
    <mergeCell ref="B315:F315"/>
    <mergeCell ref="B314:F314"/>
    <mergeCell ref="E312:G312"/>
    <mergeCell ref="E311:G311"/>
    <mergeCell ref="E286:G286"/>
    <mergeCell ref="G313:K313"/>
    <mergeCell ref="B313:F313"/>
    <mergeCell ref="E288:G288"/>
    <mergeCell ref="E308:G308"/>
    <mergeCell ref="E287:G287"/>
    <mergeCell ref="K288:M288"/>
    <mergeCell ref="K287:M287"/>
    <mergeCell ref="A5:M5"/>
    <mergeCell ref="A6:M6"/>
    <mergeCell ref="A7:M7"/>
    <mergeCell ref="A8:M8"/>
    <mergeCell ref="A9:M9"/>
    <mergeCell ref="K12:M12"/>
    <mergeCell ref="D16:D18"/>
    <mergeCell ref="I167:I169"/>
    <mergeCell ref="J167:J169"/>
    <mergeCell ref="M165:M169"/>
    <mergeCell ref="A156:M156"/>
    <mergeCell ref="A157:M157"/>
    <mergeCell ref="A158:M158"/>
    <mergeCell ref="B167:C167"/>
    <mergeCell ref="D167:D169"/>
    <mergeCell ref="B168:B169"/>
    <mergeCell ref="F16:F17"/>
    <mergeCell ref="B17:B18"/>
    <mergeCell ref="G165:L166"/>
    <mergeCell ref="L16:L18"/>
    <mergeCell ref="M14:M18"/>
    <mergeCell ref="A160:M160"/>
    <mergeCell ref="C17:C18"/>
    <mergeCell ref="A159:M159"/>
    <mergeCell ref="J16:J18"/>
    <mergeCell ref="I16:I18"/>
    <mergeCell ref="A14:A19"/>
    <mergeCell ref="B14:F15"/>
    <mergeCell ref="E16:E18"/>
    <mergeCell ref="G17:G18"/>
    <mergeCell ref="G16:H16"/>
    <mergeCell ref="O20:S20"/>
    <mergeCell ref="B16:C16"/>
    <mergeCell ref="H17:H18"/>
    <mergeCell ref="G14:L15"/>
    <mergeCell ref="K16:K18"/>
    <mergeCell ref="N118:R118"/>
    <mergeCell ref="N65:P65"/>
    <mergeCell ref="O21:O22"/>
    <mergeCell ref="O29:O30"/>
    <mergeCell ref="A165:A170"/>
    <mergeCell ref="K167:K169"/>
    <mergeCell ref="N87:P87"/>
    <mergeCell ref="B165:F166"/>
    <mergeCell ref="C168:C169"/>
    <mergeCell ref="K163:M163"/>
  </mergeCells>
  <printOptions horizontalCentered="1"/>
  <pageMargins left="0.2362204724409449" right="0.15748031496062992" top="0" bottom="0" header="0.2755905511811024" footer="0.15748031496062992"/>
  <pageSetup fitToHeight="0" fitToWidth="1" horizontalDpi="600" verticalDpi="600" orientation="portrait" paperSize="9" scale="29" r:id="rId2"/>
  <rowBreaks count="1" manualBreakCount="1">
    <brk id="151" max="12" man="1"/>
  </rowBreaks>
  <ignoredErrors>
    <ignoredError sqref="F245 L252:L257 F256:F257 E265:F265 E271:F271 B97:F97 F105:F108 B134:E134 G134:K134 F98:F103 B139:E139 B144:E144 B147:E147 G139:K139 G144:K144 G147:K147 F266:F267 E273:F273 F272 F274:F275 L97:L102 L271:L273 F134:F149 L134:L149 L105:L108 L110:L116 F110:F116 L120:L122 F120:F122 L245:L246 L248:L250 F250 F269 L265:L269 F225 L225:M225 F77 L132 F132 F124:F130 L124:L130 F117 L117 L53" formula="1"/>
    <ignoredError sqref="L103 F268 G103:H103 I103:K103 G225:K225" formula="1" formulaRange="1"/>
    <ignoredError sqref="G173:K173 E268 G250:H25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Acamello</dc:creator>
  <cp:keywords/>
  <dc:description/>
  <cp:lastModifiedBy>Yago Barros Barbosa</cp:lastModifiedBy>
  <cp:lastPrinted>2022-05-19T18:32:35Z</cp:lastPrinted>
  <dcterms:created xsi:type="dcterms:W3CDTF">2000-09-28T14:08:42Z</dcterms:created>
  <dcterms:modified xsi:type="dcterms:W3CDTF">2022-05-25T14:47:40Z</dcterms:modified>
  <cp:category/>
  <cp:version/>
  <cp:contentType/>
  <cp:contentStatus/>
</cp:coreProperties>
</file>