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870" windowWidth="11340" windowHeight="5370" tabRatio="602" activeTab="0"/>
  </bookViews>
  <sheets>
    <sheet name="anexo VII bimestral" sheetId="1" r:id="rId1"/>
  </sheets>
  <definedNames>
    <definedName name="_xlnm.Print_Area" localSheetId="0">'anexo VII bimestral'!$A$1:$M$256</definedName>
  </definedNames>
  <calcPr fullCalcOnLoad="1"/>
</workbook>
</file>

<file path=xl/sharedStrings.xml><?xml version="1.0" encoding="utf-8"?>
<sst xmlns="http://schemas.openxmlformats.org/spreadsheetml/2006/main" count="284" uniqueCount="161">
  <si>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</si>
  <si>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</si>
  <si>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</si>
  <si>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</si>
  <si>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</si>
  <si>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</si>
  <si>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</si>
  <si>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</si>
  <si>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</si>
  <si>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</si>
  <si>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</si>
  <si>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</si>
  <si>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</si>
  <si>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</si>
  <si>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</si>
  <si>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</si>
  <si>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</si>
  <si>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</si>
  <si>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</si>
  <si>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</si>
  <si>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</si>
  <si>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</si>
  <si>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</si>
  <si>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</si>
  <si>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</si>
  <si>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</si>
  <si>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</si>
  <si>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PROCESSADOS E NÃO PROCESSADOS LIQUIDADOS EM EXERCÍCIOS ANTERIORES</t>
  </si>
  <si>
    <t xml:space="preserve">          3 - Este Demonstrativo não considera a casa dos centavos.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</si>
  <si>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</si>
  <si>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</si>
  <si>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</si>
  <si>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</si>
  <si>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</si>
  <si>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</si>
  <si>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</si>
  <si>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</si>
  <si>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</si>
  <si>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</si>
  <si>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</si>
  <si>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12341 - FUNDO DO PLANO PREVIDENCIARIO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</si>
  <si>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</si>
  <si>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</si>
  <si>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</si>
  <si>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</si>
  <si>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</si>
  <si>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</si>
  <si>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</si>
  <si>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</si>
  <si>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</si>
  <si>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</si>
  <si>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</si>
  <si>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</si>
  <si>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</si>
  <si>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</si>
  <si>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</si>
  <si>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</si>
  <si>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</si>
  <si>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</si>
  <si>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</si>
  <si>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</si>
  <si>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</si>
  <si>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</si>
  <si>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</si>
  <si>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</si>
  <si>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</si>
  <si>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</si>
  <si>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</si>
  <si>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</si>
  <si>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</si>
  <si>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</si>
  <si>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</si>
  <si>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</si>
  <si>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</si>
  <si>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</si>
  <si>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</si>
  <si>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</si>
  <si>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</si>
  <si>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</si>
  <si>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</si>
  <si>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</si>
  <si>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</si>
  <si>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</si>
  <si>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</si>
  <si>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</si>
  <si>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</si>
  <si>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</si>
  <si>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</si>
  <si>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</si>
  <si>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</si>
  <si>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</si>
  <si>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</si>
  <si>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</si>
  <si>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</si>
  <si>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</si>
  <si>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</si>
  <si>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</si>
  <si>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>37001 - ENCARGOS GERAIS DO ESTADO - SUPERVISAO SEFAZ</t>
  </si>
  <si>
    <t xml:space="preserve">43000 - Secretaria de Estado de Turismo </t>
  </si>
  <si>
    <t>20340 - FUNDO UNICO DE PREVIDENCIA DO ESTADO DO RJ</t>
  </si>
  <si>
    <t>Stephanie Guimarães da Silva</t>
  </si>
  <si>
    <t>Subsecretária de Estado - ID: 4.412.059-1</t>
  </si>
  <si>
    <t>Contadora - CRC-RJ-115174/O-0</t>
  </si>
  <si>
    <t>Em 31 de dezembro de 2018</t>
  </si>
  <si>
    <t>FONTE: Siafe-Rio - Secretaria de Estado de Fazenda.</t>
  </si>
  <si>
    <t xml:space="preserve">          2 - Imprensa Oficial, CEDAE e AGERIO não constam nos Orçamentos Fiscal e da Seguridade Social no exercício de 2019.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</si>
  <si>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</si>
  <si>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</si>
  <si>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</si>
  <si>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</si>
  <si>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</si>
  <si>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</si>
  <si>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</si>
  <si>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</si>
  <si>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</si>
  <si>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</si>
  <si>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</si>
  <si>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</si>
  <si>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</si>
  <si>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</si>
  <si>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</si>
  <si>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</si>
  <si>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51000 - SECRETARIA DE ESTADO DE POLÍCIA MILITAR</t>
  </si>
  <si>
    <t xml:space="preserve">52000 - SECRETARIA DE ESTADO DE POLICIA CIVIL </t>
  </si>
  <si>
    <t>07000 - SECRETARIA DE ESTADO DE INFRAESTRUTURA E OBRAS</t>
  </si>
  <si>
    <t>08000 - Vice-Governadoria do Estado</t>
  </si>
  <si>
    <t>13000 - SECRETARIA DE ESTADO DE AGRICULTURA, PECUÁRIA, PESCA E ABASTECIMENTO</t>
  </si>
  <si>
    <t xml:space="preserve">14000 - SECRETARIA DE ESTADO DE GOVERNO E RELAÇÕES INSTITUCIONAIS </t>
  </si>
  <si>
    <t xml:space="preserve">15000 - SECRETARIA DE ESTADO DE CULTURA E ECONOMIA CRIATIVA </t>
  </si>
  <si>
    <t xml:space="preserve">16000 - Secretaria de Estado de Defesa Civil e Corpo de Bombeiros Militar </t>
  </si>
  <si>
    <t xml:space="preserve">20000 - Secretaria de Estado de Fazenda </t>
  </si>
  <si>
    <t>21000 - Secretaria de Estado da Casa Civil e Governança</t>
  </si>
  <si>
    <t xml:space="preserve">24000 - Secretaria de Estado do Ambiente e Sustentabilidade </t>
  </si>
  <si>
    <t xml:space="preserve">26000 - Secretaria de Estado de Segurança - Em Extinção </t>
  </si>
  <si>
    <t xml:space="preserve">30000 - Secretaria de Estado de Desenvolvimento Econômico e Geração de Emprego e Renda </t>
  </si>
  <si>
    <t xml:space="preserve">40000 - Secretaria de Estado de Ciência, Tecnologia, Inovação </t>
  </si>
  <si>
    <t>49000 - SECRETARIA DE ESTADO DESENVOLVIMENTO SOCIAL E DE DIREITOS HUMANOS</t>
  </si>
  <si>
    <t>08330 - Departamento de Trânsito do Estado do RJ</t>
  </si>
  <si>
    <t>21321 - Instituto de Segurança Pública - ISP</t>
  </si>
  <si>
    <t>21350 - Centro de Tecnologia de Informação e Comunicação do Estado do Rio de Janeiro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</si>
  <si>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</si>
  <si>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</si>
  <si>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</si>
  <si>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</si>
  <si>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</si>
  <si>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30390 - Junta Comercial do Estado do Rio de Janeiro</t>
  </si>
  <si>
    <t>08410 - Fund Dep Estradas de Rodagem do Estado do RJ</t>
  </si>
  <si>
    <t>08411 - Fundação Leão XIII</t>
  </si>
  <si>
    <t>21410 - Fundação Centro Estadual de Estatística, Pesquisa e Formação de Servidores Públicos do Rio de Janeiro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</si>
  <si>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</si>
  <si>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</si>
  <si>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</si>
  <si>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</si>
  <si>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</si>
  <si>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</si>
  <si>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</si>
  <si>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</si>
  <si>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Em 31 de dezembro de               2018</t>
  </si>
  <si>
    <t>Continua (1/2)</t>
  </si>
  <si>
    <t>JANEIRO A ABRIL 2019/BIMESTRE MARÇO-ABRIL</t>
  </si>
  <si>
    <t xml:space="preserve">           Emissão: 20/05/2019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</si>
</sst>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</numFmts>
  <fonts count="40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182" fontId="3" fillId="0" borderId="10" xfId="60" applyNumberFormat="1" applyFont="1" applyFill="1" applyBorder="1" applyAlignment="1">
      <alignment/>
    </xf>
    <xf numFmtId="182" fontId="3" fillId="0" borderId="1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182" fontId="3" fillId="0" borderId="13" xfId="60" applyNumberFormat="1" applyFont="1" applyFill="1" applyBorder="1" applyAlignment="1">
      <alignment/>
    </xf>
    <xf numFmtId="182" fontId="3" fillId="0" borderId="14" xfId="60" applyNumberFormat="1" applyFont="1" applyFill="1" applyBorder="1" applyAlignment="1">
      <alignment/>
    </xf>
    <xf numFmtId="182" fontId="3" fillId="0" borderId="0" xfId="60" applyNumberFormat="1" applyFont="1" applyFill="1" applyBorder="1" applyAlignment="1">
      <alignment/>
    </xf>
    <xf numFmtId="171" fontId="1" fillId="0" borderId="0" xfId="60" applyFont="1" applyFill="1" applyAlignment="1">
      <alignment/>
    </xf>
    <xf numFmtId="0" fontId="1" fillId="0" borderId="15" xfId="0" applyFont="1" applyFill="1" applyBorder="1" applyAlignment="1">
      <alignment/>
    </xf>
    <xf numFmtId="182" fontId="1" fillId="0" borderId="10" xfId="60" applyNumberFormat="1" applyFont="1" applyFill="1" applyBorder="1" applyAlignment="1">
      <alignment/>
    </xf>
    <xf numFmtId="182" fontId="1" fillId="0" borderId="10" xfId="60" applyNumberFormat="1" applyFont="1" applyFill="1" applyBorder="1" applyAlignment="1">
      <alignment horizontal="center"/>
    </xf>
    <xf numFmtId="182" fontId="1" fillId="0" borderId="14" xfId="60" applyNumberFormat="1" applyFont="1" applyFill="1" applyBorder="1" applyAlignment="1">
      <alignment/>
    </xf>
    <xf numFmtId="182" fontId="1" fillId="0" borderId="0" xfId="6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1" fillId="0" borderId="16" xfId="60" applyNumberFormat="1" applyFont="1" applyFill="1" applyBorder="1" applyAlignment="1">
      <alignment/>
    </xf>
    <xf numFmtId="182" fontId="1" fillId="0" borderId="17" xfId="60" applyNumberFormat="1" applyFont="1" applyFill="1" applyBorder="1" applyAlignment="1">
      <alignment/>
    </xf>
    <xf numFmtId="182" fontId="1" fillId="0" borderId="16" xfId="6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182" fontId="1" fillId="0" borderId="13" xfId="6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wrapText="1"/>
    </xf>
    <xf numFmtId="182" fontId="1" fillId="0" borderId="10" xfId="6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182" fontId="1" fillId="0" borderId="0" xfId="6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wrapText="1"/>
    </xf>
    <xf numFmtId="182" fontId="1" fillId="0" borderId="15" xfId="60" applyNumberFormat="1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182" fontId="1" fillId="0" borderId="20" xfId="60" applyNumberFormat="1" applyFont="1" applyFill="1" applyBorder="1" applyAlignment="1">
      <alignment/>
    </xf>
    <xf numFmtId="49" fontId="1" fillId="0" borderId="21" xfId="6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0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0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0" fontId="3" fillId="0" borderId="23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 horizontal="left"/>
    </xf>
    <xf numFmtId="171" fontId="1" fillId="0" borderId="0" xfId="60" applyFont="1" applyFill="1" applyBorder="1" applyAlignment="1">
      <alignment horizontal="left"/>
    </xf>
    <xf numFmtId="43" fontId="1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wrapText="1"/>
    </xf>
    <xf numFmtId="0" fontId="3" fillId="33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wrapText="1"/>
    </xf>
    <xf numFmtId="182" fontId="3" fillId="0" borderId="11" xfId="60" applyNumberFormat="1" applyFont="1" applyFill="1" applyBorder="1" applyAlignment="1">
      <alignment/>
    </xf>
    <xf numFmtId="182" fontId="3" fillId="0" borderId="15" xfId="60" applyNumberFormat="1" applyFont="1" applyFill="1" applyBorder="1" applyAlignment="1">
      <alignment/>
    </xf>
    <xf numFmtId="182" fontId="1" fillId="0" borderId="22" xfId="6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34" borderId="20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3" fillId="34" borderId="17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190500</xdr:rowOff>
    </xdr:from>
    <xdr:to>
      <xdr:col>4</xdr:col>
      <xdr:colOff>1085850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905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131</xdr:row>
      <xdr:rowOff>190500</xdr:rowOff>
    </xdr:from>
    <xdr:to>
      <xdr:col>4</xdr:col>
      <xdr:colOff>1047750</xdr:colOff>
      <xdr:row>134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6035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3"/>
  <sheetViews>
    <sheetView showGridLines="0" tabSelected="1" zoomScale="75" zoomScaleNormal="75" zoomScalePageLayoutView="0" workbookViewId="0" topLeftCell="E232">
      <selection activeCell="O7" sqref="O1:T16384"/>
    </sheetView>
  </sheetViews>
  <sheetFormatPr defaultColWidth="9.140625" defaultRowHeight="12.75"/>
  <cols>
    <col min="1" max="1" width="70.140625" style="2" customWidth="1"/>
    <col min="2" max="2" width="19.140625" style="2" customWidth="1"/>
    <col min="3" max="3" width="19.00390625" style="2" customWidth="1"/>
    <col min="4" max="4" width="18.00390625" style="2" bestFit="1" customWidth="1"/>
    <col min="5" max="5" width="16.421875" style="2" customWidth="1"/>
    <col min="6" max="6" width="20.140625" style="2" customWidth="1"/>
    <col min="7" max="7" width="15.7109375" style="2" customWidth="1"/>
    <col min="8" max="8" width="16.421875" style="2" customWidth="1"/>
    <col min="9" max="9" width="14.57421875" style="2" bestFit="1" customWidth="1"/>
    <col min="10" max="10" width="16.140625" style="2" bestFit="1" customWidth="1"/>
    <col min="11" max="11" width="15.140625" style="2" customWidth="1"/>
    <col min="12" max="12" width="19.7109375" style="2" customWidth="1"/>
    <col min="13" max="13" width="19.00390625" style="2" customWidth="1"/>
    <col min="14" max="14" width="6.28125" style="2" customWidth="1"/>
    <col min="15" max="16384" width="9.140625" style="5" customWidth="1"/>
  </cols>
  <sheetData>
    <row r="1" spans="1:12" ht="15.75">
      <c r="A1" s="49"/>
      <c r="L1" s="42"/>
    </row>
    <row r="2" ht="15.75">
      <c r="L2" s="42"/>
    </row>
    <row r="3" ht="15.75">
      <c r="L3" s="42"/>
    </row>
    <row r="4" ht="15.75">
      <c r="L4" s="42"/>
    </row>
    <row r="5" spans="1:14" ht="15.75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50"/>
    </row>
    <row r="6" spans="1:14" ht="15.75">
      <c r="A6" s="84" t="s">
        <v>10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50"/>
    </row>
    <row r="7" spans="1:14" ht="15.75">
      <c r="A7" s="95" t="s">
        <v>13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51"/>
    </row>
    <row r="8" spans="1:14" ht="15.75">
      <c r="A8" s="83" t="s">
        <v>11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4"/>
    </row>
    <row r="9" spans="1:14" ht="15.75">
      <c r="A9" s="84" t="s">
        <v>159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50"/>
    </row>
    <row r="10" spans="1:12" ht="15.75">
      <c r="A10" s="50"/>
      <c r="B10" s="52"/>
      <c r="C10" s="50"/>
      <c r="D10" s="50"/>
      <c r="E10" s="50"/>
      <c r="F10" s="52"/>
      <c r="G10" s="50"/>
      <c r="H10" s="50"/>
      <c r="I10" s="50"/>
      <c r="J10" s="50"/>
      <c r="K10" s="50"/>
      <c r="L10" s="42"/>
    </row>
    <row r="11" spans="1:10" ht="15.75">
      <c r="A11" s="53"/>
      <c r="B11" s="52"/>
      <c r="C11" s="54"/>
      <c r="D11" s="54"/>
      <c r="E11" s="55"/>
      <c r="F11" s="55"/>
      <c r="G11" s="56"/>
      <c r="H11" s="56"/>
      <c r="I11" s="56"/>
      <c r="J11" s="56"/>
    </row>
    <row r="12" spans="2:14" ht="15.75">
      <c r="B12" s="57"/>
      <c r="C12" s="57"/>
      <c r="D12" s="57"/>
      <c r="E12" s="56"/>
      <c r="F12" s="57"/>
      <c r="G12" s="57"/>
      <c r="H12" s="56"/>
      <c r="I12" s="56"/>
      <c r="J12" s="56"/>
      <c r="K12" s="96" t="s">
        <v>160</v>
      </c>
      <c r="L12" s="96"/>
      <c r="M12" s="96"/>
      <c r="N12" s="1"/>
    </row>
    <row r="13" spans="1:14" ht="15.75">
      <c r="A13" s="2" t="s">
        <v>18</v>
      </c>
      <c r="B13" s="56"/>
      <c r="C13" s="56"/>
      <c r="D13" s="56"/>
      <c r="E13" s="56"/>
      <c r="F13" s="56"/>
      <c r="G13" s="56"/>
      <c r="H13" s="56"/>
      <c r="I13" s="56"/>
      <c r="J13" s="56"/>
      <c r="K13" s="3"/>
      <c r="L13" s="3"/>
      <c r="M13" s="3">
        <v>1</v>
      </c>
      <c r="N13" s="3"/>
    </row>
    <row r="14" spans="1:14" ht="15.75">
      <c r="A14" s="87" t="s">
        <v>12</v>
      </c>
      <c r="B14" s="99" t="s">
        <v>27</v>
      </c>
      <c r="C14" s="100"/>
      <c r="D14" s="100"/>
      <c r="E14" s="100"/>
      <c r="F14" s="101"/>
      <c r="G14" s="80" t="s">
        <v>22</v>
      </c>
      <c r="H14" s="105"/>
      <c r="I14" s="105"/>
      <c r="J14" s="105"/>
      <c r="K14" s="105"/>
      <c r="L14" s="105"/>
      <c r="M14" s="80" t="s">
        <v>116</v>
      </c>
      <c r="N14" s="4"/>
    </row>
    <row r="15" spans="1:14" ht="15.75">
      <c r="A15" s="88"/>
      <c r="B15" s="102"/>
      <c r="C15" s="103"/>
      <c r="D15" s="103"/>
      <c r="E15" s="103"/>
      <c r="F15" s="104"/>
      <c r="G15" s="106"/>
      <c r="H15" s="107"/>
      <c r="I15" s="107"/>
      <c r="J15" s="107"/>
      <c r="K15" s="107"/>
      <c r="L15" s="107"/>
      <c r="M15" s="81"/>
      <c r="N15" s="4"/>
    </row>
    <row r="16" spans="1:14" ht="15.75">
      <c r="A16" s="88"/>
      <c r="B16" s="108" t="s">
        <v>1</v>
      </c>
      <c r="C16" s="109"/>
      <c r="D16" s="91" t="s">
        <v>2</v>
      </c>
      <c r="E16" s="91" t="s">
        <v>3</v>
      </c>
      <c r="F16" s="93" t="s">
        <v>20</v>
      </c>
      <c r="G16" s="110" t="s">
        <v>1</v>
      </c>
      <c r="H16" s="111"/>
      <c r="I16" s="91" t="s">
        <v>19</v>
      </c>
      <c r="J16" s="91" t="s">
        <v>2</v>
      </c>
      <c r="K16" s="91" t="s">
        <v>3</v>
      </c>
      <c r="L16" s="80" t="s">
        <v>20</v>
      </c>
      <c r="M16" s="81"/>
      <c r="N16" s="4"/>
    </row>
    <row r="17" spans="1:14" ht="16.5" customHeight="1">
      <c r="A17" s="89"/>
      <c r="B17" s="85" t="s">
        <v>106</v>
      </c>
      <c r="C17" s="99" t="s">
        <v>157</v>
      </c>
      <c r="D17" s="92"/>
      <c r="E17" s="92"/>
      <c r="F17" s="94"/>
      <c r="G17" s="85" t="s">
        <v>109</v>
      </c>
      <c r="H17" s="97" t="s">
        <v>103</v>
      </c>
      <c r="I17" s="92"/>
      <c r="J17" s="92"/>
      <c r="K17" s="92"/>
      <c r="L17" s="81"/>
      <c r="M17" s="81"/>
      <c r="N17" s="4"/>
    </row>
    <row r="18" spans="1:14" ht="36.75" customHeight="1">
      <c r="A18" s="89"/>
      <c r="B18" s="86"/>
      <c r="C18" s="112"/>
      <c r="D18" s="92"/>
      <c r="E18" s="92"/>
      <c r="F18" s="64"/>
      <c r="G18" s="86"/>
      <c r="H18" s="98"/>
      <c r="I18" s="92"/>
      <c r="J18" s="92"/>
      <c r="K18" s="92"/>
      <c r="L18" s="81"/>
      <c r="M18" s="81"/>
      <c r="N18" s="4"/>
    </row>
    <row r="19" spans="1:14" ht="21.75" customHeight="1">
      <c r="A19" s="90"/>
      <c r="B19" s="65" t="s">
        <v>118</v>
      </c>
      <c r="C19" s="67" t="s">
        <v>119</v>
      </c>
      <c r="D19" s="66" t="s">
        <v>120</v>
      </c>
      <c r="E19" s="66" t="s">
        <v>107</v>
      </c>
      <c r="F19" s="66" t="s">
        <v>108</v>
      </c>
      <c r="G19" s="66" t="s">
        <v>110</v>
      </c>
      <c r="H19" s="65" t="s">
        <v>111</v>
      </c>
      <c r="I19" s="66" t="s">
        <v>112</v>
      </c>
      <c r="J19" s="66" t="s">
        <v>113</v>
      </c>
      <c r="K19" s="66" t="s">
        <v>114</v>
      </c>
      <c r="L19" s="68" t="s">
        <v>115</v>
      </c>
      <c r="M19" s="68" t="s">
        <v>117</v>
      </c>
      <c r="N19" s="4"/>
    </row>
    <row r="20" spans="1:14" s="2" customFormat="1" ht="15.75">
      <c r="A20" s="58" t="s">
        <v>29</v>
      </c>
      <c r="B20" s="10">
        <f aca="true" t="shared" si="0" ref="B20:L20">B114+B119+B124+B127+B21</f>
        <v>10177299602</v>
      </c>
      <c r="C20" s="10">
        <f t="shared" si="0"/>
        <v>7215495834</v>
      </c>
      <c r="D20" s="10">
        <f t="shared" si="0"/>
        <v>2469716107</v>
      </c>
      <c r="E20" s="10">
        <f t="shared" si="0"/>
        <v>25266812</v>
      </c>
      <c r="F20" s="10">
        <f t="shared" si="0"/>
        <v>14897812517</v>
      </c>
      <c r="G20" s="10">
        <f t="shared" si="0"/>
        <v>15487067</v>
      </c>
      <c r="H20" s="10">
        <f t="shared" si="0"/>
        <v>345985130</v>
      </c>
      <c r="I20" s="10">
        <f t="shared" si="0"/>
        <v>182235982</v>
      </c>
      <c r="J20" s="10">
        <f t="shared" si="0"/>
        <v>164364711</v>
      </c>
      <c r="K20" s="10">
        <f t="shared" si="0"/>
        <v>111701124</v>
      </c>
      <c r="L20" s="10">
        <f t="shared" si="0"/>
        <v>85406362</v>
      </c>
      <c r="M20" s="7">
        <f>F20+L20</f>
        <v>14983218879</v>
      </c>
      <c r="N20" s="8"/>
    </row>
    <row r="21" spans="1:14" s="2" customFormat="1" ht="15.75">
      <c r="A21" s="25" t="s">
        <v>9</v>
      </c>
      <c r="B21" s="6">
        <f aca="true" t="shared" si="1" ref="B21:L21">B22+B48+B67+B84+B90+B101</f>
        <v>10174532874</v>
      </c>
      <c r="C21" s="6">
        <f t="shared" si="1"/>
        <v>7132129316</v>
      </c>
      <c r="D21" s="6">
        <f t="shared" si="1"/>
        <v>2392278285</v>
      </c>
      <c r="E21" s="6">
        <f t="shared" si="1"/>
        <v>25259664</v>
      </c>
      <c r="F21" s="6">
        <f t="shared" si="1"/>
        <v>14889124241</v>
      </c>
      <c r="G21" s="6">
        <f t="shared" si="1"/>
        <v>2249945</v>
      </c>
      <c r="H21" s="6">
        <f t="shared" si="1"/>
        <v>138477171</v>
      </c>
      <c r="I21" s="6">
        <f t="shared" si="1"/>
        <v>51573226</v>
      </c>
      <c r="J21" s="6">
        <f t="shared" si="1"/>
        <v>35111537</v>
      </c>
      <c r="K21" s="6">
        <f t="shared" si="1"/>
        <v>89090706</v>
      </c>
      <c r="L21" s="6">
        <f t="shared" si="1"/>
        <v>16524873</v>
      </c>
      <c r="M21" s="11">
        <f aca="true" t="shared" si="2" ref="M21:M74">F21+L21</f>
        <v>14905649114</v>
      </c>
      <c r="N21" s="12"/>
    </row>
    <row r="22" spans="1:14" ht="15.75">
      <c r="A22" s="9" t="s">
        <v>23</v>
      </c>
      <c r="B22" s="6">
        <f aca="true" t="shared" si="3" ref="B22:L22">SUM(B23:B47)</f>
        <v>2769494097</v>
      </c>
      <c r="C22" s="6">
        <f t="shared" si="3"/>
        <v>2395552122</v>
      </c>
      <c r="D22" s="6">
        <f t="shared" si="3"/>
        <v>852240047</v>
      </c>
      <c r="E22" s="6">
        <f t="shared" si="3"/>
        <v>19783216</v>
      </c>
      <c r="F22" s="6">
        <f t="shared" si="3"/>
        <v>4293022956</v>
      </c>
      <c r="G22" s="6">
        <f t="shared" si="3"/>
        <v>49319</v>
      </c>
      <c r="H22" s="6">
        <f t="shared" si="3"/>
        <v>36013653</v>
      </c>
      <c r="I22" s="6">
        <f t="shared" si="3"/>
        <v>14436745</v>
      </c>
      <c r="J22" s="6">
        <f t="shared" si="3"/>
        <v>136998</v>
      </c>
      <c r="K22" s="6">
        <f t="shared" si="3"/>
        <v>21626226</v>
      </c>
      <c r="L22" s="6">
        <f t="shared" si="3"/>
        <v>14299748</v>
      </c>
      <c r="M22" s="11">
        <f t="shared" si="2"/>
        <v>4307322704</v>
      </c>
      <c r="N22" s="18"/>
    </row>
    <row r="23" spans="1:14" ht="15.75" customHeight="1">
      <c r="A23" s="23" t="s">
        <v>124</v>
      </c>
      <c r="B23" s="15">
        <v>27052409</v>
      </c>
      <c r="C23" s="15">
        <v>28310894</v>
      </c>
      <c r="D23" s="15">
        <v>11819440</v>
      </c>
      <c r="E23" s="15">
        <v>16337</v>
      </c>
      <c r="F23" s="15">
        <f aca="true" t="shared" si="4" ref="F23:F47">(B23+C23)-(D23+E23)</f>
        <v>43527526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7">
        <f aca="true" t="shared" si="5" ref="L23:L47">(G23+H23)-(J23+K23)</f>
        <v>0</v>
      </c>
      <c r="M23" s="17">
        <f t="shared" si="2"/>
        <v>43527526</v>
      </c>
      <c r="N23" s="18"/>
    </row>
    <row r="24" spans="1:14" ht="15.75">
      <c r="A24" s="26" t="s">
        <v>125</v>
      </c>
      <c r="B24" s="15">
        <v>293043</v>
      </c>
      <c r="C24" s="15">
        <v>232366</v>
      </c>
      <c r="D24" s="15">
        <v>228814</v>
      </c>
      <c r="E24" s="15">
        <v>0</v>
      </c>
      <c r="F24" s="15">
        <f t="shared" si="4"/>
        <v>296595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7">
        <f t="shared" si="5"/>
        <v>0</v>
      </c>
      <c r="M24" s="17">
        <f t="shared" si="2"/>
        <v>296595</v>
      </c>
      <c r="N24" s="18"/>
    </row>
    <row r="25" spans="1:14" ht="15.75">
      <c r="A25" s="26" t="s">
        <v>16</v>
      </c>
      <c r="B25" s="15">
        <v>0</v>
      </c>
      <c r="C25" s="15">
        <v>20964992</v>
      </c>
      <c r="D25" s="15">
        <v>20943186</v>
      </c>
      <c r="E25" s="15">
        <v>0</v>
      </c>
      <c r="F25" s="15">
        <f t="shared" si="4"/>
        <v>21806</v>
      </c>
      <c r="G25" s="15">
        <v>0</v>
      </c>
      <c r="H25" s="15">
        <v>867495</v>
      </c>
      <c r="I25" s="15">
        <v>136998</v>
      </c>
      <c r="J25" s="15">
        <v>136998</v>
      </c>
      <c r="K25" s="15">
        <v>730497</v>
      </c>
      <c r="L25" s="17">
        <f t="shared" si="5"/>
        <v>0</v>
      </c>
      <c r="M25" s="17">
        <f t="shared" si="2"/>
        <v>21806</v>
      </c>
      <c r="N25" s="18"/>
    </row>
    <row r="26" spans="1:14" s="2" customFormat="1" ht="31.5">
      <c r="A26" s="26" t="s">
        <v>126</v>
      </c>
      <c r="B26" s="15">
        <v>28870088</v>
      </c>
      <c r="C26" s="15">
        <v>1876730</v>
      </c>
      <c r="D26" s="15">
        <v>5570028</v>
      </c>
      <c r="E26" s="15">
        <v>1556</v>
      </c>
      <c r="F26" s="15">
        <f t="shared" si="4"/>
        <v>25175234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7">
        <f t="shared" si="5"/>
        <v>0</v>
      </c>
      <c r="M26" s="17">
        <f t="shared" si="2"/>
        <v>25175234</v>
      </c>
      <c r="N26" s="12"/>
    </row>
    <row r="27" spans="1:14" ht="31.5">
      <c r="A27" s="26" t="s">
        <v>127</v>
      </c>
      <c r="B27" s="15">
        <v>5668706</v>
      </c>
      <c r="C27" s="15">
        <v>7482335</v>
      </c>
      <c r="D27" s="15">
        <v>6048356</v>
      </c>
      <c r="E27" s="15">
        <v>0</v>
      </c>
      <c r="F27" s="15">
        <f t="shared" si="4"/>
        <v>7102685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7">
        <f t="shared" si="5"/>
        <v>0</v>
      </c>
      <c r="M27" s="17">
        <f t="shared" si="2"/>
        <v>7102685</v>
      </c>
      <c r="N27" s="18"/>
    </row>
    <row r="28" spans="1:14" ht="17.25" customHeight="1">
      <c r="A28" s="26" t="s">
        <v>128</v>
      </c>
      <c r="B28" s="15">
        <v>12629683</v>
      </c>
      <c r="C28" s="15">
        <v>9936766</v>
      </c>
      <c r="D28" s="15">
        <v>1483780</v>
      </c>
      <c r="E28" s="15">
        <v>10272</v>
      </c>
      <c r="F28" s="15">
        <f t="shared" si="4"/>
        <v>21072397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7">
        <f t="shared" si="5"/>
        <v>0</v>
      </c>
      <c r="M28" s="17">
        <f t="shared" si="2"/>
        <v>21072397</v>
      </c>
      <c r="N28" s="18"/>
    </row>
    <row r="29" spans="1:14" ht="17.25" customHeight="1">
      <c r="A29" s="26" t="s">
        <v>129</v>
      </c>
      <c r="B29" s="15">
        <v>15498106</v>
      </c>
      <c r="C29" s="15">
        <v>79554244</v>
      </c>
      <c r="D29" s="15">
        <v>78441586</v>
      </c>
      <c r="E29" s="15">
        <v>0</v>
      </c>
      <c r="F29" s="15">
        <f t="shared" si="4"/>
        <v>16610764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7">
        <f t="shared" si="5"/>
        <v>0</v>
      </c>
      <c r="M29" s="17">
        <f t="shared" si="2"/>
        <v>16610764</v>
      </c>
      <c r="N29" s="18"/>
    </row>
    <row r="30" spans="1:14" ht="15.75">
      <c r="A30" s="26" t="s">
        <v>91</v>
      </c>
      <c r="B30" s="15">
        <v>1332863</v>
      </c>
      <c r="C30" s="15">
        <v>3959718</v>
      </c>
      <c r="D30" s="15">
        <v>1030193</v>
      </c>
      <c r="E30" s="15">
        <v>0</v>
      </c>
      <c r="F30" s="15">
        <f t="shared" si="4"/>
        <v>4262388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7">
        <f t="shared" si="5"/>
        <v>0</v>
      </c>
      <c r="M30" s="17">
        <f t="shared" si="2"/>
        <v>4262388</v>
      </c>
      <c r="N30" s="18"/>
    </row>
    <row r="31" spans="1:14" s="2" customFormat="1" ht="15.75">
      <c r="A31" s="26" t="s">
        <v>92</v>
      </c>
      <c r="B31" s="15">
        <v>539359681</v>
      </c>
      <c r="C31" s="15">
        <v>376214605</v>
      </c>
      <c r="D31" s="15">
        <v>19796069</v>
      </c>
      <c r="E31" s="15">
        <v>0</v>
      </c>
      <c r="F31" s="15">
        <f t="shared" si="4"/>
        <v>895778217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7">
        <f t="shared" si="5"/>
        <v>0</v>
      </c>
      <c r="M31" s="17">
        <f t="shared" si="2"/>
        <v>895778217</v>
      </c>
      <c r="N31" s="12"/>
    </row>
    <row r="32" spans="1:14" ht="15.75">
      <c r="A32" s="26" t="s">
        <v>130</v>
      </c>
      <c r="B32" s="15">
        <v>271228721</v>
      </c>
      <c r="C32" s="15">
        <v>332453845</v>
      </c>
      <c r="D32" s="15">
        <v>129800456</v>
      </c>
      <c r="E32" s="15">
        <v>4995</v>
      </c>
      <c r="F32" s="15">
        <f t="shared" si="4"/>
        <v>473877115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7">
        <f t="shared" si="5"/>
        <v>0</v>
      </c>
      <c r="M32" s="17">
        <f t="shared" si="2"/>
        <v>473877115</v>
      </c>
      <c r="N32" s="18"/>
    </row>
    <row r="33" spans="1:14" ht="15.75" customHeight="1">
      <c r="A33" s="29" t="s">
        <v>131</v>
      </c>
      <c r="B33" s="15">
        <v>109490304</v>
      </c>
      <c r="C33" s="15">
        <v>19635286</v>
      </c>
      <c r="D33" s="15">
        <v>10618679</v>
      </c>
      <c r="E33" s="15">
        <v>0</v>
      </c>
      <c r="F33" s="15">
        <f t="shared" si="4"/>
        <v>118506911</v>
      </c>
      <c r="G33" s="15">
        <v>49319</v>
      </c>
      <c r="H33" s="15">
        <v>0</v>
      </c>
      <c r="I33" s="15">
        <v>0</v>
      </c>
      <c r="J33" s="15">
        <v>0</v>
      </c>
      <c r="K33" s="15">
        <v>49319</v>
      </c>
      <c r="L33" s="17">
        <f t="shared" si="5"/>
        <v>0</v>
      </c>
      <c r="M33" s="17">
        <f t="shared" si="2"/>
        <v>118506911</v>
      </c>
      <c r="N33" s="18"/>
    </row>
    <row r="34" spans="1:14" ht="15.75">
      <c r="A34" s="26" t="s">
        <v>132</v>
      </c>
      <c r="B34" s="15">
        <v>48797269</v>
      </c>
      <c r="C34" s="15">
        <v>3677560</v>
      </c>
      <c r="D34" s="15">
        <v>788272</v>
      </c>
      <c r="E34" s="15">
        <v>0</v>
      </c>
      <c r="F34" s="15">
        <f t="shared" si="4"/>
        <v>51686557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7">
        <f t="shared" si="5"/>
        <v>0</v>
      </c>
      <c r="M34" s="17">
        <f t="shared" si="2"/>
        <v>51686557</v>
      </c>
      <c r="N34" s="12"/>
    </row>
    <row r="35" spans="1:14" ht="15.75">
      <c r="A35" s="26" t="s">
        <v>93</v>
      </c>
      <c r="B35" s="15">
        <v>155176037</v>
      </c>
      <c r="C35" s="15">
        <v>170548963</v>
      </c>
      <c r="D35" s="15">
        <v>54100178</v>
      </c>
      <c r="E35" s="15">
        <v>0</v>
      </c>
      <c r="F35" s="15">
        <f t="shared" si="4"/>
        <v>271624822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7">
        <f t="shared" si="5"/>
        <v>0</v>
      </c>
      <c r="M35" s="17">
        <f t="shared" si="2"/>
        <v>271624822</v>
      </c>
      <c r="N35" s="18"/>
    </row>
    <row r="36" spans="1:14" ht="15.75" customHeight="1">
      <c r="A36" s="26" t="s">
        <v>133</v>
      </c>
      <c r="B36" s="15">
        <v>43626132</v>
      </c>
      <c r="C36" s="15">
        <v>4532828</v>
      </c>
      <c r="D36" s="15">
        <v>3160161</v>
      </c>
      <c r="E36" s="15">
        <v>7487305</v>
      </c>
      <c r="F36" s="15">
        <f t="shared" si="4"/>
        <v>37511494</v>
      </c>
      <c r="G36" s="15">
        <v>0</v>
      </c>
      <c r="H36" s="15">
        <v>35146158</v>
      </c>
      <c r="I36" s="15">
        <v>14299747</v>
      </c>
      <c r="J36" s="15">
        <v>0</v>
      </c>
      <c r="K36" s="15">
        <v>20846410</v>
      </c>
      <c r="L36" s="17">
        <f t="shared" si="5"/>
        <v>14299748</v>
      </c>
      <c r="M36" s="17">
        <f t="shared" si="2"/>
        <v>51811242</v>
      </c>
      <c r="N36" s="18"/>
    </row>
    <row r="37" spans="1:14" s="2" customFormat="1" ht="15.75">
      <c r="A37" s="26" t="s">
        <v>94</v>
      </c>
      <c r="B37" s="15">
        <v>6067009</v>
      </c>
      <c r="C37" s="15">
        <v>0</v>
      </c>
      <c r="D37" s="15">
        <v>0</v>
      </c>
      <c r="E37" s="15">
        <v>0</v>
      </c>
      <c r="F37" s="15">
        <f t="shared" si="4"/>
        <v>6067009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7">
        <f t="shared" si="5"/>
        <v>0</v>
      </c>
      <c r="M37" s="17">
        <f t="shared" si="2"/>
        <v>6067009</v>
      </c>
      <c r="N37" s="12"/>
    </row>
    <row r="38" spans="1:14" s="2" customFormat="1" ht="31.5">
      <c r="A38" s="26" t="s">
        <v>134</v>
      </c>
      <c r="B38" s="15">
        <v>2810828</v>
      </c>
      <c r="C38" s="15">
        <v>2421356</v>
      </c>
      <c r="D38" s="15">
        <v>1006024</v>
      </c>
      <c r="E38" s="30">
        <v>0</v>
      </c>
      <c r="F38" s="15">
        <f t="shared" si="4"/>
        <v>4226160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7">
        <f t="shared" si="5"/>
        <v>0</v>
      </c>
      <c r="M38" s="17">
        <f t="shared" si="2"/>
        <v>4226160</v>
      </c>
      <c r="N38"/>
    </row>
    <row r="39" spans="1:14" ht="15.75" customHeight="1">
      <c r="A39" s="26" t="s">
        <v>95</v>
      </c>
      <c r="B39" s="15">
        <v>9026406</v>
      </c>
      <c r="C39" s="15">
        <v>524813</v>
      </c>
      <c r="D39" s="15">
        <v>545662</v>
      </c>
      <c r="E39" s="15">
        <v>170</v>
      </c>
      <c r="F39" s="15">
        <f t="shared" si="4"/>
        <v>9005387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7">
        <f t="shared" si="5"/>
        <v>0</v>
      </c>
      <c r="M39" s="17">
        <f t="shared" si="2"/>
        <v>9005387</v>
      </c>
      <c r="N39"/>
    </row>
    <row r="40" spans="1:14" ht="15.75">
      <c r="A40" s="26" t="s">
        <v>96</v>
      </c>
      <c r="B40" s="15">
        <v>4939544</v>
      </c>
      <c r="C40" s="15">
        <v>1187191</v>
      </c>
      <c r="D40" s="15">
        <v>1182957</v>
      </c>
      <c r="E40" s="15">
        <v>0</v>
      </c>
      <c r="F40" s="15">
        <f t="shared" si="4"/>
        <v>4943778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7">
        <f t="shared" si="5"/>
        <v>0</v>
      </c>
      <c r="M40" s="17">
        <f t="shared" si="2"/>
        <v>4943778</v>
      </c>
      <c r="N40"/>
    </row>
    <row r="41" spans="1:14" ht="15.75">
      <c r="A41" s="26" t="s">
        <v>97</v>
      </c>
      <c r="B41" s="15">
        <v>1205661721</v>
      </c>
      <c r="C41" s="15">
        <v>975561093</v>
      </c>
      <c r="D41" s="15">
        <v>196161487</v>
      </c>
      <c r="E41" s="15">
        <v>12232442</v>
      </c>
      <c r="F41" s="15">
        <f t="shared" si="4"/>
        <v>1972828885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7">
        <f t="shared" si="5"/>
        <v>0</v>
      </c>
      <c r="M41" s="17">
        <f t="shared" si="2"/>
        <v>1972828885</v>
      </c>
      <c r="N41"/>
    </row>
    <row r="42" spans="1:14" ht="15.75" customHeight="1">
      <c r="A42" s="26" t="s">
        <v>135</v>
      </c>
      <c r="B42" s="15">
        <v>59162165</v>
      </c>
      <c r="C42" s="15">
        <v>1665558</v>
      </c>
      <c r="D42" s="15">
        <v>1584583</v>
      </c>
      <c r="E42" s="15">
        <v>0</v>
      </c>
      <c r="F42" s="15">
        <f t="shared" si="4"/>
        <v>59243140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7">
        <f t="shared" si="5"/>
        <v>0</v>
      </c>
      <c r="M42" s="17">
        <f t="shared" si="2"/>
        <v>59243140</v>
      </c>
      <c r="N42"/>
    </row>
    <row r="43" spans="1:14" s="2" customFormat="1" ht="15.75">
      <c r="A43" s="26" t="s">
        <v>98</v>
      </c>
      <c r="B43" s="15">
        <v>0</v>
      </c>
      <c r="C43" s="15">
        <v>785396</v>
      </c>
      <c r="D43" s="15">
        <v>348211</v>
      </c>
      <c r="E43" s="15">
        <v>0</v>
      </c>
      <c r="F43" s="15">
        <f t="shared" si="4"/>
        <v>437185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7">
        <f t="shared" si="5"/>
        <v>0</v>
      </c>
      <c r="M43" s="17">
        <f t="shared" si="2"/>
        <v>437185</v>
      </c>
      <c r="N43"/>
    </row>
    <row r="44" spans="1:14" s="2" customFormat="1" ht="31.5">
      <c r="A44" s="26" t="s">
        <v>136</v>
      </c>
      <c r="B44" s="15">
        <v>4312163</v>
      </c>
      <c r="C44" s="15">
        <v>543955</v>
      </c>
      <c r="D44" s="15">
        <v>543955</v>
      </c>
      <c r="E44" s="15">
        <v>0</v>
      </c>
      <c r="F44" s="15">
        <f t="shared" si="4"/>
        <v>4312163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7">
        <f t="shared" si="5"/>
        <v>0</v>
      </c>
      <c r="M44" s="17">
        <f t="shared" si="2"/>
        <v>4312163</v>
      </c>
      <c r="N44"/>
    </row>
    <row r="45" spans="1:14" s="2" customFormat="1" ht="15.75">
      <c r="A45" s="69" t="s">
        <v>121</v>
      </c>
      <c r="B45" s="15">
        <v>0</v>
      </c>
      <c r="C45" s="15">
        <v>2837859</v>
      </c>
      <c r="D45" s="15">
        <v>2837859</v>
      </c>
      <c r="E45" s="15">
        <v>0</v>
      </c>
      <c r="F45" s="15">
        <f t="shared" si="4"/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7">
        <f t="shared" si="5"/>
        <v>0</v>
      </c>
      <c r="M45" s="17">
        <f t="shared" si="2"/>
        <v>0</v>
      </c>
      <c r="N45"/>
    </row>
    <row r="46" spans="1:14" s="2" customFormat="1" ht="15.75">
      <c r="A46" s="69" t="s">
        <v>122</v>
      </c>
      <c r="B46" s="15">
        <v>109188903</v>
      </c>
      <c r="C46" s="15">
        <v>226365024</v>
      </c>
      <c r="D46" s="15">
        <v>220721089</v>
      </c>
      <c r="E46" s="15">
        <v>30139</v>
      </c>
      <c r="F46" s="15">
        <f t="shared" si="4"/>
        <v>114802699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7">
        <f t="shared" si="5"/>
        <v>0</v>
      </c>
      <c r="M46" s="17">
        <f t="shared" si="2"/>
        <v>114802699</v>
      </c>
      <c r="N46"/>
    </row>
    <row r="47" spans="1:14" s="2" customFormat="1" ht="15.75">
      <c r="A47" s="69" t="s">
        <v>123</v>
      </c>
      <c r="B47" s="15">
        <v>109302316</v>
      </c>
      <c r="C47" s="15">
        <v>124278745</v>
      </c>
      <c r="D47" s="15">
        <v>83479022</v>
      </c>
      <c r="E47" s="15">
        <v>0</v>
      </c>
      <c r="F47" s="15">
        <f t="shared" si="4"/>
        <v>150102039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7">
        <f t="shared" si="5"/>
        <v>0</v>
      </c>
      <c r="M47" s="17">
        <f t="shared" si="2"/>
        <v>150102039</v>
      </c>
      <c r="N47"/>
    </row>
    <row r="48" spans="1:14" s="2" customFormat="1" ht="15.75">
      <c r="A48" s="70" t="s">
        <v>26</v>
      </c>
      <c r="B48" s="6">
        <f aca="true" t="shared" si="6" ref="B48:L48">SUM(B49:B66)</f>
        <v>1314435491</v>
      </c>
      <c r="C48" s="6">
        <f t="shared" si="6"/>
        <v>1449428489</v>
      </c>
      <c r="D48" s="6">
        <f t="shared" si="6"/>
        <v>1076557945</v>
      </c>
      <c r="E48" s="6">
        <f t="shared" si="6"/>
        <v>717953</v>
      </c>
      <c r="F48" s="6">
        <f t="shared" si="6"/>
        <v>1686588082</v>
      </c>
      <c r="G48" s="6">
        <f t="shared" si="6"/>
        <v>151353</v>
      </c>
      <c r="H48" s="6">
        <f t="shared" si="6"/>
        <v>41323653</v>
      </c>
      <c r="I48" s="6">
        <f t="shared" si="6"/>
        <v>21498823</v>
      </c>
      <c r="J48" s="6">
        <f t="shared" si="6"/>
        <v>21307802</v>
      </c>
      <c r="K48" s="6">
        <f t="shared" si="6"/>
        <v>19976184</v>
      </c>
      <c r="L48" s="6">
        <f t="shared" si="6"/>
        <v>191020</v>
      </c>
      <c r="M48" s="11">
        <f t="shared" si="2"/>
        <v>1686779102</v>
      </c>
      <c r="N48"/>
    </row>
    <row r="49" spans="1:14" s="2" customFormat="1" ht="15.75">
      <c r="A49" s="69" t="s">
        <v>81</v>
      </c>
      <c r="B49" s="15">
        <v>153173</v>
      </c>
      <c r="C49" s="15">
        <v>612939</v>
      </c>
      <c r="D49" s="15">
        <v>606076</v>
      </c>
      <c r="E49" s="15">
        <v>6091</v>
      </c>
      <c r="F49" s="15">
        <f aca="true" t="shared" si="7" ref="F49:F66">(B49+C49)-(D49+E49)</f>
        <v>153945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7">
        <f aca="true" t="shared" si="8" ref="L49:L66">(G49+H49)-(J49+K49)</f>
        <v>0</v>
      </c>
      <c r="M49" s="17">
        <f t="shared" si="2"/>
        <v>153945</v>
      </c>
      <c r="N49"/>
    </row>
    <row r="50" spans="1:14" s="2" customFormat="1" ht="15.75">
      <c r="A50" s="69" t="s">
        <v>137</v>
      </c>
      <c r="B50" s="15">
        <v>3362256</v>
      </c>
      <c r="C50" s="15">
        <v>59273571</v>
      </c>
      <c r="D50" s="15">
        <v>58112205</v>
      </c>
      <c r="E50" s="15">
        <v>19175</v>
      </c>
      <c r="F50" s="15">
        <f t="shared" si="7"/>
        <v>4504447</v>
      </c>
      <c r="G50" s="15">
        <v>8134</v>
      </c>
      <c r="H50" s="15">
        <v>6468426</v>
      </c>
      <c r="I50" s="15">
        <v>3391549</v>
      </c>
      <c r="J50" s="15">
        <v>3383332</v>
      </c>
      <c r="K50" s="15">
        <v>3085011</v>
      </c>
      <c r="L50" s="17">
        <f t="shared" si="8"/>
        <v>8217</v>
      </c>
      <c r="M50" s="17">
        <f t="shared" si="2"/>
        <v>4512664</v>
      </c>
      <c r="N50"/>
    </row>
    <row r="51" spans="1:14" s="2" customFormat="1" ht="15.75">
      <c r="A51" s="69" t="s">
        <v>40</v>
      </c>
      <c r="B51" s="15">
        <v>384647</v>
      </c>
      <c r="C51" s="15">
        <v>112417</v>
      </c>
      <c r="D51" s="15">
        <v>112417</v>
      </c>
      <c r="E51" s="15">
        <v>0</v>
      </c>
      <c r="F51" s="15">
        <f t="shared" si="7"/>
        <v>384647</v>
      </c>
      <c r="G51" s="15">
        <v>0</v>
      </c>
      <c r="H51" s="15">
        <v>1535464</v>
      </c>
      <c r="I51" s="15">
        <v>538000</v>
      </c>
      <c r="J51" s="15">
        <v>538000</v>
      </c>
      <c r="K51" s="15">
        <v>997464</v>
      </c>
      <c r="L51" s="17">
        <f t="shared" si="8"/>
        <v>0</v>
      </c>
      <c r="M51" s="17">
        <f t="shared" si="2"/>
        <v>384647</v>
      </c>
      <c r="N51"/>
    </row>
    <row r="52" spans="1:14" s="2" customFormat="1" ht="31.5">
      <c r="A52" s="69" t="s">
        <v>80</v>
      </c>
      <c r="B52" s="15">
        <v>774350</v>
      </c>
      <c r="C52" s="15">
        <v>752450</v>
      </c>
      <c r="D52" s="15">
        <v>749366</v>
      </c>
      <c r="E52" s="15">
        <v>0</v>
      </c>
      <c r="F52" s="15">
        <f t="shared" si="7"/>
        <v>777434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7">
        <f t="shared" si="8"/>
        <v>0</v>
      </c>
      <c r="M52" s="17">
        <f t="shared" si="2"/>
        <v>777434</v>
      </c>
      <c r="N52"/>
    </row>
    <row r="53" spans="1:14" s="2" customFormat="1" ht="15.75" customHeight="1">
      <c r="A53" s="69" t="s">
        <v>41</v>
      </c>
      <c r="B53" s="15">
        <v>2989045</v>
      </c>
      <c r="C53" s="15">
        <v>2642063</v>
      </c>
      <c r="D53" s="15">
        <v>898651</v>
      </c>
      <c r="E53" s="15">
        <v>0</v>
      </c>
      <c r="F53" s="15">
        <f t="shared" si="7"/>
        <v>4732457</v>
      </c>
      <c r="G53" s="15">
        <v>0</v>
      </c>
      <c r="H53" s="15">
        <v>14850</v>
      </c>
      <c r="I53" s="15">
        <v>0</v>
      </c>
      <c r="J53" s="15">
        <v>0</v>
      </c>
      <c r="K53" s="15">
        <v>14850</v>
      </c>
      <c r="L53" s="17">
        <f t="shared" si="8"/>
        <v>0</v>
      </c>
      <c r="M53" s="17">
        <f t="shared" si="2"/>
        <v>4732457</v>
      </c>
      <c r="N53"/>
    </row>
    <row r="54" spans="1:14" s="2" customFormat="1" ht="15.75">
      <c r="A54" s="69" t="s">
        <v>72</v>
      </c>
      <c r="B54" s="15">
        <v>765732490</v>
      </c>
      <c r="C54" s="15">
        <v>956475538</v>
      </c>
      <c r="D54" s="15">
        <v>953271423</v>
      </c>
      <c r="E54" s="15">
        <v>0</v>
      </c>
      <c r="F54" s="15">
        <f t="shared" si="7"/>
        <v>768936605</v>
      </c>
      <c r="G54" s="15">
        <v>138589</v>
      </c>
      <c r="H54" s="15">
        <v>23984999</v>
      </c>
      <c r="I54" s="15">
        <v>13402321</v>
      </c>
      <c r="J54" s="15">
        <v>13253201</v>
      </c>
      <c r="K54" s="15">
        <v>10721267</v>
      </c>
      <c r="L54" s="17">
        <f t="shared" si="8"/>
        <v>149120</v>
      </c>
      <c r="M54" s="17">
        <f t="shared" si="2"/>
        <v>769085725</v>
      </c>
      <c r="N54"/>
    </row>
    <row r="55" spans="1:14" ht="15.75">
      <c r="A55" s="69" t="s">
        <v>138</v>
      </c>
      <c r="B55" s="15">
        <v>1275</v>
      </c>
      <c r="C55" s="15">
        <v>230698</v>
      </c>
      <c r="D55" s="15">
        <v>229812</v>
      </c>
      <c r="E55" s="15">
        <v>0</v>
      </c>
      <c r="F55" s="15">
        <f t="shared" si="7"/>
        <v>2161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7"/>
      <c r="M55" s="17">
        <f t="shared" si="2"/>
        <v>2161</v>
      </c>
      <c r="N55"/>
    </row>
    <row r="56" spans="1:14" ht="31.5">
      <c r="A56" s="69" t="s">
        <v>139</v>
      </c>
      <c r="B56" s="15">
        <v>64107612</v>
      </c>
      <c r="C56" s="15">
        <v>52545744</v>
      </c>
      <c r="D56" s="15">
        <v>51006941</v>
      </c>
      <c r="E56" s="15">
        <v>688122</v>
      </c>
      <c r="F56" s="15">
        <f t="shared" si="7"/>
        <v>64958293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7">
        <f t="shared" si="8"/>
        <v>0</v>
      </c>
      <c r="M56" s="17">
        <f t="shared" si="2"/>
        <v>64958293</v>
      </c>
      <c r="N56"/>
    </row>
    <row r="57" spans="1:14" ht="15.75">
      <c r="A57" s="69" t="s">
        <v>42</v>
      </c>
      <c r="B57" s="15">
        <v>467953436</v>
      </c>
      <c r="C57" s="15">
        <v>371908255</v>
      </c>
      <c r="D57" s="15">
        <v>6959184</v>
      </c>
      <c r="E57" s="15">
        <v>4565</v>
      </c>
      <c r="F57" s="15">
        <f t="shared" si="7"/>
        <v>832897942</v>
      </c>
      <c r="G57" s="15">
        <v>0</v>
      </c>
      <c r="H57" s="15">
        <v>8225347</v>
      </c>
      <c r="I57" s="15">
        <v>3537964</v>
      </c>
      <c r="J57" s="15">
        <v>3510331</v>
      </c>
      <c r="K57" s="15">
        <v>4687384</v>
      </c>
      <c r="L57" s="17">
        <f t="shared" si="8"/>
        <v>27632</v>
      </c>
      <c r="M57" s="17">
        <f t="shared" si="2"/>
        <v>832925574</v>
      </c>
      <c r="N57"/>
    </row>
    <row r="58" spans="1:14" ht="15.75">
      <c r="A58" s="69" t="s">
        <v>73</v>
      </c>
      <c r="B58" s="15">
        <v>4268954</v>
      </c>
      <c r="C58" s="15">
        <v>636906</v>
      </c>
      <c r="D58" s="15">
        <v>612268</v>
      </c>
      <c r="E58" s="15">
        <v>0</v>
      </c>
      <c r="F58" s="15">
        <f t="shared" si="7"/>
        <v>4293592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7">
        <f t="shared" si="8"/>
        <v>0</v>
      </c>
      <c r="M58" s="17">
        <f t="shared" si="2"/>
        <v>4293592</v>
      </c>
      <c r="N58"/>
    </row>
    <row r="59" spans="1:14" ht="15.75">
      <c r="A59" s="69" t="s">
        <v>140</v>
      </c>
      <c r="B59" s="15">
        <v>158404</v>
      </c>
      <c r="C59" s="15">
        <v>401545</v>
      </c>
      <c r="D59" s="15">
        <v>401484</v>
      </c>
      <c r="E59" s="15">
        <v>0</v>
      </c>
      <c r="F59" s="15">
        <f t="shared" si="7"/>
        <v>158465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7">
        <f t="shared" si="8"/>
        <v>0</v>
      </c>
      <c r="M59" s="17">
        <f t="shared" si="2"/>
        <v>158465</v>
      </c>
      <c r="N59"/>
    </row>
    <row r="60" spans="1:14" ht="15.75">
      <c r="A60" s="69" t="s">
        <v>43</v>
      </c>
      <c r="B60" s="15">
        <v>3010639</v>
      </c>
      <c r="C60" s="15">
        <v>1942688</v>
      </c>
      <c r="D60" s="15">
        <v>1766793</v>
      </c>
      <c r="E60" s="15">
        <v>0</v>
      </c>
      <c r="F60" s="15">
        <f t="shared" si="7"/>
        <v>3186534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7">
        <f t="shared" si="8"/>
        <v>0</v>
      </c>
      <c r="M60" s="17">
        <f t="shared" si="2"/>
        <v>3186534</v>
      </c>
      <c r="N60"/>
    </row>
    <row r="61" spans="1:14" ht="31.5">
      <c r="A61" s="69" t="s">
        <v>141</v>
      </c>
      <c r="B61" s="15">
        <v>2635</v>
      </c>
      <c r="C61" s="15">
        <v>168715</v>
      </c>
      <c r="D61" s="15">
        <v>146021</v>
      </c>
      <c r="E61" s="15">
        <v>0</v>
      </c>
      <c r="F61" s="15">
        <f t="shared" si="7"/>
        <v>25329</v>
      </c>
      <c r="G61" s="15">
        <v>0</v>
      </c>
      <c r="H61" s="15">
        <v>291224</v>
      </c>
      <c r="I61" s="15">
        <v>135077</v>
      </c>
      <c r="J61" s="15">
        <v>135077</v>
      </c>
      <c r="K61" s="15">
        <v>156147</v>
      </c>
      <c r="L61" s="17">
        <f t="shared" si="8"/>
        <v>0</v>
      </c>
      <c r="M61" s="17">
        <f t="shared" si="2"/>
        <v>25329</v>
      </c>
      <c r="N61"/>
    </row>
    <row r="62" spans="1:14" ht="31.5">
      <c r="A62" s="69" t="s">
        <v>142</v>
      </c>
      <c r="B62" s="15">
        <v>18817</v>
      </c>
      <c r="C62" s="15">
        <v>214850</v>
      </c>
      <c r="D62" s="15">
        <v>209653</v>
      </c>
      <c r="E62" s="15">
        <v>0</v>
      </c>
      <c r="F62" s="15">
        <f t="shared" si="7"/>
        <v>24014</v>
      </c>
      <c r="G62" s="15">
        <v>0</v>
      </c>
      <c r="H62" s="15">
        <v>164264</v>
      </c>
      <c r="I62" s="15">
        <v>3574</v>
      </c>
      <c r="J62" s="15">
        <v>3574</v>
      </c>
      <c r="K62" s="15">
        <v>160690</v>
      </c>
      <c r="L62" s="17">
        <f t="shared" si="8"/>
        <v>0</v>
      </c>
      <c r="M62" s="17">
        <f t="shared" si="2"/>
        <v>24014</v>
      </c>
      <c r="N62"/>
    </row>
    <row r="63" spans="1:14" ht="15.75">
      <c r="A63" s="69" t="s">
        <v>143</v>
      </c>
      <c r="B63" s="15">
        <v>49912</v>
      </c>
      <c r="C63" s="15">
        <v>386627</v>
      </c>
      <c r="D63" s="15">
        <v>386627</v>
      </c>
      <c r="E63" s="15">
        <v>0</v>
      </c>
      <c r="F63" s="15">
        <f t="shared" si="7"/>
        <v>49912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7">
        <f t="shared" si="8"/>
        <v>0</v>
      </c>
      <c r="M63" s="17">
        <f t="shared" si="2"/>
        <v>49912</v>
      </c>
      <c r="N63"/>
    </row>
    <row r="64" spans="1:14" s="2" customFormat="1" ht="15.75">
      <c r="A64" s="5" t="s">
        <v>144</v>
      </c>
      <c r="B64" s="15">
        <v>229683</v>
      </c>
      <c r="C64" s="15">
        <v>268988</v>
      </c>
      <c r="D64" s="15">
        <v>268792</v>
      </c>
      <c r="E64" s="15">
        <v>0</v>
      </c>
      <c r="F64" s="15">
        <f t="shared" si="7"/>
        <v>229879</v>
      </c>
      <c r="G64" s="15">
        <v>0</v>
      </c>
      <c r="H64" s="15">
        <v>605718</v>
      </c>
      <c r="I64" s="15">
        <v>476831</v>
      </c>
      <c r="J64" s="15">
        <v>476831</v>
      </c>
      <c r="K64" s="15">
        <v>128887</v>
      </c>
      <c r="L64" s="17">
        <f t="shared" si="8"/>
        <v>0</v>
      </c>
      <c r="M64" s="17">
        <f t="shared" si="2"/>
        <v>229879</v>
      </c>
      <c r="N64"/>
    </row>
    <row r="65" spans="1:14" s="2" customFormat="1" ht="15" customHeight="1">
      <c r="A65" s="5" t="s">
        <v>145</v>
      </c>
      <c r="B65" s="15">
        <v>22225</v>
      </c>
      <c r="C65" s="15">
        <v>820517</v>
      </c>
      <c r="D65" s="15">
        <v>790956</v>
      </c>
      <c r="E65" s="15">
        <v>0</v>
      </c>
      <c r="F65" s="15">
        <f t="shared" si="7"/>
        <v>51786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7">
        <f t="shared" si="8"/>
        <v>0</v>
      </c>
      <c r="M65" s="17">
        <f t="shared" si="2"/>
        <v>51786</v>
      </c>
      <c r="N65"/>
    </row>
    <row r="66" spans="1:14" s="2" customFormat="1" ht="15" customHeight="1">
      <c r="A66" s="69" t="s">
        <v>44</v>
      </c>
      <c r="B66" s="15">
        <v>1215938</v>
      </c>
      <c r="C66" s="15">
        <v>33978</v>
      </c>
      <c r="D66" s="15">
        <v>29276</v>
      </c>
      <c r="E66" s="15">
        <v>0</v>
      </c>
      <c r="F66" s="15">
        <f t="shared" si="7"/>
        <v>1220640</v>
      </c>
      <c r="G66" s="15">
        <v>4630</v>
      </c>
      <c r="H66" s="15">
        <v>33361</v>
      </c>
      <c r="I66" s="15">
        <v>13507</v>
      </c>
      <c r="J66" s="15">
        <v>7456</v>
      </c>
      <c r="K66" s="15">
        <v>24484</v>
      </c>
      <c r="L66" s="17">
        <f t="shared" si="8"/>
        <v>6051</v>
      </c>
      <c r="M66" s="17">
        <f t="shared" si="2"/>
        <v>1226691</v>
      </c>
      <c r="N66"/>
    </row>
    <row r="67" spans="1:14" s="2" customFormat="1" ht="15" customHeight="1">
      <c r="A67" s="32" t="s">
        <v>6</v>
      </c>
      <c r="B67" s="6">
        <f aca="true" t="shared" si="9" ref="B67:L67">SUM(B68:B83)</f>
        <v>925418868</v>
      </c>
      <c r="C67" s="6">
        <f t="shared" si="9"/>
        <v>754585711</v>
      </c>
      <c r="D67" s="6">
        <f t="shared" si="9"/>
        <v>225603945</v>
      </c>
      <c r="E67" s="6">
        <f t="shared" si="9"/>
        <v>3355047</v>
      </c>
      <c r="F67" s="6">
        <f t="shared" si="9"/>
        <v>1451045587</v>
      </c>
      <c r="G67" s="6">
        <f t="shared" si="9"/>
        <v>70314</v>
      </c>
      <c r="H67" s="6">
        <f t="shared" si="9"/>
        <v>3403781</v>
      </c>
      <c r="I67" s="6">
        <f t="shared" si="9"/>
        <v>1993037</v>
      </c>
      <c r="J67" s="6">
        <f t="shared" si="9"/>
        <v>1869225</v>
      </c>
      <c r="K67" s="6">
        <f t="shared" si="9"/>
        <v>1481057</v>
      </c>
      <c r="L67" s="6">
        <f t="shared" si="9"/>
        <v>123813</v>
      </c>
      <c r="M67" s="11">
        <f t="shared" si="2"/>
        <v>1451169400</v>
      </c>
      <c r="N67"/>
    </row>
    <row r="68" spans="1:14" s="2" customFormat="1" ht="15.75">
      <c r="A68" s="26" t="s">
        <v>146</v>
      </c>
      <c r="B68" s="15">
        <v>5926459</v>
      </c>
      <c r="C68" s="15">
        <v>9771729</v>
      </c>
      <c r="D68" s="15">
        <v>3714152</v>
      </c>
      <c r="E68" s="15">
        <v>0</v>
      </c>
      <c r="F68" s="15">
        <f aca="true" t="shared" si="10" ref="F68:F83">(B68+C68)-(D68+E68)</f>
        <v>11984036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7">
        <f aca="true" t="shared" si="11" ref="L68:L83">(G68+H68)-(J68+K68)</f>
        <v>0</v>
      </c>
      <c r="M68" s="17">
        <f t="shared" si="2"/>
        <v>11984036</v>
      </c>
      <c r="N68"/>
    </row>
    <row r="69" spans="1:14" s="2" customFormat="1" ht="15.75" customHeight="1">
      <c r="A69" s="26" t="s">
        <v>147</v>
      </c>
      <c r="B69" s="15">
        <v>6742775</v>
      </c>
      <c r="C69" s="15">
        <v>3255688</v>
      </c>
      <c r="D69" s="15">
        <v>2165162</v>
      </c>
      <c r="E69" s="15">
        <v>420463</v>
      </c>
      <c r="F69" s="15">
        <f t="shared" si="10"/>
        <v>7412838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7">
        <f t="shared" si="11"/>
        <v>0</v>
      </c>
      <c r="M69" s="17">
        <f t="shared" si="2"/>
        <v>7412838</v>
      </c>
      <c r="N69"/>
    </row>
    <row r="70" spans="1:14" s="2" customFormat="1" ht="15.75" customHeight="1">
      <c r="A70" s="71" t="s">
        <v>82</v>
      </c>
      <c r="B70" s="15">
        <v>943745</v>
      </c>
      <c r="C70" s="15">
        <v>666956</v>
      </c>
      <c r="D70" s="15">
        <v>644046</v>
      </c>
      <c r="E70" s="15">
        <v>0</v>
      </c>
      <c r="F70" s="15">
        <f t="shared" si="10"/>
        <v>966655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7">
        <f t="shared" si="11"/>
        <v>0</v>
      </c>
      <c r="M70" s="17">
        <f t="shared" si="2"/>
        <v>966655</v>
      </c>
      <c r="N70"/>
    </row>
    <row r="71" spans="1:14" s="2" customFormat="1" ht="15.75" customHeight="1">
      <c r="A71" s="26" t="s">
        <v>83</v>
      </c>
      <c r="B71" s="15">
        <v>1448100</v>
      </c>
      <c r="C71" s="15">
        <v>1371655</v>
      </c>
      <c r="D71" s="15">
        <v>1311731</v>
      </c>
      <c r="E71" s="15">
        <v>0</v>
      </c>
      <c r="F71" s="15">
        <f t="shared" si="10"/>
        <v>1508024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7">
        <f t="shared" si="11"/>
        <v>0</v>
      </c>
      <c r="M71" s="17">
        <f t="shared" si="2"/>
        <v>1508024</v>
      </c>
      <c r="N71"/>
    </row>
    <row r="72" spans="1:14" s="2" customFormat="1" ht="15.75">
      <c r="A72" s="26" t="s">
        <v>84</v>
      </c>
      <c r="B72" s="15">
        <v>2601173</v>
      </c>
      <c r="C72" s="15">
        <v>2654248</v>
      </c>
      <c r="D72" s="15">
        <v>2645221</v>
      </c>
      <c r="E72" s="15">
        <v>0</v>
      </c>
      <c r="F72" s="15">
        <f t="shared" si="10"/>
        <v>2610200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7">
        <f t="shared" si="11"/>
        <v>0</v>
      </c>
      <c r="M72" s="17">
        <f t="shared" si="2"/>
        <v>2610200</v>
      </c>
      <c r="N72"/>
    </row>
    <row r="73" spans="1:14" s="2" customFormat="1" ht="15.75" customHeight="1">
      <c r="A73" s="26" t="s">
        <v>85</v>
      </c>
      <c r="B73" s="15">
        <v>596568</v>
      </c>
      <c r="C73" s="15">
        <v>207129</v>
      </c>
      <c r="D73" s="15">
        <v>182660</v>
      </c>
      <c r="E73" s="15">
        <v>411216</v>
      </c>
      <c r="F73" s="15">
        <f t="shared" si="10"/>
        <v>209821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7">
        <f t="shared" si="11"/>
        <v>0</v>
      </c>
      <c r="M73" s="17">
        <f t="shared" si="2"/>
        <v>209821</v>
      </c>
      <c r="N73"/>
    </row>
    <row r="74" spans="1:14" s="2" customFormat="1" ht="15.75" customHeight="1">
      <c r="A74" s="26" t="s">
        <v>148</v>
      </c>
      <c r="B74" s="15">
        <v>491453</v>
      </c>
      <c r="C74" s="15">
        <v>1104302</v>
      </c>
      <c r="D74" s="15">
        <v>996410</v>
      </c>
      <c r="E74" s="15">
        <v>0</v>
      </c>
      <c r="F74" s="15">
        <f t="shared" si="10"/>
        <v>599345</v>
      </c>
      <c r="G74" s="15">
        <v>0</v>
      </c>
      <c r="H74" s="15">
        <v>197763</v>
      </c>
      <c r="I74" s="15">
        <v>98792</v>
      </c>
      <c r="J74" s="15">
        <v>666</v>
      </c>
      <c r="K74" s="15">
        <v>98970</v>
      </c>
      <c r="L74" s="17">
        <f t="shared" si="11"/>
        <v>98127</v>
      </c>
      <c r="M74" s="17">
        <f t="shared" si="2"/>
        <v>697472</v>
      </c>
      <c r="N74"/>
    </row>
    <row r="75" spans="1:14" s="2" customFormat="1" ht="15.75" customHeight="1">
      <c r="A75" s="26" t="s">
        <v>45</v>
      </c>
      <c r="B75" s="15">
        <v>1405010</v>
      </c>
      <c r="C75" s="15">
        <v>2330994</v>
      </c>
      <c r="D75" s="15">
        <v>1012880</v>
      </c>
      <c r="E75" s="15">
        <v>0</v>
      </c>
      <c r="F75" s="15">
        <f t="shared" si="10"/>
        <v>2723124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7">
        <f t="shared" si="11"/>
        <v>0</v>
      </c>
      <c r="M75" s="17">
        <f aca="true" t="shared" si="12" ref="M75:M83">F75+L75</f>
        <v>2723124</v>
      </c>
      <c r="N75"/>
    </row>
    <row r="76" spans="1:14" s="2" customFormat="1" ht="15.75">
      <c r="A76" s="29" t="s">
        <v>46</v>
      </c>
      <c r="B76" s="15">
        <v>66997362</v>
      </c>
      <c r="C76" s="15">
        <v>26810890</v>
      </c>
      <c r="D76" s="15">
        <v>26928722</v>
      </c>
      <c r="E76" s="15">
        <v>5223</v>
      </c>
      <c r="F76" s="15">
        <f t="shared" si="10"/>
        <v>66874307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7">
        <f t="shared" si="11"/>
        <v>0</v>
      </c>
      <c r="M76" s="17">
        <f t="shared" si="12"/>
        <v>66874307</v>
      </c>
      <c r="N76"/>
    </row>
    <row r="77" spans="1:14" s="2" customFormat="1" ht="15.75">
      <c r="A77" s="26" t="s">
        <v>47</v>
      </c>
      <c r="B77" s="15">
        <v>314148793</v>
      </c>
      <c r="C77" s="15">
        <v>78574540</v>
      </c>
      <c r="D77" s="15">
        <v>10602334</v>
      </c>
      <c r="E77" s="15">
        <v>16915</v>
      </c>
      <c r="F77" s="15">
        <f t="shared" si="10"/>
        <v>382104084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7">
        <f t="shared" si="11"/>
        <v>0</v>
      </c>
      <c r="M77" s="17">
        <f t="shared" si="12"/>
        <v>382104084</v>
      </c>
      <c r="N77"/>
    </row>
    <row r="78" spans="1:14" s="2" customFormat="1" ht="15.75">
      <c r="A78" s="26" t="s">
        <v>48</v>
      </c>
      <c r="B78" s="15">
        <v>136843629</v>
      </c>
      <c r="C78" s="15">
        <v>114497517</v>
      </c>
      <c r="D78" s="15">
        <v>123235272</v>
      </c>
      <c r="E78" s="15">
        <v>2413406</v>
      </c>
      <c r="F78" s="15">
        <f t="shared" si="10"/>
        <v>125692468</v>
      </c>
      <c r="G78" s="15">
        <v>70314</v>
      </c>
      <c r="H78" s="15">
        <v>3206018</v>
      </c>
      <c r="I78" s="15">
        <v>1894245</v>
      </c>
      <c r="J78" s="15">
        <v>1868559</v>
      </c>
      <c r="K78" s="15">
        <v>1382087</v>
      </c>
      <c r="L78" s="17">
        <f t="shared" si="11"/>
        <v>25686</v>
      </c>
      <c r="M78" s="17">
        <f t="shared" si="12"/>
        <v>125718154</v>
      </c>
      <c r="N78"/>
    </row>
    <row r="79" spans="1:14" s="2" customFormat="1" ht="15.75" customHeight="1">
      <c r="A79" s="26" t="s">
        <v>49</v>
      </c>
      <c r="B79" s="15">
        <v>350713458</v>
      </c>
      <c r="C79" s="15">
        <v>474303275</v>
      </c>
      <c r="D79" s="15">
        <v>32278748</v>
      </c>
      <c r="E79" s="15">
        <v>0</v>
      </c>
      <c r="F79" s="15">
        <f t="shared" si="10"/>
        <v>792737985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7">
        <f t="shared" si="11"/>
        <v>0</v>
      </c>
      <c r="M79" s="17">
        <f t="shared" si="12"/>
        <v>792737985</v>
      </c>
      <c r="N79"/>
    </row>
    <row r="80" spans="1:14" s="2" customFormat="1" ht="15.75">
      <c r="A80" s="26" t="s">
        <v>50</v>
      </c>
      <c r="B80" s="15">
        <v>6448447</v>
      </c>
      <c r="C80" s="15">
        <v>12615033</v>
      </c>
      <c r="D80" s="15">
        <v>9847719</v>
      </c>
      <c r="E80" s="15">
        <v>0</v>
      </c>
      <c r="F80" s="15">
        <f t="shared" si="10"/>
        <v>9215761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7">
        <f t="shared" si="11"/>
        <v>0</v>
      </c>
      <c r="M80" s="17">
        <f t="shared" si="12"/>
        <v>9215761</v>
      </c>
      <c r="N80"/>
    </row>
    <row r="81" spans="1:14" s="2" customFormat="1" ht="15.75">
      <c r="A81" s="26" t="s">
        <v>51</v>
      </c>
      <c r="B81" s="15">
        <v>23791236</v>
      </c>
      <c r="C81" s="15">
        <v>7196164</v>
      </c>
      <c r="D81" s="15">
        <v>3420289</v>
      </c>
      <c r="E81" s="15">
        <v>378</v>
      </c>
      <c r="F81" s="15">
        <f t="shared" si="10"/>
        <v>27566733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7">
        <f t="shared" si="11"/>
        <v>0</v>
      </c>
      <c r="M81" s="17">
        <f t="shared" si="12"/>
        <v>27566733</v>
      </c>
      <c r="N81"/>
    </row>
    <row r="82" spans="1:14" s="2" customFormat="1" ht="15.75" customHeight="1">
      <c r="A82" s="26" t="s">
        <v>52</v>
      </c>
      <c r="B82" s="15">
        <v>132541</v>
      </c>
      <c r="C82" s="15">
        <v>1664223</v>
      </c>
      <c r="D82" s="15">
        <v>1062363</v>
      </c>
      <c r="E82" s="15">
        <v>87446</v>
      </c>
      <c r="F82" s="15">
        <f t="shared" si="10"/>
        <v>646955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7">
        <f t="shared" si="11"/>
        <v>0</v>
      </c>
      <c r="M82" s="17">
        <f t="shared" si="12"/>
        <v>646955</v>
      </c>
      <c r="N82"/>
    </row>
    <row r="83" spans="1:14" s="2" customFormat="1" ht="15.75">
      <c r="A83" s="26" t="s">
        <v>149</v>
      </c>
      <c r="B83" s="15">
        <v>6188119</v>
      </c>
      <c r="C83" s="15">
        <v>17561368</v>
      </c>
      <c r="D83" s="15">
        <v>5556236</v>
      </c>
      <c r="E83" s="15">
        <v>0</v>
      </c>
      <c r="F83" s="15">
        <f t="shared" si="10"/>
        <v>18193251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7">
        <f t="shared" si="11"/>
        <v>0</v>
      </c>
      <c r="M83" s="17">
        <f t="shared" si="12"/>
        <v>18193251</v>
      </c>
      <c r="N83"/>
    </row>
    <row r="84" spans="1:14" s="2" customFormat="1" ht="15.75">
      <c r="A84" s="31" t="s">
        <v>7</v>
      </c>
      <c r="B84" s="6">
        <f>SUM(B85:B89)</f>
        <v>41650889</v>
      </c>
      <c r="C84" s="6">
        <f aca="true" t="shared" si="13" ref="C84:L84">SUM(C85:C89)</f>
        <v>19944173</v>
      </c>
      <c r="D84" s="6">
        <f t="shared" si="13"/>
        <v>18625222</v>
      </c>
      <c r="E84" s="6">
        <f t="shared" si="13"/>
        <v>391745</v>
      </c>
      <c r="F84" s="6">
        <f t="shared" si="13"/>
        <v>42578095</v>
      </c>
      <c r="G84" s="6">
        <f t="shared" si="13"/>
        <v>0</v>
      </c>
      <c r="H84" s="6">
        <f t="shared" si="13"/>
        <v>0</v>
      </c>
      <c r="I84" s="6">
        <f t="shared" si="13"/>
        <v>0</v>
      </c>
      <c r="J84" s="6">
        <f t="shared" si="13"/>
        <v>0</v>
      </c>
      <c r="K84" s="6">
        <f t="shared" si="13"/>
        <v>0</v>
      </c>
      <c r="L84" s="6">
        <f t="shared" si="13"/>
        <v>0</v>
      </c>
      <c r="M84" s="11">
        <f aca="true" t="shared" si="14" ref="M84:M89">F84+L84</f>
        <v>42578095</v>
      </c>
      <c r="N84"/>
    </row>
    <row r="85" spans="1:14" s="2" customFormat="1" ht="15.75">
      <c r="A85" s="34" t="s">
        <v>86</v>
      </c>
      <c r="B85" s="15">
        <v>17453227</v>
      </c>
      <c r="C85" s="15">
        <v>5702223</v>
      </c>
      <c r="D85" s="15">
        <v>4736845</v>
      </c>
      <c r="E85" s="15">
        <v>0</v>
      </c>
      <c r="F85" s="15">
        <f>(B85+C85)-(D85+E85)</f>
        <v>18418605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7">
        <f>(G85+H85)-(J85+K85)</f>
        <v>0</v>
      </c>
      <c r="M85" s="17">
        <f t="shared" si="14"/>
        <v>18418605</v>
      </c>
      <c r="N85"/>
    </row>
    <row r="86" spans="1:14" s="2" customFormat="1" ht="15.75">
      <c r="A86" s="26" t="s">
        <v>87</v>
      </c>
      <c r="B86" s="35">
        <v>1905789</v>
      </c>
      <c r="C86" s="15">
        <v>5713917</v>
      </c>
      <c r="D86" s="15">
        <v>5466295</v>
      </c>
      <c r="E86" s="15">
        <v>0</v>
      </c>
      <c r="F86" s="15">
        <f>(B86+C86)-(D86+E86)</f>
        <v>2153411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7">
        <f>(G86+H86)-(J86+K86)</f>
        <v>0</v>
      </c>
      <c r="M86" s="17">
        <f t="shared" si="14"/>
        <v>2153411</v>
      </c>
      <c r="N86"/>
    </row>
    <row r="87" spans="1:14" s="2" customFormat="1" ht="15.75">
      <c r="A87" s="26" t="s">
        <v>88</v>
      </c>
      <c r="B87" s="35">
        <v>49432</v>
      </c>
      <c r="C87" s="15">
        <v>3104499</v>
      </c>
      <c r="D87" s="15">
        <v>3066561</v>
      </c>
      <c r="E87" s="15">
        <v>0</v>
      </c>
      <c r="F87" s="15">
        <f>(B87+C87)-(D87+E87)</f>
        <v>87370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7">
        <f>(G87+H87)-(J87+K87)</f>
        <v>0</v>
      </c>
      <c r="M87" s="17">
        <f t="shared" si="14"/>
        <v>87370</v>
      </c>
      <c r="N87"/>
    </row>
    <row r="88" spans="1:14" s="2" customFormat="1" ht="15.75">
      <c r="A88" s="26" t="s">
        <v>53</v>
      </c>
      <c r="B88" s="15">
        <v>0</v>
      </c>
      <c r="C88" s="15">
        <v>2342</v>
      </c>
      <c r="D88" s="15">
        <v>2342</v>
      </c>
      <c r="E88" s="15">
        <v>0</v>
      </c>
      <c r="F88" s="15">
        <f>(B88+C88)-(D88+E88)</f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7">
        <f>(G88+H88)-(J88+K88)</f>
        <v>0</v>
      </c>
      <c r="M88" s="17">
        <f t="shared" si="14"/>
        <v>0</v>
      </c>
      <c r="N88"/>
    </row>
    <row r="89" spans="1:14" s="2" customFormat="1" ht="15.75">
      <c r="A89" s="36" t="s">
        <v>58</v>
      </c>
      <c r="B89" s="35">
        <v>22242441</v>
      </c>
      <c r="C89" s="15">
        <v>5421192</v>
      </c>
      <c r="D89" s="15">
        <v>5353179</v>
      </c>
      <c r="E89" s="15">
        <v>391745</v>
      </c>
      <c r="F89" s="15">
        <f>(B89+C89)-(D89+E89)</f>
        <v>21918709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7">
        <f>(G89+H89)-(J89+K89)</f>
        <v>0</v>
      </c>
      <c r="M89" s="17">
        <f t="shared" si="14"/>
        <v>21918709</v>
      </c>
      <c r="N89"/>
    </row>
    <row r="90" spans="1:14" s="2" customFormat="1" ht="15.75">
      <c r="A90" s="37" t="s">
        <v>24</v>
      </c>
      <c r="B90" s="6">
        <f aca="true" t="shared" si="15" ref="B90:L90">SUM(B91:B100)</f>
        <v>58031821</v>
      </c>
      <c r="C90" s="6">
        <f t="shared" si="15"/>
        <v>34210678</v>
      </c>
      <c r="D90" s="6">
        <f t="shared" si="15"/>
        <v>23227900</v>
      </c>
      <c r="E90" s="6">
        <f t="shared" si="15"/>
        <v>355283</v>
      </c>
      <c r="F90" s="6">
        <f t="shared" si="15"/>
        <v>68659316</v>
      </c>
      <c r="G90" s="6">
        <f t="shared" si="15"/>
        <v>337698</v>
      </c>
      <c r="H90" s="6">
        <f t="shared" si="15"/>
        <v>1010103</v>
      </c>
      <c r="I90" s="6">
        <f t="shared" si="15"/>
        <v>842238</v>
      </c>
      <c r="J90" s="6">
        <f t="shared" si="15"/>
        <v>504540</v>
      </c>
      <c r="K90" s="6">
        <f t="shared" si="15"/>
        <v>505563</v>
      </c>
      <c r="L90" s="6">
        <f t="shared" si="15"/>
        <v>337698</v>
      </c>
      <c r="M90" s="11">
        <f aca="true" t="shared" si="16" ref="M90:M113">F90+L90</f>
        <v>68997014</v>
      </c>
      <c r="N90"/>
    </row>
    <row r="91" spans="1:14" s="2" customFormat="1" ht="15.75">
      <c r="A91" s="26" t="s">
        <v>89</v>
      </c>
      <c r="B91" s="15">
        <v>708856</v>
      </c>
      <c r="C91" s="15">
        <v>485520</v>
      </c>
      <c r="D91" s="15">
        <v>455189</v>
      </c>
      <c r="E91" s="15">
        <v>0</v>
      </c>
      <c r="F91" s="15">
        <f aca="true" t="shared" si="17" ref="F91:F100">(B91+C91)-(D91+E91)</f>
        <v>739187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7">
        <f aca="true" t="shared" si="18" ref="L91:L100">(G91+H91)-(J91+K91)</f>
        <v>0</v>
      </c>
      <c r="M91" s="17">
        <f t="shared" si="16"/>
        <v>739187</v>
      </c>
      <c r="N91"/>
    </row>
    <row r="92" spans="1:14" s="2" customFormat="1" ht="15.75">
      <c r="A92" s="26" t="s">
        <v>90</v>
      </c>
      <c r="B92" s="15">
        <v>662895</v>
      </c>
      <c r="C92" s="15">
        <v>10725343</v>
      </c>
      <c r="D92" s="15">
        <v>7574598</v>
      </c>
      <c r="E92" s="15">
        <v>0</v>
      </c>
      <c r="F92" s="15">
        <f t="shared" si="17"/>
        <v>3813640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7">
        <f t="shared" si="18"/>
        <v>0</v>
      </c>
      <c r="M92" s="17">
        <f t="shared" si="16"/>
        <v>3813640</v>
      </c>
      <c r="N92"/>
    </row>
    <row r="93" spans="1:14" s="2" customFormat="1" ht="15.75">
      <c r="A93" s="26" t="s">
        <v>54</v>
      </c>
      <c r="B93" s="15">
        <v>9158</v>
      </c>
      <c r="C93" s="15">
        <v>3423</v>
      </c>
      <c r="D93" s="15">
        <v>3423</v>
      </c>
      <c r="E93" s="15">
        <v>0</v>
      </c>
      <c r="F93" s="15">
        <f t="shared" si="17"/>
        <v>9158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7">
        <f t="shared" si="18"/>
        <v>0</v>
      </c>
      <c r="M93" s="17">
        <f t="shared" si="16"/>
        <v>9158</v>
      </c>
      <c r="N93"/>
    </row>
    <row r="94" spans="1:14" s="2" customFormat="1" ht="15.75" customHeight="1">
      <c r="A94" s="26" t="s">
        <v>55</v>
      </c>
      <c r="B94" s="15">
        <v>300</v>
      </c>
      <c r="C94" s="15">
        <v>24561</v>
      </c>
      <c r="D94" s="15">
        <v>24561</v>
      </c>
      <c r="E94" s="15">
        <v>0</v>
      </c>
      <c r="F94" s="15">
        <f t="shared" si="17"/>
        <v>300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7">
        <f t="shared" si="18"/>
        <v>0</v>
      </c>
      <c r="M94" s="17">
        <f t="shared" si="16"/>
        <v>300</v>
      </c>
      <c r="N94"/>
    </row>
    <row r="95" spans="1:14" s="2" customFormat="1" ht="15.75">
      <c r="A95" s="26" t="s">
        <v>56</v>
      </c>
      <c r="B95" s="15">
        <v>25187330</v>
      </c>
      <c r="C95" s="15">
        <v>12547684</v>
      </c>
      <c r="D95" s="15">
        <v>5801274</v>
      </c>
      <c r="E95" s="15">
        <v>159846</v>
      </c>
      <c r="F95" s="15">
        <f t="shared" si="17"/>
        <v>31773894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7">
        <f t="shared" si="18"/>
        <v>0</v>
      </c>
      <c r="M95" s="17">
        <f t="shared" si="16"/>
        <v>31773894</v>
      </c>
      <c r="N95"/>
    </row>
    <row r="96" spans="1:14" s="2" customFormat="1" ht="31.5">
      <c r="A96" s="26" t="s">
        <v>150</v>
      </c>
      <c r="B96" s="15">
        <v>0</v>
      </c>
      <c r="C96" s="15">
        <v>510961</v>
      </c>
      <c r="D96" s="15">
        <v>510961</v>
      </c>
      <c r="E96" s="15">
        <v>0</v>
      </c>
      <c r="F96" s="15">
        <f t="shared" si="17"/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7">
        <f t="shared" si="18"/>
        <v>0</v>
      </c>
      <c r="M96" s="17">
        <f t="shared" si="16"/>
        <v>0</v>
      </c>
      <c r="N96"/>
    </row>
    <row r="97" spans="1:14" s="2" customFormat="1" ht="15" customHeight="1">
      <c r="A97" s="26" t="s">
        <v>57</v>
      </c>
      <c r="B97" s="15">
        <v>784202</v>
      </c>
      <c r="C97" s="15">
        <v>1396208</v>
      </c>
      <c r="D97" s="15">
        <v>1392096</v>
      </c>
      <c r="E97" s="15">
        <v>195437</v>
      </c>
      <c r="F97" s="15">
        <f t="shared" si="17"/>
        <v>592877</v>
      </c>
      <c r="G97" s="15">
        <v>337698</v>
      </c>
      <c r="H97" s="15">
        <v>1010103</v>
      </c>
      <c r="I97" s="15">
        <v>842238</v>
      </c>
      <c r="J97" s="15">
        <v>504540</v>
      </c>
      <c r="K97" s="15">
        <v>505563</v>
      </c>
      <c r="L97" s="17">
        <f t="shared" si="18"/>
        <v>337698</v>
      </c>
      <c r="M97" s="17">
        <f t="shared" si="16"/>
        <v>930575</v>
      </c>
      <c r="N97"/>
    </row>
    <row r="98" spans="1:14" s="2" customFormat="1" ht="15.75" customHeight="1">
      <c r="A98" s="26" t="s">
        <v>59</v>
      </c>
      <c r="B98" s="15">
        <v>20362491</v>
      </c>
      <c r="C98" s="15">
        <v>3488991</v>
      </c>
      <c r="D98" s="15">
        <v>3449183</v>
      </c>
      <c r="E98" s="15">
        <v>0</v>
      </c>
      <c r="F98" s="15">
        <f t="shared" si="17"/>
        <v>20402299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7">
        <f t="shared" si="18"/>
        <v>0</v>
      </c>
      <c r="M98" s="17">
        <f t="shared" si="16"/>
        <v>20402299</v>
      </c>
      <c r="N98"/>
    </row>
    <row r="99" spans="1:14" s="2" customFormat="1" ht="21.75" customHeight="1">
      <c r="A99" s="26" t="s">
        <v>60</v>
      </c>
      <c r="B99" s="15">
        <v>344727</v>
      </c>
      <c r="C99" s="15">
        <v>536602</v>
      </c>
      <c r="D99" s="15">
        <v>533980</v>
      </c>
      <c r="E99" s="15">
        <v>0</v>
      </c>
      <c r="F99" s="15">
        <f t="shared" si="17"/>
        <v>347349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7">
        <f t="shared" si="18"/>
        <v>0</v>
      </c>
      <c r="M99" s="17">
        <f t="shared" si="16"/>
        <v>347349</v>
      </c>
      <c r="N99"/>
    </row>
    <row r="100" spans="1:14" s="2" customFormat="1" ht="15.75">
      <c r="A100" s="26" t="s">
        <v>151</v>
      </c>
      <c r="B100" s="15">
        <v>9971862</v>
      </c>
      <c r="C100" s="15">
        <v>4491385</v>
      </c>
      <c r="D100" s="15">
        <v>3482635</v>
      </c>
      <c r="E100" s="15">
        <v>0</v>
      </c>
      <c r="F100" s="15">
        <f t="shared" si="17"/>
        <v>10980612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7">
        <f t="shared" si="18"/>
        <v>0</v>
      </c>
      <c r="M100" s="17">
        <f t="shared" si="16"/>
        <v>10980612</v>
      </c>
      <c r="N100"/>
    </row>
    <row r="101" spans="1:14" s="2" customFormat="1" ht="15.75" customHeight="1">
      <c r="A101" s="31" t="s">
        <v>14</v>
      </c>
      <c r="B101" s="6">
        <f aca="true" t="shared" si="19" ref="B101:L101">SUM(B102:B113)</f>
        <v>5065501708</v>
      </c>
      <c r="C101" s="6">
        <f t="shared" si="19"/>
        <v>2478408143</v>
      </c>
      <c r="D101" s="6">
        <f t="shared" si="19"/>
        <v>196023226</v>
      </c>
      <c r="E101" s="6">
        <f t="shared" si="19"/>
        <v>656420</v>
      </c>
      <c r="F101" s="6">
        <f t="shared" si="19"/>
        <v>7347230205</v>
      </c>
      <c r="G101" s="6">
        <f t="shared" si="19"/>
        <v>1641261</v>
      </c>
      <c r="H101" s="6">
        <f t="shared" si="19"/>
        <v>56725981</v>
      </c>
      <c r="I101" s="6">
        <f t="shared" si="19"/>
        <v>12802383</v>
      </c>
      <c r="J101" s="6">
        <f t="shared" si="19"/>
        <v>11292972</v>
      </c>
      <c r="K101" s="6">
        <f t="shared" si="19"/>
        <v>45501676</v>
      </c>
      <c r="L101" s="6">
        <f t="shared" si="19"/>
        <v>1572594</v>
      </c>
      <c r="M101" s="11">
        <f t="shared" si="16"/>
        <v>7348802799</v>
      </c>
      <c r="N101"/>
    </row>
    <row r="102" spans="1:14" s="2" customFormat="1" ht="15.75" customHeight="1">
      <c r="A102" s="26" t="s">
        <v>61</v>
      </c>
      <c r="B102" s="15">
        <v>62</v>
      </c>
      <c r="C102" s="15">
        <v>2391657</v>
      </c>
      <c r="D102" s="15">
        <v>2391293</v>
      </c>
      <c r="E102" s="15">
        <v>0</v>
      </c>
      <c r="F102" s="15">
        <f aca="true" t="shared" si="20" ref="F102:F110">(B102+C102)-(D102+E102)</f>
        <v>426</v>
      </c>
      <c r="G102" s="15">
        <v>0</v>
      </c>
      <c r="H102" s="15">
        <v>2157013</v>
      </c>
      <c r="I102" s="15">
        <v>850711</v>
      </c>
      <c r="J102" s="15">
        <v>684172</v>
      </c>
      <c r="K102" s="15">
        <v>1306302</v>
      </c>
      <c r="L102" s="17">
        <f aca="true" t="shared" si="21" ref="L102:L113">(G102+H102)-(J102+K102)</f>
        <v>166539</v>
      </c>
      <c r="M102" s="17">
        <f t="shared" si="16"/>
        <v>166965</v>
      </c>
      <c r="N102"/>
    </row>
    <row r="103" spans="1:14" s="2" customFormat="1" ht="15.75" customHeight="1">
      <c r="A103" s="26" t="s">
        <v>63</v>
      </c>
      <c r="B103" s="15">
        <v>4553317</v>
      </c>
      <c r="C103" s="15">
        <v>8907833</v>
      </c>
      <c r="D103" s="15">
        <v>8721055</v>
      </c>
      <c r="E103" s="15">
        <v>0</v>
      </c>
      <c r="F103" s="15">
        <f t="shared" si="20"/>
        <v>4740095</v>
      </c>
      <c r="G103" s="15">
        <v>4</v>
      </c>
      <c r="H103" s="15">
        <v>0</v>
      </c>
      <c r="I103" s="15">
        <v>4</v>
      </c>
      <c r="J103" s="15">
        <v>0</v>
      </c>
      <c r="K103" s="15">
        <v>0</v>
      </c>
      <c r="L103" s="17">
        <f t="shared" si="21"/>
        <v>4</v>
      </c>
      <c r="M103" s="17">
        <f t="shared" si="16"/>
        <v>4740099</v>
      </c>
      <c r="N103"/>
    </row>
    <row r="104" spans="1:14" s="2" customFormat="1" ht="15.75" customHeight="1">
      <c r="A104" s="26" t="s">
        <v>64</v>
      </c>
      <c r="B104" s="15">
        <v>43173857</v>
      </c>
      <c r="C104" s="15">
        <v>11708791</v>
      </c>
      <c r="D104" s="15">
        <v>2776213</v>
      </c>
      <c r="E104" s="15">
        <v>19</v>
      </c>
      <c r="F104" s="15">
        <f t="shared" si="20"/>
        <v>52106416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7">
        <f t="shared" si="21"/>
        <v>0</v>
      </c>
      <c r="M104" s="17">
        <f t="shared" si="16"/>
        <v>52106416</v>
      </c>
      <c r="N104"/>
    </row>
    <row r="105" spans="1:14" s="2" customFormat="1" ht="15.75" customHeight="1">
      <c r="A105" s="26" t="s">
        <v>74</v>
      </c>
      <c r="B105" s="15">
        <v>6000</v>
      </c>
      <c r="C105" s="15">
        <v>0</v>
      </c>
      <c r="D105" s="15">
        <v>0</v>
      </c>
      <c r="E105" s="15">
        <v>0</v>
      </c>
      <c r="F105" s="15">
        <f t="shared" si="20"/>
        <v>6000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7">
        <f t="shared" si="21"/>
        <v>0</v>
      </c>
      <c r="M105" s="17">
        <f t="shared" si="16"/>
        <v>6000</v>
      </c>
      <c r="N105"/>
    </row>
    <row r="106" spans="1:14" s="2" customFormat="1" ht="15.75">
      <c r="A106" s="26" t="s">
        <v>65</v>
      </c>
      <c r="B106" s="15">
        <v>4525718</v>
      </c>
      <c r="C106" s="15">
        <v>27626</v>
      </c>
      <c r="D106" s="15">
        <v>4472748</v>
      </c>
      <c r="E106" s="15">
        <v>0</v>
      </c>
      <c r="F106" s="15">
        <f t="shared" si="20"/>
        <v>80596</v>
      </c>
      <c r="G106" s="15">
        <v>0</v>
      </c>
      <c r="H106" s="15">
        <v>2993940</v>
      </c>
      <c r="I106" s="15">
        <v>376789</v>
      </c>
      <c r="J106" s="15">
        <v>374595</v>
      </c>
      <c r="K106" s="15">
        <v>2617151</v>
      </c>
      <c r="L106" s="17">
        <f t="shared" si="21"/>
        <v>2194</v>
      </c>
      <c r="M106" s="17">
        <f t="shared" si="16"/>
        <v>82790</v>
      </c>
      <c r="N106"/>
    </row>
    <row r="107" spans="1:14" s="2" customFormat="1" ht="15" customHeight="1">
      <c r="A107" s="26" t="s">
        <v>66</v>
      </c>
      <c r="B107" s="15">
        <v>146166</v>
      </c>
      <c r="C107" s="15">
        <v>166869</v>
      </c>
      <c r="D107" s="15">
        <v>157334</v>
      </c>
      <c r="E107" s="15">
        <v>0</v>
      </c>
      <c r="F107" s="15">
        <f t="shared" si="20"/>
        <v>155701</v>
      </c>
      <c r="G107" s="15">
        <v>0</v>
      </c>
      <c r="H107" s="15">
        <v>1274260</v>
      </c>
      <c r="I107" s="15">
        <v>801062</v>
      </c>
      <c r="J107" s="15">
        <v>801061</v>
      </c>
      <c r="K107" s="15">
        <v>473197</v>
      </c>
      <c r="L107" s="17">
        <f t="shared" si="21"/>
        <v>2</v>
      </c>
      <c r="M107" s="17">
        <f t="shared" si="16"/>
        <v>155703</v>
      </c>
      <c r="N107"/>
    </row>
    <row r="108" spans="1:14" ht="15.75" customHeight="1">
      <c r="A108" s="26" t="s">
        <v>67</v>
      </c>
      <c r="B108" s="15">
        <v>4959329867</v>
      </c>
      <c r="C108" s="15">
        <v>2426613124</v>
      </c>
      <c r="D108" s="15">
        <v>157485346</v>
      </c>
      <c r="E108" s="15">
        <v>0</v>
      </c>
      <c r="F108" s="15">
        <f t="shared" si="20"/>
        <v>7228457645</v>
      </c>
      <c r="G108" s="15">
        <v>1554880</v>
      </c>
      <c r="H108" s="15">
        <v>6719849</v>
      </c>
      <c r="I108" s="15">
        <v>1831506</v>
      </c>
      <c r="J108" s="15">
        <v>623556</v>
      </c>
      <c r="K108" s="15">
        <v>6443223</v>
      </c>
      <c r="L108" s="17">
        <f t="shared" si="21"/>
        <v>1207950</v>
      </c>
      <c r="M108" s="17">
        <f t="shared" si="16"/>
        <v>7229665595</v>
      </c>
      <c r="N108"/>
    </row>
    <row r="109" spans="1:14" ht="15.75" customHeight="1">
      <c r="A109" s="26" t="s">
        <v>68</v>
      </c>
      <c r="B109" s="15">
        <v>395386</v>
      </c>
      <c r="C109" s="15">
        <v>0</v>
      </c>
      <c r="D109" s="15">
        <v>0</v>
      </c>
      <c r="E109" s="15">
        <v>0</v>
      </c>
      <c r="F109" s="15">
        <f t="shared" si="20"/>
        <v>395386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7">
        <f t="shared" si="21"/>
        <v>0</v>
      </c>
      <c r="M109" s="17">
        <f t="shared" si="16"/>
        <v>395386</v>
      </c>
      <c r="N109"/>
    </row>
    <row r="110" spans="1:14" ht="15.75" customHeight="1">
      <c r="A110" s="26" t="s">
        <v>152</v>
      </c>
      <c r="B110" s="15">
        <v>50038347</v>
      </c>
      <c r="C110" s="15">
        <v>8882547</v>
      </c>
      <c r="D110" s="15">
        <v>2987973</v>
      </c>
      <c r="E110" s="15">
        <v>0</v>
      </c>
      <c r="F110" s="15">
        <f t="shared" si="20"/>
        <v>55932921</v>
      </c>
      <c r="G110" s="15">
        <v>0</v>
      </c>
      <c r="H110" s="15">
        <v>15500</v>
      </c>
      <c r="I110" s="15">
        <v>15500</v>
      </c>
      <c r="J110" s="15">
        <v>15500</v>
      </c>
      <c r="K110" s="15">
        <v>0</v>
      </c>
      <c r="L110" s="17">
        <f t="shared" si="21"/>
        <v>0</v>
      </c>
      <c r="M110" s="17">
        <f t="shared" si="16"/>
        <v>55932921</v>
      </c>
      <c r="N110"/>
    </row>
    <row r="111" spans="1:14" ht="15.75" customHeight="1">
      <c r="A111" s="26" t="s">
        <v>153</v>
      </c>
      <c r="B111" s="15">
        <v>3323843</v>
      </c>
      <c r="C111" s="15">
        <v>14941243</v>
      </c>
      <c r="D111" s="15">
        <v>13722503</v>
      </c>
      <c r="E111" s="15">
        <v>656401</v>
      </c>
      <c r="F111" s="15">
        <f>(B111+C111)-(D111+E111)</f>
        <v>3886182</v>
      </c>
      <c r="G111" s="15">
        <v>86377</v>
      </c>
      <c r="H111" s="15">
        <v>31186943</v>
      </c>
      <c r="I111" s="15">
        <v>8315686</v>
      </c>
      <c r="J111" s="15">
        <v>8182963</v>
      </c>
      <c r="K111" s="15">
        <v>22894452</v>
      </c>
      <c r="L111" s="17">
        <f t="shared" si="21"/>
        <v>195905</v>
      </c>
      <c r="M111" s="17">
        <f t="shared" si="16"/>
        <v>4082087</v>
      </c>
      <c r="N111"/>
    </row>
    <row r="112" spans="1:14" s="2" customFormat="1" ht="15.75" customHeight="1">
      <c r="A112" s="26" t="s">
        <v>154</v>
      </c>
      <c r="B112" s="15">
        <v>0</v>
      </c>
      <c r="C112" s="15">
        <v>3929985</v>
      </c>
      <c r="D112" s="15">
        <v>2930382</v>
      </c>
      <c r="E112" s="15">
        <v>0</v>
      </c>
      <c r="F112" s="15">
        <f>(B112+C112)-(D112+E112)</f>
        <v>999603</v>
      </c>
      <c r="G112" s="15">
        <v>0</v>
      </c>
      <c r="H112" s="15">
        <v>12378476</v>
      </c>
      <c r="I112" s="15">
        <v>611125</v>
      </c>
      <c r="J112" s="15">
        <v>611125</v>
      </c>
      <c r="K112" s="15">
        <v>11767351</v>
      </c>
      <c r="L112" s="17">
        <f t="shared" si="21"/>
        <v>0</v>
      </c>
      <c r="M112" s="17">
        <f t="shared" si="16"/>
        <v>999603</v>
      </c>
      <c r="N112"/>
    </row>
    <row r="113" spans="1:14" s="2" customFormat="1" ht="15.75">
      <c r="A113" s="26" t="s">
        <v>155</v>
      </c>
      <c r="B113" s="15">
        <v>9145</v>
      </c>
      <c r="C113" s="15">
        <v>838468</v>
      </c>
      <c r="D113" s="15">
        <v>378379</v>
      </c>
      <c r="E113" s="15">
        <v>0</v>
      </c>
      <c r="F113" s="15">
        <f>(B113+C113)-(D113+E113)</f>
        <v>469234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7">
        <f t="shared" si="21"/>
        <v>0</v>
      </c>
      <c r="M113" s="17">
        <f t="shared" si="16"/>
        <v>469234</v>
      </c>
      <c r="N113"/>
    </row>
    <row r="114" spans="1:14" s="2" customFormat="1" ht="15.75" customHeight="1">
      <c r="A114" s="9" t="s">
        <v>4</v>
      </c>
      <c r="B114" s="10">
        <f aca="true" t="shared" si="22" ref="B114:L114">SUM(B115:B118)</f>
        <v>2688972</v>
      </c>
      <c r="C114" s="6">
        <f>SUM(C115:C118)</f>
        <v>52667053</v>
      </c>
      <c r="D114" s="6">
        <f t="shared" si="22"/>
        <v>46763894</v>
      </c>
      <c r="E114" s="6">
        <f t="shared" si="22"/>
        <v>0</v>
      </c>
      <c r="F114" s="6">
        <f t="shared" si="22"/>
        <v>8592131</v>
      </c>
      <c r="G114" s="6">
        <f t="shared" si="22"/>
        <v>12888836</v>
      </c>
      <c r="H114" s="6">
        <f t="shared" si="22"/>
        <v>32038533</v>
      </c>
      <c r="I114" s="6">
        <f t="shared" si="22"/>
        <v>14233804</v>
      </c>
      <c r="J114" s="6">
        <f t="shared" si="22"/>
        <v>13649692</v>
      </c>
      <c r="K114" s="6">
        <f t="shared" si="22"/>
        <v>6174316</v>
      </c>
      <c r="L114" s="11">
        <f t="shared" si="22"/>
        <v>25103361</v>
      </c>
      <c r="M114" s="11">
        <f aca="true" t="shared" si="23" ref="M114:M129">F114+L114</f>
        <v>33695492</v>
      </c>
      <c r="N114"/>
    </row>
    <row r="115" spans="1:14" s="2" customFormat="1" ht="15.75" customHeight="1">
      <c r="A115" s="14" t="s">
        <v>32</v>
      </c>
      <c r="B115" s="15">
        <v>2688972</v>
      </c>
      <c r="C115" s="15">
        <v>7584750</v>
      </c>
      <c r="D115" s="15">
        <v>8866807</v>
      </c>
      <c r="E115" s="16">
        <v>0</v>
      </c>
      <c r="F115" s="15">
        <f>(B115+C115)-(D115+E115)</f>
        <v>1406915</v>
      </c>
      <c r="G115" s="15">
        <v>0</v>
      </c>
      <c r="H115" s="15">
        <v>789039</v>
      </c>
      <c r="I115" s="15">
        <v>589908</v>
      </c>
      <c r="J115" s="15">
        <v>510414</v>
      </c>
      <c r="K115" s="15">
        <v>126411</v>
      </c>
      <c r="L115" s="17">
        <f>(G115+H115)-(J115+K115)</f>
        <v>152214</v>
      </c>
      <c r="M115" s="17">
        <f t="shared" si="23"/>
        <v>1559129</v>
      </c>
      <c r="N115"/>
    </row>
    <row r="116" spans="1:14" ht="15.75">
      <c r="A116" s="14" t="s">
        <v>75</v>
      </c>
      <c r="B116" s="15">
        <v>0</v>
      </c>
      <c r="C116" s="15">
        <v>0</v>
      </c>
      <c r="D116" s="15">
        <v>0</v>
      </c>
      <c r="E116" s="16">
        <v>0</v>
      </c>
      <c r="F116" s="15">
        <f>(B116+C116)-(D116+E116)</f>
        <v>0</v>
      </c>
      <c r="G116" s="15">
        <v>11234455</v>
      </c>
      <c r="H116" s="15">
        <v>11284811</v>
      </c>
      <c r="I116" s="15">
        <v>5069953</v>
      </c>
      <c r="J116" s="15">
        <v>4594414</v>
      </c>
      <c r="K116" s="15">
        <v>0</v>
      </c>
      <c r="L116" s="17">
        <f>(G116+H116)-(J116+K116)</f>
        <v>17924852</v>
      </c>
      <c r="M116" s="17">
        <f t="shared" si="23"/>
        <v>17924852</v>
      </c>
      <c r="N116"/>
    </row>
    <row r="117" spans="1:14" s="2" customFormat="1" ht="15.75">
      <c r="A117" s="14" t="s">
        <v>33</v>
      </c>
      <c r="B117" s="15">
        <v>0</v>
      </c>
      <c r="C117" s="15">
        <v>45069189</v>
      </c>
      <c r="D117" s="15">
        <v>37884582</v>
      </c>
      <c r="E117" s="16">
        <v>0</v>
      </c>
      <c r="F117" s="15">
        <f>(B117+C117)-(D117+E117)</f>
        <v>7184607</v>
      </c>
      <c r="G117" s="15">
        <v>9358</v>
      </c>
      <c r="H117" s="15">
        <v>19511041</v>
      </c>
      <c r="I117" s="15">
        <v>8107323</v>
      </c>
      <c r="J117" s="15">
        <v>8078244</v>
      </c>
      <c r="K117" s="15">
        <v>6038965</v>
      </c>
      <c r="L117" s="17">
        <f>(G117+H117)-(J117+K117)</f>
        <v>5403190</v>
      </c>
      <c r="M117" s="17">
        <f t="shared" si="23"/>
        <v>12587797</v>
      </c>
      <c r="N117"/>
    </row>
    <row r="118" spans="1:14" s="2" customFormat="1" ht="15.75" customHeight="1">
      <c r="A118" s="14" t="s">
        <v>34</v>
      </c>
      <c r="B118" s="15">
        <v>0</v>
      </c>
      <c r="C118" s="15">
        <v>13114</v>
      </c>
      <c r="D118" s="15">
        <v>12505</v>
      </c>
      <c r="E118" s="16">
        <v>0</v>
      </c>
      <c r="F118" s="15">
        <f>(B118+C118)-(D118+E118)</f>
        <v>609</v>
      </c>
      <c r="G118" s="15">
        <v>1645023</v>
      </c>
      <c r="H118" s="15">
        <v>453642</v>
      </c>
      <c r="I118" s="15">
        <v>466620</v>
      </c>
      <c r="J118" s="15">
        <v>466620</v>
      </c>
      <c r="K118" s="15">
        <v>8940</v>
      </c>
      <c r="L118" s="17">
        <f>(G118+H118)-(J118+K118)</f>
        <v>1623105</v>
      </c>
      <c r="M118" s="17">
        <f t="shared" si="23"/>
        <v>1623714</v>
      </c>
      <c r="N118"/>
    </row>
    <row r="119" spans="1:14" s="2" customFormat="1" ht="15.75" customHeight="1">
      <c r="A119" s="9" t="s">
        <v>8</v>
      </c>
      <c r="B119" s="6">
        <f>SUM(B120:B123)</f>
        <v>8269</v>
      </c>
      <c r="C119" s="6">
        <f>SUM(C120:C123)</f>
        <v>11199017</v>
      </c>
      <c r="D119" s="6">
        <f aca="true" t="shared" si="24" ref="D119:L119">SUM(D120:D123)</f>
        <v>11191290</v>
      </c>
      <c r="E119" s="6">
        <f t="shared" si="24"/>
        <v>5975</v>
      </c>
      <c r="F119" s="6">
        <f t="shared" si="24"/>
        <v>10021</v>
      </c>
      <c r="G119" s="6">
        <f t="shared" si="24"/>
        <v>2274</v>
      </c>
      <c r="H119" s="6">
        <f t="shared" si="24"/>
        <v>118046115</v>
      </c>
      <c r="I119" s="6">
        <f t="shared" si="24"/>
        <v>89188494</v>
      </c>
      <c r="J119" s="6">
        <f t="shared" si="24"/>
        <v>89166847</v>
      </c>
      <c r="K119" s="6">
        <f t="shared" si="24"/>
        <v>15908248</v>
      </c>
      <c r="L119" s="6">
        <f t="shared" si="24"/>
        <v>12973294</v>
      </c>
      <c r="M119" s="11">
        <f t="shared" si="23"/>
        <v>12983315</v>
      </c>
      <c r="N119"/>
    </row>
    <row r="120" spans="1:14" s="2" customFormat="1" ht="15.75" customHeight="1">
      <c r="A120" s="19" t="s">
        <v>17</v>
      </c>
      <c r="B120" s="20">
        <v>3506</v>
      </c>
      <c r="C120" s="20">
        <v>834515</v>
      </c>
      <c r="D120" s="21">
        <v>832328</v>
      </c>
      <c r="E120" s="22">
        <v>2187</v>
      </c>
      <c r="F120" s="21">
        <f>(B120+C120)-(D120+E120)</f>
        <v>3506</v>
      </c>
      <c r="G120" s="21">
        <v>0</v>
      </c>
      <c r="H120" s="15">
        <v>17140652</v>
      </c>
      <c r="I120" s="15">
        <v>15963973</v>
      </c>
      <c r="J120" s="15">
        <v>15963973</v>
      </c>
      <c r="K120" s="15">
        <v>79195</v>
      </c>
      <c r="L120" s="17">
        <f>(G120+H120)-(J120+K120)</f>
        <v>1097484</v>
      </c>
      <c r="M120" s="17">
        <f t="shared" si="23"/>
        <v>1100990</v>
      </c>
      <c r="N120"/>
    </row>
    <row r="121" spans="1:14" s="2" customFormat="1" ht="15" customHeight="1">
      <c r="A121" s="23" t="s">
        <v>35</v>
      </c>
      <c r="B121" s="15">
        <v>4763</v>
      </c>
      <c r="C121" s="15">
        <v>10364502</v>
      </c>
      <c r="D121" s="15">
        <v>10358962</v>
      </c>
      <c r="E121" s="16">
        <v>3788</v>
      </c>
      <c r="F121" s="15">
        <f>(B121+C121)-(D121+E121)</f>
        <v>6515</v>
      </c>
      <c r="G121" s="15">
        <v>2274</v>
      </c>
      <c r="H121" s="15">
        <v>95767845</v>
      </c>
      <c r="I121" s="15">
        <v>68106522</v>
      </c>
      <c r="J121" s="15">
        <v>68084875</v>
      </c>
      <c r="K121" s="15">
        <v>15821614</v>
      </c>
      <c r="L121" s="17">
        <f>(G121+H121)-(J121+K121)</f>
        <v>11863630</v>
      </c>
      <c r="M121" s="17">
        <f t="shared" si="23"/>
        <v>11870145</v>
      </c>
      <c r="N121"/>
    </row>
    <row r="122" spans="1:14" s="2" customFormat="1" ht="15.75">
      <c r="A122" s="23" t="s">
        <v>36</v>
      </c>
      <c r="B122" s="15">
        <v>0</v>
      </c>
      <c r="C122" s="15">
        <v>0</v>
      </c>
      <c r="D122" s="15">
        <v>0</v>
      </c>
      <c r="E122" s="16">
        <v>0</v>
      </c>
      <c r="F122" s="15">
        <f>(B122+C122)-(D122+E122)</f>
        <v>0</v>
      </c>
      <c r="G122" s="15">
        <v>0</v>
      </c>
      <c r="H122" s="15">
        <v>395104</v>
      </c>
      <c r="I122" s="15">
        <v>382924</v>
      </c>
      <c r="J122" s="15">
        <v>382924</v>
      </c>
      <c r="K122" s="15">
        <v>0</v>
      </c>
      <c r="L122" s="17">
        <f>(G122+H122)-(J122+K122)</f>
        <v>12180</v>
      </c>
      <c r="M122" s="17">
        <f t="shared" si="23"/>
        <v>12180</v>
      </c>
      <c r="N122"/>
    </row>
    <row r="123" spans="1:14" s="2" customFormat="1" ht="15.75">
      <c r="A123" s="26" t="s">
        <v>37</v>
      </c>
      <c r="B123" s="77">
        <v>0</v>
      </c>
      <c r="C123" s="20">
        <v>0</v>
      </c>
      <c r="D123" s="24">
        <v>0</v>
      </c>
      <c r="E123" s="22">
        <v>0</v>
      </c>
      <c r="F123" s="24">
        <f>(B123+C123)-(D123+E123)</f>
        <v>0</v>
      </c>
      <c r="G123" s="24">
        <v>0</v>
      </c>
      <c r="H123" s="24">
        <v>4742514</v>
      </c>
      <c r="I123" s="24">
        <v>4735075</v>
      </c>
      <c r="J123" s="15">
        <v>4735075</v>
      </c>
      <c r="K123" s="15">
        <v>7439</v>
      </c>
      <c r="L123" s="17">
        <f>(G123+H123)-(J123+K123)</f>
        <v>0</v>
      </c>
      <c r="M123" s="17">
        <f t="shared" si="23"/>
        <v>0</v>
      </c>
      <c r="N123"/>
    </row>
    <row r="124" spans="1:14" s="2" customFormat="1" ht="15.75">
      <c r="A124" s="78" t="s">
        <v>5</v>
      </c>
      <c r="B124" s="76">
        <f>SUM(B125:B126)</f>
        <v>48489</v>
      </c>
      <c r="C124" s="6">
        <f>SUM(C125:C126)</f>
        <v>17819717</v>
      </c>
      <c r="D124" s="6">
        <f aca="true" t="shared" si="25" ref="D124:L124">SUM(D125:D126)</f>
        <v>17802216</v>
      </c>
      <c r="E124" s="6">
        <f t="shared" si="25"/>
        <v>1173</v>
      </c>
      <c r="F124" s="6">
        <f t="shared" si="25"/>
        <v>64817</v>
      </c>
      <c r="G124" s="6">
        <f t="shared" si="25"/>
        <v>346012</v>
      </c>
      <c r="H124" s="6">
        <f t="shared" si="25"/>
        <v>53364892</v>
      </c>
      <c r="I124" s="6">
        <f t="shared" si="25"/>
        <v>24602297</v>
      </c>
      <c r="J124" s="6">
        <f t="shared" si="25"/>
        <v>23969974</v>
      </c>
      <c r="K124" s="6">
        <f t="shared" si="25"/>
        <v>527854</v>
      </c>
      <c r="L124" s="6">
        <f t="shared" si="25"/>
        <v>29213076</v>
      </c>
      <c r="M124" s="11">
        <f t="shared" si="23"/>
        <v>29277893</v>
      </c>
      <c r="N124"/>
    </row>
    <row r="125" spans="1:14" s="2" customFormat="1" ht="15.75">
      <c r="A125" s="26" t="s">
        <v>38</v>
      </c>
      <c r="B125" s="35">
        <v>48489</v>
      </c>
      <c r="C125" s="15">
        <v>16418770</v>
      </c>
      <c r="D125" s="15">
        <v>16401269</v>
      </c>
      <c r="E125" s="15">
        <v>1173</v>
      </c>
      <c r="F125" s="15">
        <f>(B125+C125)-(D125+E125)</f>
        <v>64817</v>
      </c>
      <c r="G125" s="15">
        <v>333512</v>
      </c>
      <c r="H125" s="15">
        <v>43270985</v>
      </c>
      <c r="I125" s="15">
        <v>18585135</v>
      </c>
      <c r="J125" s="15">
        <v>18470422</v>
      </c>
      <c r="K125" s="15">
        <v>330910</v>
      </c>
      <c r="L125" s="15">
        <f>(G125+H125)-(J125+K125)</f>
        <v>24803165</v>
      </c>
      <c r="M125" s="17">
        <f t="shared" si="23"/>
        <v>24867982</v>
      </c>
      <c r="N125"/>
    </row>
    <row r="126" spans="1:14" s="2" customFormat="1" ht="15.75">
      <c r="A126" s="26" t="s">
        <v>39</v>
      </c>
      <c r="B126" s="35">
        <v>0</v>
      </c>
      <c r="C126" s="15">
        <v>1400947</v>
      </c>
      <c r="D126" s="15">
        <v>1400947</v>
      </c>
      <c r="E126" s="15">
        <v>0</v>
      </c>
      <c r="F126" s="15">
        <f>(B126+C126)-(D126+E126)</f>
        <v>0</v>
      </c>
      <c r="G126" s="15">
        <v>12500</v>
      </c>
      <c r="H126" s="15">
        <v>10093907</v>
      </c>
      <c r="I126" s="15">
        <v>6017162</v>
      </c>
      <c r="J126" s="15">
        <v>5499552</v>
      </c>
      <c r="K126" s="15">
        <v>196944</v>
      </c>
      <c r="L126" s="15">
        <f>(G126+H126)-(J126+K126)</f>
        <v>4409911</v>
      </c>
      <c r="M126" s="17">
        <f t="shared" si="23"/>
        <v>4409911</v>
      </c>
      <c r="N126"/>
    </row>
    <row r="127" spans="1:14" s="2" customFormat="1" ht="15.75">
      <c r="A127" s="37" t="s">
        <v>76</v>
      </c>
      <c r="B127" s="76">
        <f>SUM(B128:B129)</f>
        <v>20998</v>
      </c>
      <c r="C127" s="6">
        <f aca="true" t="shared" si="26" ref="C127:L127">SUM(C128:C129)</f>
        <v>1680731</v>
      </c>
      <c r="D127" s="6">
        <f t="shared" si="26"/>
        <v>1680422</v>
      </c>
      <c r="E127" s="6">
        <f t="shared" si="26"/>
        <v>0</v>
      </c>
      <c r="F127" s="6">
        <f t="shared" si="26"/>
        <v>21307</v>
      </c>
      <c r="G127" s="6">
        <f t="shared" si="26"/>
        <v>0</v>
      </c>
      <c r="H127" s="6">
        <f t="shared" si="26"/>
        <v>4058419</v>
      </c>
      <c r="I127" s="6">
        <f t="shared" si="26"/>
        <v>2638161</v>
      </c>
      <c r="J127" s="6">
        <f t="shared" si="26"/>
        <v>2466661</v>
      </c>
      <c r="K127" s="6">
        <f t="shared" si="26"/>
        <v>0</v>
      </c>
      <c r="L127" s="11">
        <f t="shared" si="26"/>
        <v>1591758</v>
      </c>
      <c r="M127" s="11">
        <f t="shared" si="23"/>
        <v>1613065</v>
      </c>
      <c r="N127"/>
    </row>
    <row r="128" spans="1:14" s="2" customFormat="1" ht="15.75">
      <c r="A128" s="23" t="s">
        <v>15</v>
      </c>
      <c r="B128" s="15">
        <v>0</v>
      </c>
      <c r="C128" s="15">
        <v>1044480</v>
      </c>
      <c r="D128" s="15">
        <v>1044480</v>
      </c>
      <c r="E128" s="15">
        <v>0</v>
      </c>
      <c r="F128" s="15">
        <f>(B128+C128)-(D128+E128)</f>
        <v>0</v>
      </c>
      <c r="G128" s="15">
        <v>0</v>
      </c>
      <c r="H128" s="15">
        <v>1594006</v>
      </c>
      <c r="I128" s="15">
        <v>1178072</v>
      </c>
      <c r="J128" s="15">
        <v>1178072</v>
      </c>
      <c r="K128" s="15">
        <v>0</v>
      </c>
      <c r="L128" s="17">
        <f>(G128+H128)-(J128+K128)</f>
        <v>415934</v>
      </c>
      <c r="M128" s="17">
        <f t="shared" si="23"/>
        <v>415934</v>
      </c>
      <c r="N128"/>
    </row>
    <row r="129" spans="1:14" s="2" customFormat="1" ht="15.75">
      <c r="A129" s="23" t="s">
        <v>62</v>
      </c>
      <c r="B129" s="15">
        <v>20998</v>
      </c>
      <c r="C129" s="15">
        <v>636251</v>
      </c>
      <c r="D129" s="15">
        <v>635942</v>
      </c>
      <c r="E129" s="15">
        <v>0</v>
      </c>
      <c r="F129" s="15">
        <f>(B129+C129)-(D129+E129)</f>
        <v>21307</v>
      </c>
      <c r="G129" s="15">
        <v>0</v>
      </c>
      <c r="H129" s="15">
        <v>2464413</v>
      </c>
      <c r="I129" s="15">
        <v>1460089</v>
      </c>
      <c r="J129" s="15">
        <v>1288589</v>
      </c>
      <c r="K129" s="15">
        <v>0</v>
      </c>
      <c r="L129" s="17">
        <f>(G129+H129)-(J129+K129)</f>
        <v>1175824</v>
      </c>
      <c r="M129" s="17">
        <f t="shared" si="23"/>
        <v>1197131</v>
      </c>
      <c r="N129"/>
    </row>
    <row r="130" spans="1:14" s="2" customFormat="1" ht="15.75">
      <c r="A130" s="19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33" t="s">
        <v>158</v>
      </c>
      <c r="N130"/>
    </row>
    <row r="131" spans="1:14" s="2" customFormat="1" ht="15.75">
      <c r="A131" s="19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/>
    </row>
    <row r="132" spans="1:14" s="2" customFormat="1" ht="15.75">
      <c r="A132" s="19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/>
    </row>
    <row r="133" spans="1:14" s="2" customFormat="1" ht="15.75">
      <c r="A133" s="19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/>
    </row>
    <row r="134" spans="1:14" s="2" customFormat="1" ht="15.75">
      <c r="A134" s="19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/>
    </row>
    <row r="135" spans="1:14" s="2" customFormat="1" ht="15.75">
      <c r="A135" s="19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33" t="s">
        <v>21</v>
      </c>
      <c r="N135"/>
    </row>
    <row r="136" spans="1:14" s="2" customFormat="1" ht="15.75">
      <c r="A136" s="84" t="s">
        <v>0</v>
      </c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/>
    </row>
    <row r="137" spans="1:14" s="2" customFormat="1" ht="15.75">
      <c r="A137" s="84" t="s">
        <v>10</v>
      </c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/>
    </row>
    <row r="138" spans="1:14" s="2" customFormat="1" ht="15.75">
      <c r="A138" s="95" t="s">
        <v>13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/>
    </row>
    <row r="139" spans="1:14" s="2" customFormat="1" ht="15.75">
      <c r="A139" s="83" t="s">
        <v>11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/>
    </row>
    <row r="140" spans="1:14" s="2" customFormat="1" ht="15.75">
      <c r="A140" s="84" t="str">
        <f>A9</f>
        <v>JANEIRO A ABRIL 2019/BIMESTRE MARÇO-ABRIL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/>
    </row>
    <row r="141" spans="1:14" s="2" customFormat="1" ht="15.75">
      <c r="A141" s="19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/>
    </row>
    <row r="142" spans="1:14" s="2" customFormat="1" ht="15.75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/>
    </row>
    <row r="143" spans="2:14" s="2" customFormat="1" ht="15.75">
      <c r="B143" s="57"/>
      <c r="C143" s="57"/>
      <c r="D143" s="57"/>
      <c r="E143" s="56"/>
      <c r="F143" s="57"/>
      <c r="G143" s="57"/>
      <c r="H143" s="56"/>
      <c r="I143" s="56"/>
      <c r="J143" s="56"/>
      <c r="K143" s="96" t="str">
        <f>K12</f>
        <v>           Emissão: 20/05/2019</v>
      </c>
      <c r="L143" s="96"/>
      <c r="M143" s="96"/>
      <c r="N143"/>
    </row>
    <row r="144" spans="1:14" s="2" customFormat="1" ht="15.75">
      <c r="A144" s="2" t="str">
        <f>A13</f>
        <v>RREO - Anexo 7 (LRF, art. 53, inciso V)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3"/>
      <c r="L144" s="3"/>
      <c r="M144" s="3">
        <v>1</v>
      </c>
      <c r="N144"/>
    </row>
    <row r="145" spans="1:14" s="2" customFormat="1" ht="16.5" customHeight="1">
      <c r="A145" s="87" t="s">
        <v>12</v>
      </c>
      <c r="B145" s="99" t="s">
        <v>27</v>
      </c>
      <c r="C145" s="100"/>
      <c r="D145" s="100"/>
      <c r="E145" s="100"/>
      <c r="F145" s="101"/>
      <c r="G145" s="80" t="s">
        <v>22</v>
      </c>
      <c r="H145" s="105"/>
      <c r="I145" s="105"/>
      <c r="J145" s="105"/>
      <c r="K145" s="105"/>
      <c r="L145" s="105"/>
      <c r="M145" s="80" t="s">
        <v>116</v>
      </c>
      <c r="N145"/>
    </row>
    <row r="146" spans="1:14" s="2" customFormat="1" ht="16.5" customHeight="1">
      <c r="A146" s="88"/>
      <c r="B146" s="102"/>
      <c r="C146" s="103"/>
      <c r="D146" s="103"/>
      <c r="E146" s="103"/>
      <c r="F146" s="104"/>
      <c r="G146" s="106"/>
      <c r="H146" s="107"/>
      <c r="I146" s="107"/>
      <c r="J146" s="107"/>
      <c r="K146" s="107"/>
      <c r="L146" s="107"/>
      <c r="M146" s="81"/>
      <c r="N146"/>
    </row>
    <row r="147" spans="1:14" s="2" customFormat="1" ht="16.5" customHeight="1">
      <c r="A147" s="88"/>
      <c r="B147" s="108" t="s">
        <v>1</v>
      </c>
      <c r="C147" s="109"/>
      <c r="D147" s="91" t="s">
        <v>2</v>
      </c>
      <c r="E147" s="91" t="s">
        <v>3</v>
      </c>
      <c r="F147" s="93" t="s">
        <v>20</v>
      </c>
      <c r="G147" s="110" t="s">
        <v>1</v>
      </c>
      <c r="H147" s="111"/>
      <c r="I147" s="91" t="s">
        <v>19</v>
      </c>
      <c r="J147" s="91" t="s">
        <v>2</v>
      </c>
      <c r="K147" s="91" t="s">
        <v>3</v>
      </c>
      <c r="L147" s="80" t="s">
        <v>20</v>
      </c>
      <c r="M147" s="81"/>
      <c r="N147"/>
    </row>
    <row r="148" spans="1:14" s="2" customFormat="1" ht="16.5" customHeight="1">
      <c r="A148" s="89"/>
      <c r="B148" s="85" t="s">
        <v>106</v>
      </c>
      <c r="C148" s="99" t="s">
        <v>157</v>
      </c>
      <c r="D148" s="92"/>
      <c r="E148" s="92"/>
      <c r="F148" s="94"/>
      <c r="G148" s="85" t="s">
        <v>109</v>
      </c>
      <c r="H148" s="97" t="s">
        <v>103</v>
      </c>
      <c r="I148" s="92"/>
      <c r="J148" s="92"/>
      <c r="K148" s="92"/>
      <c r="L148" s="81"/>
      <c r="M148" s="81"/>
      <c r="N148"/>
    </row>
    <row r="149" spans="1:14" s="2" customFormat="1" ht="36" customHeight="1">
      <c r="A149" s="89"/>
      <c r="B149" s="86"/>
      <c r="C149" s="112"/>
      <c r="D149" s="92"/>
      <c r="E149" s="92"/>
      <c r="F149" s="72"/>
      <c r="G149" s="86"/>
      <c r="H149" s="98"/>
      <c r="I149" s="92"/>
      <c r="J149" s="92"/>
      <c r="K149" s="92"/>
      <c r="L149" s="81"/>
      <c r="M149" s="81"/>
      <c r="N149"/>
    </row>
    <row r="150" spans="1:14" s="2" customFormat="1" ht="21" customHeight="1">
      <c r="A150" s="90"/>
      <c r="B150" s="65" t="s">
        <v>118</v>
      </c>
      <c r="C150" s="67" t="s">
        <v>119</v>
      </c>
      <c r="D150" s="66" t="s">
        <v>120</v>
      </c>
      <c r="E150" s="66" t="s">
        <v>107</v>
      </c>
      <c r="F150" s="66" t="s">
        <v>108</v>
      </c>
      <c r="G150" s="66" t="s">
        <v>110</v>
      </c>
      <c r="H150" s="65" t="s">
        <v>111</v>
      </c>
      <c r="I150" s="66" t="s">
        <v>112</v>
      </c>
      <c r="J150" s="66" t="s">
        <v>113</v>
      </c>
      <c r="K150" s="66" t="s">
        <v>114</v>
      </c>
      <c r="L150" s="73" t="s">
        <v>115</v>
      </c>
      <c r="M150" s="73" t="s">
        <v>117</v>
      </c>
      <c r="N150"/>
    </row>
    <row r="151" spans="1:14" s="2" customFormat="1" ht="15.75">
      <c r="A151" s="74" t="s">
        <v>31</v>
      </c>
      <c r="B151" s="10">
        <f aca="true" t="shared" si="27" ref="B151:L151">B228+B231+B234+B236+B152</f>
        <v>600895025</v>
      </c>
      <c r="C151" s="10">
        <f t="shared" si="27"/>
        <v>461060159</v>
      </c>
      <c r="D151" s="10">
        <f t="shared" si="27"/>
        <v>341597588</v>
      </c>
      <c r="E151" s="10">
        <f t="shared" si="27"/>
        <v>2810</v>
      </c>
      <c r="F151" s="10">
        <f t="shared" si="27"/>
        <v>720354786</v>
      </c>
      <c r="G151" s="10">
        <f t="shared" si="27"/>
        <v>315477</v>
      </c>
      <c r="H151" s="10">
        <f t="shared" si="27"/>
        <v>10664746</v>
      </c>
      <c r="I151" s="10">
        <f t="shared" si="27"/>
        <v>8368278</v>
      </c>
      <c r="J151" s="10">
        <f t="shared" si="27"/>
        <v>7787759</v>
      </c>
      <c r="K151" s="10">
        <f t="shared" si="27"/>
        <v>474457</v>
      </c>
      <c r="L151" s="10">
        <f t="shared" si="27"/>
        <v>2718007</v>
      </c>
      <c r="M151" s="75">
        <f aca="true" t="shared" si="28" ref="M151:M192">F151+L151</f>
        <v>723072793</v>
      </c>
      <c r="N151"/>
    </row>
    <row r="152" spans="1:14" s="2" customFormat="1" ht="15.75">
      <c r="A152" s="25" t="s">
        <v>9</v>
      </c>
      <c r="B152" s="6">
        <f aca="true" t="shared" si="29" ref="B152:L152">B153+B176+B193+B210+B214+B220</f>
        <v>594733025</v>
      </c>
      <c r="C152" s="6">
        <f t="shared" si="29"/>
        <v>385776512</v>
      </c>
      <c r="D152" s="6">
        <f t="shared" si="29"/>
        <v>266313941</v>
      </c>
      <c r="E152" s="6">
        <f t="shared" si="29"/>
        <v>2810</v>
      </c>
      <c r="F152" s="6">
        <f t="shared" si="29"/>
        <v>714192786</v>
      </c>
      <c r="G152" s="6">
        <f t="shared" si="29"/>
        <v>25600</v>
      </c>
      <c r="H152" s="6">
        <f t="shared" si="29"/>
        <v>1064790</v>
      </c>
      <c r="I152" s="6">
        <f t="shared" si="29"/>
        <v>615934</v>
      </c>
      <c r="J152" s="6">
        <f t="shared" si="29"/>
        <v>52581</v>
      </c>
      <c r="K152" s="6">
        <f t="shared" si="29"/>
        <v>474457</v>
      </c>
      <c r="L152" s="6">
        <f t="shared" si="29"/>
        <v>563352</v>
      </c>
      <c r="M152" s="11">
        <f t="shared" si="28"/>
        <v>714756138</v>
      </c>
      <c r="N152"/>
    </row>
    <row r="153" spans="1:14" s="2" customFormat="1" ht="15.75">
      <c r="A153" s="9" t="s">
        <v>23</v>
      </c>
      <c r="B153" s="6">
        <f>SUM(B154:B175)</f>
        <v>292984130</v>
      </c>
      <c r="C153" s="6">
        <f>SUM(C154:C175)</f>
        <v>229115497</v>
      </c>
      <c r="D153" s="6">
        <f>SUM(D154:D175)</f>
        <v>193264449</v>
      </c>
      <c r="E153" s="6">
        <f>SUM(E154:E175)</f>
        <v>0</v>
      </c>
      <c r="F153" s="6">
        <f>SUM(F154:F175)</f>
        <v>328835178</v>
      </c>
      <c r="G153" s="6">
        <f aca="true" t="shared" si="30" ref="G153:L153">SUM(G154:G175)</f>
        <v>0</v>
      </c>
      <c r="H153" s="6">
        <f t="shared" si="30"/>
        <v>0</v>
      </c>
      <c r="I153" s="6">
        <f t="shared" si="30"/>
        <v>0</v>
      </c>
      <c r="J153" s="6">
        <f t="shared" si="30"/>
        <v>0</v>
      </c>
      <c r="K153" s="6">
        <f t="shared" si="30"/>
        <v>0</v>
      </c>
      <c r="L153" s="6">
        <f t="shared" si="30"/>
        <v>0</v>
      </c>
      <c r="M153" s="11">
        <f t="shared" si="28"/>
        <v>328835178</v>
      </c>
      <c r="N153"/>
    </row>
    <row r="154" spans="1:14" s="2" customFormat="1" ht="15.75" customHeight="1">
      <c r="A154" s="26" t="s">
        <v>124</v>
      </c>
      <c r="B154" s="15">
        <v>795</v>
      </c>
      <c r="C154" s="15">
        <v>43030</v>
      </c>
      <c r="D154" s="15">
        <v>41705</v>
      </c>
      <c r="E154" s="15">
        <v>0</v>
      </c>
      <c r="F154" s="15">
        <f aca="true" t="shared" si="31" ref="F154:F175">(B154+C154)-(D154+E154)</f>
        <v>2120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7">
        <f aca="true" t="shared" si="32" ref="L154:L174">(G154+H154)-(J154+K154)</f>
        <v>0</v>
      </c>
      <c r="M154" s="17">
        <f t="shared" si="28"/>
        <v>2120</v>
      </c>
      <c r="N154"/>
    </row>
    <row r="155" spans="1:14" s="2" customFormat="1" ht="15.75">
      <c r="A155" s="23" t="s">
        <v>16</v>
      </c>
      <c r="B155" s="15">
        <v>0</v>
      </c>
      <c r="C155" s="15">
        <v>4146750</v>
      </c>
      <c r="D155" s="15">
        <v>4146750</v>
      </c>
      <c r="E155" s="15">
        <v>0</v>
      </c>
      <c r="F155" s="15">
        <f t="shared" si="31"/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7">
        <f t="shared" si="32"/>
        <v>0</v>
      </c>
      <c r="M155" s="17">
        <f t="shared" si="28"/>
        <v>0</v>
      </c>
      <c r="N155"/>
    </row>
    <row r="156" spans="1:14" s="2" customFormat="1" ht="31.5">
      <c r="A156" s="23" t="s">
        <v>126</v>
      </c>
      <c r="B156" s="15">
        <v>159229</v>
      </c>
      <c r="C156" s="15">
        <v>565398</v>
      </c>
      <c r="D156" s="15">
        <v>556564</v>
      </c>
      <c r="E156" s="15">
        <v>0</v>
      </c>
      <c r="F156" s="15">
        <f t="shared" si="31"/>
        <v>168063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7">
        <f t="shared" si="32"/>
        <v>0</v>
      </c>
      <c r="M156" s="17">
        <f t="shared" si="28"/>
        <v>168063</v>
      </c>
      <c r="N156"/>
    </row>
    <row r="157" spans="1:14" s="2" customFormat="1" ht="31.5">
      <c r="A157" s="23" t="s">
        <v>127</v>
      </c>
      <c r="B157" s="15">
        <v>1050</v>
      </c>
      <c r="C157" s="15">
        <v>14663</v>
      </c>
      <c r="D157" s="15">
        <v>4326</v>
      </c>
      <c r="E157" s="15">
        <v>0</v>
      </c>
      <c r="F157" s="15">
        <f t="shared" si="31"/>
        <v>11387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7">
        <f t="shared" si="32"/>
        <v>0</v>
      </c>
      <c r="M157" s="17">
        <f t="shared" si="28"/>
        <v>11387</v>
      </c>
      <c r="N157"/>
    </row>
    <row r="158" spans="1:14" s="2" customFormat="1" ht="31.5">
      <c r="A158" s="26" t="s">
        <v>128</v>
      </c>
      <c r="B158" s="15">
        <v>832171</v>
      </c>
      <c r="C158" s="15">
        <v>3629</v>
      </c>
      <c r="D158" s="15">
        <v>0</v>
      </c>
      <c r="E158" s="15">
        <v>0</v>
      </c>
      <c r="F158" s="15">
        <f t="shared" si="31"/>
        <v>835800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7">
        <f t="shared" si="32"/>
        <v>0</v>
      </c>
      <c r="M158" s="17">
        <f t="shared" si="28"/>
        <v>835800</v>
      </c>
      <c r="N158"/>
    </row>
    <row r="159" spans="1:14" s="2" customFormat="1" ht="15.75">
      <c r="A159" s="26" t="s">
        <v>129</v>
      </c>
      <c r="B159" s="15">
        <v>94250294</v>
      </c>
      <c r="C159" s="15">
        <v>44510359</v>
      </c>
      <c r="D159" s="15">
        <v>28188554</v>
      </c>
      <c r="E159" s="15">
        <v>0</v>
      </c>
      <c r="F159" s="15">
        <f t="shared" si="31"/>
        <v>110572099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7">
        <f t="shared" si="32"/>
        <v>0</v>
      </c>
      <c r="M159" s="17">
        <f t="shared" si="28"/>
        <v>110572099</v>
      </c>
      <c r="N159"/>
    </row>
    <row r="160" spans="1:14" s="2" customFormat="1" ht="15.75">
      <c r="A160" s="26" t="s">
        <v>91</v>
      </c>
      <c r="B160" s="15">
        <v>0</v>
      </c>
      <c r="C160" s="15">
        <v>11778</v>
      </c>
      <c r="D160" s="15">
        <v>4650</v>
      </c>
      <c r="E160" s="15">
        <v>0</v>
      </c>
      <c r="F160" s="15">
        <f t="shared" si="31"/>
        <v>7128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7">
        <f t="shared" si="32"/>
        <v>0</v>
      </c>
      <c r="M160" s="17">
        <f t="shared" si="28"/>
        <v>7128</v>
      </c>
      <c r="N160"/>
    </row>
    <row r="161" spans="1:14" s="2" customFormat="1" ht="15.75">
      <c r="A161" s="29" t="s">
        <v>92</v>
      </c>
      <c r="B161" s="15">
        <v>91513</v>
      </c>
      <c r="C161" s="15">
        <v>2781600</v>
      </c>
      <c r="D161" s="15">
        <v>2374546</v>
      </c>
      <c r="E161" s="15">
        <v>0</v>
      </c>
      <c r="F161" s="15">
        <f t="shared" si="31"/>
        <v>498567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7">
        <f t="shared" si="32"/>
        <v>0</v>
      </c>
      <c r="M161" s="17">
        <f t="shared" si="28"/>
        <v>498567</v>
      </c>
      <c r="N161"/>
    </row>
    <row r="162" spans="1:14" s="2" customFormat="1" ht="15.75">
      <c r="A162" s="29" t="s">
        <v>130</v>
      </c>
      <c r="B162" s="15">
        <v>1105424</v>
      </c>
      <c r="C162" s="15">
        <v>10652806</v>
      </c>
      <c r="D162" s="15">
        <v>10493436</v>
      </c>
      <c r="E162" s="15">
        <v>0</v>
      </c>
      <c r="F162" s="15">
        <f t="shared" si="31"/>
        <v>1264794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7">
        <f t="shared" si="32"/>
        <v>0</v>
      </c>
      <c r="M162" s="17">
        <f t="shared" si="28"/>
        <v>1264794</v>
      </c>
      <c r="N162"/>
    </row>
    <row r="163" spans="1:14" s="2" customFormat="1" ht="15.75">
      <c r="A163" s="26" t="s">
        <v>131</v>
      </c>
      <c r="B163" s="15">
        <v>35697</v>
      </c>
      <c r="C163" s="15">
        <v>132132</v>
      </c>
      <c r="D163" s="15">
        <v>97080</v>
      </c>
      <c r="E163" s="15">
        <v>0</v>
      </c>
      <c r="F163" s="15">
        <f t="shared" si="31"/>
        <v>70749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7">
        <f t="shared" si="32"/>
        <v>0</v>
      </c>
      <c r="M163" s="17">
        <f t="shared" si="28"/>
        <v>70749</v>
      </c>
      <c r="N163"/>
    </row>
    <row r="164" spans="1:14" s="2" customFormat="1" ht="15.75">
      <c r="A164" s="26" t="s">
        <v>132</v>
      </c>
      <c r="B164" s="15">
        <v>0</v>
      </c>
      <c r="C164" s="15">
        <v>6626</v>
      </c>
      <c r="D164" s="15">
        <v>6626</v>
      </c>
      <c r="E164" s="15">
        <v>0</v>
      </c>
      <c r="F164" s="15">
        <f t="shared" si="31"/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7">
        <f t="shared" si="32"/>
        <v>0</v>
      </c>
      <c r="M164" s="17">
        <f t="shared" si="28"/>
        <v>0</v>
      </c>
      <c r="N164"/>
    </row>
    <row r="165" spans="1:14" s="2" customFormat="1" ht="15.75">
      <c r="A165" s="26" t="s">
        <v>93</v>
      </c>
      <c r="B165" s="15">
        <v>0</v>
      </c>
      <c r="C165" s="15">
        <v>10828781</v>
      </c>
      <c r="D165" s="15">
        <v>10438806</v>
      </c>
      <c r="E165" s="15">
        <v>0</v>
      </c>
      <c r="F165" s="15">
        <f t="shared" si="31"/>
        <v>389975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7">
        <f t="shared" si="32"/>
        <v>0</v>
      </c>
      <c r="M165" s="17">
        <f t="shared" si="28"/>
        <v>389975</v>
      </c>
      <c r="N165"/>
    </row>
    <row r="166" spans="1:14" s="2" customFormat="1" ht="15.75">
      <c r="A166" s="26" t="s">
        <v>133</v>
      </c>
      <c r="B166" s="15">
        <v>2701</v>
      </c>
      <c r="C166" s="15">
        <v>4675</v>
      </c>
      <c r="D166" s="15">
        <v>1230</v>
      </c>
      <c r="E166" s="15">
        <v>0</v>
      </c>
      <c r="F166" s="15">
        <f t="shared" si="31"/>
        <v>6146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7">
        <f t="shared" si="32"/>
        <v>0</v>
      </c>
      <c r="M166" s="17">
        <f t="shared" si="28"/>
        <v>6146</v>
      </c>
      <c r="N166"/>
    </row>
    <row r="167" spans="1:14" s="2" customFormat="1" ht="15.75">
      <c r="A167" s="26" t="s">
        <v>94</v>
      </c>
      <c r="B167" s="15">
        <v>13534</v>
      </c>
      <c r="C167" s="15">
        <v>0</v>
      </c>
      <c r="D167" s="15">
        <v>0</v>
      </c>
      <c r="E167" s="15">
        <v>0</v>
      </c>
      <c r="F167" s="15">
        <f t="shared" si="31"/>
        <v>13534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7">
        <f t="shared" si="32"/>
        <v>0</v>
      </c>
      <c r="M167" s="17">
        <f t="shared" si="28"/>
        <v>13534</v>
      </c>
      <c r="N167"/>
    </row>
    <row r="168" spans="1:14" s="2" customFormat="1" ht="31.5">
      <c r="A168" s="26" t="s">
        <v>134</v>
      </c>
      <c r="B168" s="15">
        <v>242982</v>
      </c>
      <c r="C168" s="15">
        <v>52810</v>
      </c>
      <c r="D168" s="15">
        <v>52810</v>
      </c>
      <c r="E168" s="15">
        <v>0</v>
      </c>
      <c r="F168" s="15">
        <f t="shared" si="31"/>
        <v>242982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7">
        <f t="shared" si="32"/>
        <v>0</v>
      </c>
      <c r="M168" s="17">
        <f t="shared" si="28"/>
        <v>242982</v>
      </c>
      <c r="N168"/>
    </row>
    <row r="169" spans="1:14" s="2" customFormat="1" ht="15.75">
      <c r="A169" s="26" t="s">
        <v>95</v>
      </c>
      <c r="B169" s="15">
        <v>628720</v>
      </c>
      <c r="C169" s="15">
        <v>64444</v>
      </c>
      <c r="D169" s="15">
        <v>64444</v>
      </c>
      <c r="E169" s="15">
        <v>0</v>
      </c>
      <c r="F169" s="15">
        <f t="shared" si="31"/>
        <v>628720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7">
        <f t="shared" si="32"/>
        <v>0</v>
      </c>
      <c r="M169" s="17">
        <f t="shared" si="28"/>
        <v>628720</v>
      </c>
      <c r="N169"/>
    </row>
    <row r="170" spans="1:14" s="2" customFormat="1" ht="15.75">
      <c r="A170" s="26" t="s">
        <v>97</v>
      </c>
      <c r="B170" s="15">
        <v>35980992</v>
      </c>
      <c r="C170" s="15">
        <v>41339254</v>
      </c>
      <c r="D170" s="15">
        <v>41339254</v>
      </c>
      <c r="E170" s="15">
        <v>0</v>
      </c>
      <c r="F170" s="15">
        <f t="shared" si="31"/>
        <v>35980992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7">
        <f t="shared" si="32"/>
        <v>0</v>
      </c>
      <c r="M170" s="17">
        <f t="shared" si="28"/>
        <v>35980992</v>
      </c>
      <c r="N170"/>
    </row>
    <row r="171" spans="1:14" s="2" customFormat="1" ht="15.75">
      <c r="A171" s="26" t="s">
        <v>135</v>
      </c>
      <c r="B171" s="15">
        <v>177749</v>
      </c>
      <c r="C171" s="15">
        <v>162315</v>
      </c>
      <c r="D171" s="15">
        <v>1145</v>
      </c>
      <c r="E171" s="15">
        <v>0</v>
      </c>
      <c r="F171" s="15">
        <f t="shared" si="31"/>
        <v>338919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7">
        <f t="shared" si="32"/>
        <v>0</v>
      </c>
      <c r="M171" s="17">
        <f t="shared" si="28"/>
        <v>338919</v>
      </c>
      <c r="N171"/>
    </row>
    <row r="172" spans="1:14" s="2" customFormat="1" ht="31.5">
      <c r="A172" s="26" t="s">
        <v>136</v>
      </c>
      <c r="B172" s="15">
        <v>265</v>
      </c>
      <c r="C172" s="15">
        <v>0</v>
      </c>
      <c r="D172" s="15">
        <v>0</v>
      </c>
      <c r="E172" s="15">
        <v>0</v>
      </c>
      <c r="F172" s="15">
        <f t="shared" si="31"/>
        <v>265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7">
        <f t="shared" si="32"/>
        <v>0</v>
      </c>
      <c r="M172" s="17">
        <f t="shared" si="28"/>
        <v>265</v>
      </c>
      <c r="N172"/>
    </row>
    <row r="173" spans="1:14" s="2" customFormat="1" ht="17.25" customHeight="1">
      <c r="A173" s="26" t="s">
        <v>121</v>
      </c>
      <c r="B173" s="15">
        <v>0</v>
      </c>
      <c r="C173" s="15">
        <v>867338</v>
      </c>
      <c r="D173" s="15">
        <v>867338</v>
      </c>
      <c r="E173" s="15">
        <v>0</v>
      </c>
      <c r="F173" s="15">
        <f t="shared" si="31"/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7">
        <f t="shared" si="32"/>
        <v>0</v>
      </c>
      <c r="M173" s="17">
        <f t="shared" si="28"/>
        <v>0</v>
      </c>
      <c r="N173"/>
    </row>
    <row r="174" spans="1:14" s="2" customFormat="1" ht="15.75">
      <c r="A174" s="26" t="s">
        <v>122</v>
      </c>
      <c r="B174" s="15">
        <v>159461014</v>
      </c>
      <c r="C174" s="15">
        <v>89466695</v>
      </c>
      <c r="D174" s="15">
        <v>71125010</v>
      </c>
      <c r="E174" s="15">
        <v>0</v>
      </c>
      <c r="F174" s="15">
        <f t="shared" si="31"/>
        <v>177802699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7">
        <f t="shared" si="32"/>
        <v>0</v>
      </c>
      <c r="M174" s="17">
        <f t="shared" si="28"/>
        <v>177802699</v>
      </c>
      <c r="N174"/>
    </row>
    <row r="175" spans="1:14" s="2" customFormat="1" ht="15.75">
      <c r="A175" s="26" t="s">
        <v>123</v>
      </c>
      <c r="B175" s="15">
        <v>0</v>
      </c>
      <c r="C175" s="15">
        <v>23460414</v>
      </c>
      <c r="D175" s="15">
        <v>23460175</v>
      </c>
      <c r="E175" s="15">
        <v>0</v>
      </c>
      <c r="F175" s="15">
        <f t="shared" si="31"/>
        <v>239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7">
        <f>(G175+H175)-(J175+K175)</f>
        <v>0</v>
      </c>
      <c r="M175" s="17">
        <f>F175+L175</f>
        <v>239</v>
      </c>
      <c r="N175"/>
    </row>
    <row r="176" spans="1:14" s="2" customFormat="1" ht="15.75">
      <c r="A176" s="31" t="s">
        <v>26</v>
      </c>
      <c r="B176" s="6">
        <f>SUM(B177:B192)</f>
        <v>8225233</v>
      </c>
      <c r="C176" s="6">
        <f aca="true" t="shared" si="33" ref="C176:L176">SUM(C177:C192)</f>
        <v>7768402</v>
      </c>
      <c r="D176" s="6">
        <f t="shared" si="33"/>
        <v>7442285</v>
      </c>
      <c r="E176" s="6">
        <f t="shared" si="33"/>
        <v>0</v>
      </c>
      <c r="F176" s="6">
        <f t="shared" si="33"/>
        <v>8551350</v>
      </c>
      <c r="G176" s="6">
        <f t="shared" si="33"/>
        <v>22790</v>
      </c>
      <c r="H176" s="6">
        <f t="shared" si="33"/>
        <v>996916</v>
      </c>
      <c r="I176" s="6">
        <f t="shared" si="33"/>
        <v>568499</v>
      </c>
      <c r="J176" s="6">
        <f t="shared" si="33"/>
        <v>5146</v>
      </c>
      <c r="K176" s="6">
        <f t="shared" si="33"/>
        <v>451208</v>
      </c>
      <c r="L176" s="6">
        <f t="shared" si="33"/>
        <v>563352</v>
      </c>
      <c r="M176" s="11">
        <f t="shared" si="28"/>
        <v>9114702</v>
      </c>
      <c r="N176"/>
    </row>
    <row r="177" spans="1:14" s="2" customFormat="1" ht="15.75">
      <c r="A177" s="26" t="s">
        <v>81</v>
      </c>
      <c r="B177" s="15">
        <v>350</v>
      </c>
      <c r="C177" s="15">
        <v>169393</v>
      </c>
      <c r="D177" s="15">
        <v>169393</v>
      </c>
      <c r="E177" s="15">
        <v>0</v>
      </c>
      <c r="F177" s="15">
        <f aca="true" t="shared" si="34" ref="F177:F192">(B177+C177)-(D177+E177)</f>
        <v>350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7">
        <f aca="true" t="shared" si="35" ref="L177:L192">(G177+H177)-(J177+K177)</f>
        <v>0</v>
      </c>
      <c r="M177" s="17">
        <f t="shared" si="28"/>
        <v>350</v>
      </c>
      <c r="N177"/>
    </row>
    <row r="178" spans="1:14" s="2" customFormat="1" ht="15.75" customHeight="1">
      <c r="A178" s="26" t="s">
        <v>137</v>
      </c>
      <c r="B178" s="15">
        <v>0</v>
      </c>
      <c r="C178" s="15">
        <v>4361686</v>
      </c>
      <c r="D178" s="15">
        <v>4361686</v>
      </c>
      <c r="E178" s="15">
        <v>0</v>
      </c>
      <c r="F178" s="15">
        <f t="shared" si="34"/>
        <v>0</v>
      </c>
      <c r="G178" s="15">
        <v>0</v>
      </c>
      <c r="H178" s="15">
        <v>362893</v>
      </c>
      <c r="I178" s="15">
        <v>63120</v>
      </c>
      <c r="J178" s="15">
        <v>0</v>
      </c>
      <c r="K178" s="15">
        <v>299773</v>
      </c>
      <c r="L178" s="17">
        <f t="shared" si="35"/>
        <v>63120</v>
      </c>
      <c r="M178" s="17">
        <f t="shared" si="28"/>
        <v>63120</v>
      </c>
      <c r="N178"/>
    </row>
    <row r="179" spans="1:14" s="2" customFormat="1" ht="31.5">
      <c r="A179" s="71" t="s">
        <v>80</v>
      </c>
      <c r="B179" s="15">
        <v>0</v>
      </c>
      <c r="C179" s="15">
        <v>91819</v>
      </c>
      <c r="D179" s="15">
        <v>91819</v>
      </c>
      <c r="E179" s="15">
        <v>0</v>
      </c>
      <c r="F179" s="15">
        <f t="shared" si="34"/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7">
        <f t="shared" si="35"/>
        <v>0</v>
      </c>
      <c r="M179" s="17">
        <f t="shared" si="28"/>
        <v>0</v>
      </c>
      <c r="N179"/>
    </row>
    <row r="180" spans="1:14" s="2" customFormat="1" ht="15.75">
      <c r="A180" s="26" t="s">
        <v>41</v>
      </c>
      <c r="B180" s="15">
        <v>0</v>
      </c>
      <c r="C180" s="15">
        <v>52923</v>
      </c>
      <c r="D180" s="15">
        <v>52923</v>
      </c>
      <c r="E180" s="15">
        <v>0</v>
      </c>
      <c r="F180" s="15">
        <f t="shared" si="34"/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7">
        <f t="shared" si="35"/>
        <v>0</v>
      </c>
      <c r="M180" s="17">
        <f t="shared" si="28"/>
        <v>0</v>
      </c>
      <c r="N180"/>
    </row>
    <row r="181" spans="1:14" s="2" customFormat="1" ht="15.75" customHeight="1">
      <c r="A181" s="26" t="s">
        <v>99</v>
      </c>
      <c r="B181" s="15">
        <v>8165296</v>
      </c>
      <c r="C181" s="15">
        <v>476161</v>
      </c>
      <c r="D181" s="15">
        <v>448788</v>
      </c>
      <c r="E181" s="15">
        <v>0</v>
      </c>
      <c r="F181" s="15">
        <f t="shared" si="34"/>
        <v>8192669</v>
      </c>
      <c r="G181" s="15">
        <v>0</v>
      </c>
      <c r="H181" s="15">
        <v>80882</v>
      </c>
      <c r="I181" s="15">
        <v>0</v>
      </c>
      <c r="J181" s="15">
        <v>0</v>
      </c>
      <c r="K181" s="15">
        <v>80882</v>
      </c>
      <c r="L181" s="17">
        <f t="shared" si="35"/>
        <v>0</v>
      </c>
      <c r="M181" s="17">
        <f t="shared" si="28"/>
        <v>8192669</v>
      </c>
      <c r="N181"/>
    </row>
    <row r="182" spans="1:14" ht="31.5">
      <c r="A182" s="26" t="s">
        <v>139</v>
      </c>
      <c r="B182" s="15">
        <v>3367</v>
      </c>
      <c r="C182" s="15">
        <v>668435</v>
      </c>
      <c r="D182" s="15">
        <v>668435</v>
      </c>
      <c r="E182" s="15">
        <v>0</v>
      </c>
      <c r="F182" s="15">
        <f t="shared" si="34"/>
        <v>3367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7">
        <f t="shared" si="35"/>
        <v>0</v>
      </c>
      <c r="M182" s="17">
        <f t="shared" si="28"/>
        <v>3367</v>
      </c>
      <c r="N182"/>
    </row>
    <row r="183" spans="1:14" ht="15.75">
      <c r="A183" s="26" t="s">
        <v>42</v>
      </c>
      <c r="B183" s="15">
        <v>20711</v>
      </c>
      <c r="C183" s="15">
        <v>1062915</v>
      </c>
      <c r="D183" s="15">
        <v>1062912</v>
      </c>
      <c r="E183" s="15">
        <v>0</v>
      </c>
      <c r="F183" s="15">
        <f t="shared" si="34"/>
        <v>20714</v>
      </c>
      <c r="G183" s="15">
        <v>22790</v>
      </c>
      <c r="H183" s="15">
        <v>119116</v>
      </c>
      <c r="I183" s="15">
        <v>74071</v>
      </c>
      <c r="J183" s="15">
        <v>0</v>
      </c>
      <c r="K183" s="15">
        <v>67835</v>
      </c>
      <c r="L183" s="17">
        <f t="shared" si="35"/>
        <v>74071</v>
      </c>
      <c r="M183" s="17">
        <f t="shared" si="28"/>
        <v>94785</v>
      </c>
      <c r="N183"/>
    </row>
    <row r="184" spans="1:14" ht="15.75">
      <c r="A184" s="26" t="s">
        <v>73</v>
      </c>
      <c r="B184" s="15">
        <v>14919</v>
      </c>
      <c r="C184" s="15">
        <v>113029</v>
      </c>
      <c r="D184" s="15">
        <v>113029</v>
      </c>
      <c r="E184" s="15">
        <v>0</v>
      </c>
      <c r="F184" s="15">
        <f t="shared" si="34"/>
        <v>14919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7">
        <f t="shared" si="35"/>
        <v>0</v>
      </c>
      <c r="M184" s="17">
        <f t="shared" si="28"/>
        <v>14919</v>
      </c>
      <c r="N184"/>
    </row>
    <row r="185" spans="1:14" ht="15.75">
      <c r="A185" s="71" t="s">
        <v>140</v>
      </c>
      <c r="B185" s="15">
        <v>1269</v>
      </c>
      <c r="C185" s="15">
        <v>79760</v>
      </c>
      <c r="D185" s="15">
        <v>75588</v>
      </c>
      <c r="E185" s="15">
        <v>0</v>
      </c>
      <c r="F185" s="15">
        <f t="shared" si="34"/>
        <v>5441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7">
        <f t="shared" si="35"/>
        <v>0</v>
      </c>
      <c r="M185" s="17">
        <f t="shared" si="28"/>
        <v>5441</v>
      </c>
      <c r="N185"/>
    </row>
    <row r="186" spans="1:14" ht="15.75">
      <c r="A186" s="26" t="s">
        <v>43</v>
      </c>
      <c r="B186" s="15">
        <v>13959</v>
      </c>
      <c r="C186" s="15">
        <v>293748</v>
      </c>
      <c r="D186" s="15">
        <v>0</v>
      </c>
      <c r="E186" s="15">
        <v>0</v>
      </c>
      <c r="F186" s="15">
        <f t="shared" si="34"/>
        <v>307707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7">
        <f t="shared" si="35"/>
        <v>0</v>
      </c>
      <c r="M186" s="17">
        <f t="shared" si="28"/>
        <v>307707</v>
      </c>
      <c r="N186"/>
    </row>
    <row r="187" spans="1:14" ht="31.5">
      <c r="A187" s="26" t="s">
        <v>141</v>
      </c>
      <c r="B187" s="15">
        <v>0</v>
      </c>
      <c r="C187" s="15">
        <v>10173</v>
      </c>
      <c r="D187" s="15">
        <v>10173</v>
      </c>
      <c r="E187" s="15">
        <v>0</v>
      </c>
      <c r="F187" s="15">
        <f t="shared" si="34"/>
        <v>0</v>
      </c>
      <c r="G187" s="15">
        <v>0</v>
      </c>
      <c r="H187" s="15">
        <v>375</v>
      </c>
      <c r="I187" s="15">
        <v>0</v>
      </c>
      <c r="J187" s="15">
        <v>0</v>
      </c>
      <c r="K187" s="15">
        <v>375</v>
      </c>
      <c r="L187" s="17">
        <f t="shared" si="35"/>
        <v>0</v>
      </c>
      <c r="M187" s="17">
        <f t="shared" si="28"/>
        <v>0</v>
      </c>
      <c r="N187" s="79"/>
    </row>
    <row r="188" spans="1:14" ht="31.5">
      <c r="A188" s="26" t="s">
        <v>142</v>
      </c>
      <c r="B188" s="35">
        <v>795</v>
      </c>
      <c r="C188" s="15">
        <v>45751</v>
      </c>
      <c r="D188" s="15">
        <v>45751</v>
      </c>
      <c r="E188" s="15">
        <v>0</v>
      </c>
      <c r="F188" s="15">
        <f t="shared" si="34"/>
        <v>795</v>
      </c>
      <c r="G188" s="15">
        <v>0</v>
      </c>
      <c r="H188" s="15">
        <v>1310</v>
      </c>
      <c r="I188" s="15">
        <v>0</v>
      </c>
      <c r="J188" s="15">
        <v>0</v>
      </c>
      <c r="K188" s="15">
        <v>1310</v>
      </c>
      <c r="L188" s="17">
        <f t="shared" si="35"/>
        <v>0</v>
      </c>
      <c r="M188" s="17">
        <f t="shared" si="28"/>
        <v>795</v>
      </c>
      <c r="N188" s="79"/>
    </row>
    <row r="189" spans="1:14" ht="15.75">
      <c r="A189" s="26" t="s">
        <v>143</v>
      </c>
      <c r="B189" s="35">
        <v>0</v>
      </c>
      <c r="C189" s="15">
        <v>98861</v>
      </c>
      <c r="D189" s="15">
        <v>98040</v>
      </c>
      <c r="E189" s="15">
        <v>0</v>
      </c>
      <c r="F189" s="15">
        <f t="shared" si="34"/>
        <v>821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7">
        <f t="shared" si="35"/>
        <v>0</v>
      </c>
      <c r="M189" s="17">
        <f t="shared" si="28"/>
        <v>821</v>
      </c>
      <c r="N189" s="79"/>
    </row>
    <row r="190" spans="1:14" ht="15.75">
      <c r="A190" s="26" t="s">
        <v>144</v>
      </c>
      <c r="B190" s="35">
        <v>0</v>
      </c>
      <c r="C190" s="15">
        <v>6267</v>
      </c>
      <c r="D190" s="15">
        <v>6267</v>
      </c>
      <c r="E190" s="15">
        <v>0</v>
      </c>
      <c r="F190" s="15">
        <f t="shared" si="34"/>
        <v>0</v>
      </c>
      <c r="G190" s="15">
        <v>0</v>
      </c>
      <c r="H190" s="15">
        <v>432340</v>
      </c>
      <c r="I190" s="15">
        <v>431308</v>
      </c>
      <c r="J190" s="15">
        <v>5146</v>
      </c>
      <c r="K190" s="15">
        <v>1033</v>
      </c>
      <c r="L190" s="17">
        <f t="shared" si="35"/>
        <v>426161</v>
      </c>
      <c r="M190" s="17">
        <f t="shared" si="28"/>
        <v>426161</v>
      </c>
      <c r="N190" s="79"/>
    </row>
    <row r="191" spans="1:14" ht="15.75">
      <c r="A191" s="26" t="s">
        <v>145</v>
      </c>
      <c r="B191" s="35">
        <v>0</v>
      </c>
      <c r="C191" s="15">
        <v>236156</v>
      </c>
      <c r="D191" s="15">
        <v>236156</v>
      </c>
      <c r="E191" s="15">
        <v>0</v>
      </c>
      <c r="F191" s="15">
        <f t="shared" si="34"/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7">
        <f t="shared" si="35"/>
        <v>0</v>
      </c>
      <c r="M191" s="17">
        <f t="shared" si="28"/>
        <v>0</v>
      </c>
      <c r="N191" s="79"/>
    </row>
    <row r="192" spans="1:14" ht="15.75">
      <c r="A192" s="26" t="s">
        <v>44</v>
      </c>
      <c r="B192" s="35">
        <v>4567</v>
      </c>
      <c r="C192" s="15">
        <v>1325</v>
      </c>
      <c r="D192" s="15">
        <v>1325</v>
      </c>
      <c r="E192" s="15">
        <v>0</v>
      </c>
      <c r="F192" s="15">
        <f t="shared" si="34"/>
        <v>4567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7">
        <f t="shared" si="35"/>
        <v>0</v>
      </c>
      <c r="M192" s="17">
        <f t="shared" si="28"/>
        <v>4567</v>
      </c>
      <c r="N192" s="79"/>
    </row>
    <row r="193" spans="1:14" ht="15.75">
      <c r="A193" s="31" t="s">
        <v>6</v>
      </c>
      <c r="B193" s="76">
        <f aca="true" t="shared" si="36" ref="B193:L193">SUM(B194:B209)</f>
        <v>191216674</v>
      </c>
      <c r="C193" s="6">
        <f t="shared" si="36"/>
        <v>102816123</v>
      </c>
      <c r="D193" s="6">
        <f t="shared" si="36"/>
        <v>32200221</v>
      </c>
      <c r="E193" s="6">
        <f t="shared" si="36"/>
        <v>0</v>
      </c>
      <c r="F193" s="6">
        <f t="shared" si="36"/>
        <v>261832576</v>
      </c>
      <c r="G193" s="6">
        <f t="shared" si="36"/>
        <v>0</v>
      </c>
      <c r="H193" s="6">
        <f t="shared" si="36"/>
        <v>0</v>
      </c>
      <c r="I193" s="6">
        <f t="shared" si="36"/>
        <v>0</v>
      </c>
      <c r="J193" s="6">
        <f t="shared" si="36"/>
        <v>0</v>
      </c>
      <c r="K193" s="6">
        <f t="shared" si="36"/>
        <v>0</v>
      </c>
      <c r="L193" s="6">
        <f t="shared" si="36"/>
        <v>0</v>
      </c>
      <c r="M193" s="11">
        <f>F193+L193</f>
        <v>261832576</v>
      </c>
      <c r="N193"/>
    </row>
    <row r="194" spans="1:14" ht="15.75">
      <c r="A194" s="26" t="s">
        <v>146</v>
      </c>
      <c r="B194" s="35">
        <v>906727</v>
      </c>
      <c r="C194" s="15">
        <v>842539</v>
      </c>
      <c r="D194" s="15">
        <v>821823</v>
      </c>
      <c r="E194" s="15">
        <v>0</v>
      </c>
      <c r="F194" s="15">
        <f aca="true" t="shared" si="37" ref="F194:F209">(B194+C194)-(D194+E194)</f>
        <v>927443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7">
        <f aca="true" t="shared" si="38" ref="L194:L208">(G194+H194)-(J194+K194)</f>
        <v>0</v>
      </c>
      <c r="M194" s="17">
        <f aca="true" t="shared" si="39" ref="M194:M209">F194+L194</f>
        <v>927443</v>
      </c>
      <c r="N194"/>
    </row>
    <row r="195" spans="1:14" ht="15.75">
      <c r="A195" s="26" t="s">
        <v>147</v>
      </c>
      <c r="B195" s="35">
        <v>715</v>
      </c>
      <c r="C195" s="15">
        <v>420195</v>
      </c>
      <c r="D195" s="15">
        <v>336290</v>
      </c>
      <c r="E195" s="15">
        <v>0</v>
      </c>
      <c r="F195" s="15">
        <f t="shared" si="37"/>
        <v>84620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7">
        <f t="shared" si="38"/>
        <v>0</v>
      </c>
      <c r="M195" s="17">
        <f t="shared" si="39"/>
        <v>84620</v>
      </c>
      <c r="N195"/>
    </row>
    <row r="196" spans="1:14" ht="31.5">
      <c r="A196" s="26" t="s">
        <v>82</v>
      </c>
      <c r="B196" s="15">
        <v>5040</v>
      </c>
      <c r="C196" s="15">
        <v>128461</v>
      </c>
      <c r="D196" s="15">
        <v>128452</v>
      </c>
      <c r="E196" s="15">
        <v>0</v>
      </c>
      <c r="F196" s="15">
        <f t="shared" si="37"/>
        <v>5049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7">
        <f t="shared" si="38"/>
        <v>0</v>
      </c>
      <c r="M196" s="17">
        <f t="shared" si="39"/>
        <v>5049</v>
      </c>
      <c r="N196"/>
    </row>
    <row r="197" spans="1:14" ht="15.75">
      <c r="A197" s="26" t="s">
        <v>83</v>
      </c>
      <c r="B197" s="15">
        <v>703</v>
      </c>
      <c r="C197" s="15">
        <v>173150</v>
      </c>
      <c r="D197" s="15">
        <v>173150</v>
      </c>
      <c r="E197" s="15">
        <v>0</v>
      </c>
      <c r="F197" s="15">
        <f t="shared" si="37"/>
        <v>703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7">
        <f t="shared" si="38"/>
        <v>0</v>
      </c>
      <c r="M197" s="17">
        <f t="shared" si="39"/>
        <v>703</v>
      </c>
      <c r="N197"/>
    </row>
    <row r="198" spans="1:14" ht="15.75">
      <c r="A198" s="26" t="s">
        <v>84</v>
      </c>
      <c r="B198" s="15">
        <v>0</v>
      </c>
      <c r="C198" s="15">
        <v>909025</v>
      </c>
      <c r="D198" s="15">
        <v>625973</v>
      </c>
      <c r="E198" s="15">
        <v>0</v>
      </c>
      <c r="F198" s="15">
        <f t="shared" si="37"/>
        <v>283052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7">
        <f t="shared" si="38"/>
        <v>0</v>
      </c>
      <c r="M198" s="17">
        <f t="shared" si="39"/>
        <v>283052</v>
      </c>
      <c r="N198"/>
    </row>
    <row r="199" spans="1:14" ht="15.75">
      <c r="A199" s="26" t="s">
        <v>85</v>
      </c>
      <c r="B199" s="15">
        <v>0</v>
      </c>
      <c r="C199" s="15">
        <v>795</v>
      </c>
      <c r="D199" s="15">
        <v>0</v>
      </c>
      <c r="E199" s="15">
        <v>0</v>
      </c>
      <c r="F199" s="15">
        <f t="shared" si="37"/>
        <v>795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7">
        <f t="shared" si="38"/>
        <v>0</v>
      </c>
      <c r="M199" s="17">
        <f t="shared" si="39"/>
        <v>795</v>
      </c>
      <c r="N199"/>
    </row>
    <row r="200" spans="1:14" ht="31.5">
      <c r="A200" s="26" t="s">
        <v>148</v>
      </c>
      <c r="B200" s="15">
        <v>107819</v>
      </c>
      <c r="C200" s="15">
        <v>95050</v>
      </c>
      <c r="D200" s="15">
        <v>95050</v>
      </c>
      <c r="E200" s="15">
        <v>0</v>
      </c>
      <c r="F200" s="15">
        <f t="shared" si="37"/>
        <v>107819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7">
        <f t="shared" si="38"/>
        <v>0</v>
      </c>
      <c r="M200" s="17">
        <f t="shared" si="39"/>
        <v>107819</v>
      </c>
      <c r="N200"/>
    </row>
    <row r="201" spans="1:14" ht="15.75">
      <c r="A201" s="26" t="s">
        <v>45</v>
      </c>
      <c r="B201" s="15">
        <v>0</v>
      </c>
      <c r="C201" s="15">
        <v>80802</v>
      </c>
      <c r="D201" s="15">
        <v>80802</v>
      </c>
      <c r="E201" s="15">
        <v>0</v>
      </c>
      <c r="F201" s="15">
        <f t="shared" si="37"/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7">
        <f t="shared" si="38"/>
        <v>0</v>
      </c>
      <c r="M201" s="17">
        <f t="shared" si="39"/>
        <v>0</v>
      </c>
      <c r="N201"/>
    </row>
    <row r="202" spans="1:14" ht="15.75">
      <c r="A202" s="26" t="s">
        <v>46</v>
      </c>
      <c r="B202" s="15">
        <v>0</v>
      </c>
      <c r="C202" s="15">
        <v>32287</v>
      </c>
      <c r="D202" s="15">
        <v>31757</v>
      </c>
      <c r="E202" s="15">
        <v>0</v>
      </c>
      <c r="F202" s="15">
        <f t="shared" si="37"/>
        <v>530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7">
        <f t="shared" si="38"/>
        <v>0</v>
      </c>
      <c r="M202" s="17">
        <f t="shared" si="39"/>
        <v>530</v>
      </c>
      <c r="N202"/>
    </row>
    <row r="203" spans="1:14" ht="15.75">
      <c r="A203" s="26" t="s">
        <v>47</v>
      </c>
      <c r="B203" s="15">
        <v>181183572</v>
      </c>
      <c r="C203" s="15">
        <v>70077552</v>
      </c>
      <c r="D203" s="15">
        <v>77552</v>
      </c>
      <c r="E203" s="15">
        <v>0</v>
      </c>
      <c r="F203" s="15">
        <f t="shared" si="37"/>
        <v>251183572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7">
        <f t="shared" si="38"/>
        <v>0</v>
      </c>
      <c r="M203" s="17">
        <f t="shared" si="39"/>
        <v>251183572</v>
      </c>
      <c r="N203"/>
    </row>
    <row r="204" spans="1:14" ht="15.75">
      <c r="A204" s="26" t="s">
        <v>48</v>
      </c>
      <c r="B204" s="15">
        <v>1404621</v>
      </c>
      <c r="C204" s="15">
        <v>18902567</v>
      </c>
      <c r="D204" s="15">
        <v>18861112</v>
      </c>
      <c r="E204" s="15">
        <v>0</v>
      </c>
      <c r="F204" s="15">
        <f t="shared" si="37"/>
        <v>1446076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7">
        <f t="shared" si="38"/>
        <v>0</v>
      </c>
      <c r="M204" s="17">
        <f t="shared" si="39"/>
        <v>1446076</v>
      </c>
      <c r="N204"/>
    </row>
    <row r="205" spans="1:14" ht="15.75">
      <c r="A205" s="26" t="s">
        <v>49</v>
      </c>
      <c r="B205" s="15">
        <v>7217291</v>
      </c>
      <c r="C205" s="15">
        <v>8324936</v>
      </c>
      <c r="D205" s="15">
        <v>8324936</v>
      </c>
      <c r="E205" s="15">
        <v>0</v>
      </c>
      <c r="F205" s="15">
        <f t="shared" si="37"/>
        <v>7217291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7">
        <f t="shared" si="38"/>
        <v>0</v>
      </c>
      <c r="M205" s="17">
        <f t="shared" si="39"/>
        <v>7217291</v>
      </c>
      <c r="N205"/>
    </row>
    <row r="206" spans="1:14" ht="15.75">
      <c r="A206" s="26" t="s">
        <v>50</v>
      </c>
      <c r="B206" s="15">
        <v>37033</v>
      </c>
      <c r="C206" s="15">
        <v>2019642</v>
      </c>
      <c r="D206" s="15">
        <v>2018450</v>
      </c>
      <c r="E206" s="15">
        <v>0</v>
      </c>
      <c r="F206" s="15">
        <f t="shared" si="37"/>
        <v>38225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7">
        <f t="shared" si="38"/>
        <v>0</v>
      </c>
      <c r="M206" s="17">
        <f t="shared" si="39"/>
        <v>38225</v>
      </c>
      <c r="N206"/>
    </row>
    <row r="207" spans="1:14" ht="15.75">
      <c r="A207" s="26" t="s">
        <v>51</v>
      </c>
      <c r="B207" s="15">
        <v>67741</v>
      </c>
      <c r="C207" s="15">
        <v>391318</v>
      </c>
      <c r="D207" s="15">
        <v>215383</v>
      </c>
      <c r="E207" s="15">
        <v>0</v>
      </c>
      <c r="F207" s="15">
        <f t="shared" si="37"/>
        <v>243676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7">
        <f t="shared" si="38"/>
        <v>0</v>
      </c>
      <c r="M207" s="17">
        <f t="shared" si="39"/>
        <v>243676</v>
      </c>
      <c r="N207"/>
    </row>
    <row r="208" spans="1:14" ht="15.75">
      <c r="A208" s="26" t="s">
        <v>52</v>
      </c>
      <c r="B208" s="15">
        <v>0</v>
      </c>
      <c r="C208" s="15">
        <v>197566</v>
      </c>
      <c r="D208" s="15">
        <v>197566</v>
      </c>
      <c r="E208" s="15">
        <v>0</v>
      </c>
      <c r="F208" s="15">
        <f t="shared" si="37"/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7">
        <f t="shared" si="38"/>
        <v>0</v>
      </c>
      <c r="M208" s="17">
        <f t="shared" si="39"/>
        <v>0</v>
      </c>
      <c r="N208"/>
    </row>
    <row r="209" spans="1:14" ht="15.75">
      <c r="A209" s="26" t="s">
        <v>149</v>
      </c>
      <c r="B209" s="15">
        <v>285412</v>
      </c>
      <c r="C209" s="15">
        <v>220238</v>
      </c>
      <c r="D209" s="15">
        <v>211925</v>
      </c>
      <c r="E209" s="15">
        <v>0</v>
      </c>
      <c r="F209" s="15">
        <f t="shared" si="37"/>
        <v>293725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7"/>
      <c r="M209" s="17">
        <f t="shared" si="39"/>
        <v>293725</v>
      </c>
      <c r="N209"/>
    </row>
    <row r="210" spans="1:14" ht="15.75">
      <c r="A210" s="31" t="s">
        <v>7</v>
      </c>
      <c r="B210" s="6">
        <f aca="true" t="shared" si="40" ref="B210:L210">SUM(B211:B213)</f>
        <v>1755</v>
      </c>
      <c r="C210" s="6">
        <f t="shared" si="40"/>
        <v>8341</v>
      </c>
      <c r="D210" s="6">
        <f t="shared" si="40"/>
        <v>273</v>
      </c>
      <c r="E210" s="6">
        <f t="shared" si="40"/>
        <v>0</v>
      </c>
      <c r="F210" s="6">
        <f t="shared" si="40"/>
        <v>9823</v>
      </c>
      <c r="G210" s="6">
        <f t="shared" si="40"/>
        <v>0</v>
      </c>
      <c r="H210" s="6">
        <f t="shared" si="40"/>
        <v>0</v>
      </c>
      <c r="I210" s="6">
        <f t="shared" si="40"/>
        <v>0</v>
      </c>
      <c r="J210" s="6">
        <f t="shared" si="40"/>
        <v>0</v>
      </c>
      <c r="K210" s="6">
        <f t="shared" si="40"/>
        <v>0</v>
      </c>
      <c r="L210" s="6">
        <f t="shared" si="40"/>
        <v>0</v>
      </c>
      <c r="M210" s="11">
        <f>F210+L210</f>
        <v>9823</v>
      </c>
      <c r="N210"/>
    </row>
    <row r="211" spans="1:14" ht="15.75">
      <c r="A211" s="26" t="s">
        <v>86</v>
      </c>
      <c r="B211" s="15">
        <v>0</v>
      </c>
      <c r="C211" s="15">
        <v>273</v>
      </c>
      <c r="D211" s="15">
        <v>273</v>
      </c>
      <c r="E211" s="15">
        <v>0</v>
      </c>
      <c r="F211" s="15">
        <f>(B211+C211)-(D211+E211)</f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7">
        <f aca="true" t="shared" si="41" ref="L211:L227">(G211+H211)-(J211+K211)</f>
        <v>0</v>
      </c>
      <c r="M211" s="17">
        <f>F211+L211</f>
        <v>0</v>
      </c>
      <c r="N211"/>
    </row>
    <row r="212" spans="1:14" ht="15.75">
      <c r="A212" s="26" t="s">
        <v>88</v>
      </c>
      <c r="B212" s="15">
        <v>0</v>
      </c>
      <c r="C212" s="15">
        <v>8068</v>
      </c>
      <c r="D212" s="15">
        <v>0</v>
      </c>
      <c r="E212" s="15">
        <v>0</v>
      </c>
      <c r="F212" s="15">
        <f>(B212+C212)-(D212+E212)</f>
        <v>8068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7">
        <f t="shared" si="41"/>
        <v>0</v>
      </c>
      <c r="M212" s="17">
        <f>F212+L212</f>
        <v>8068</v>
      </c>
      <c r="N212"/>
    </row>
    <row r="213" spans="1:14" ht="15.75">
      <c r="A213" s="26" t="s">
        <v>58</v>
      </c>
      <c r="B213" s="15">
        <v>1755</v>
      </c>
      <c r="C213" s="15">
        <v>0</v>
      </c>
      <c r="D213" s="15">
        <v>0</v>
      </c>
      <c r="E213" s="15">
        <v>0</v>
      </c>
      <c r="F213" s="15">
        <f>(B213+C213)-(D213+E213)</f>
        <v>1755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7">
        <f t="shared" si="41"/>
        <v>0</v>
      </c>
      <c r="M213" s="17">
        <f>F213+L213</f>
        <v>1755</v>
      </c>
      <c r="N213"/>
    </row>
    <row r="214" spans="1:14" ht="15.75" customHeight="1">
      <c r="A214" s="41" t="s">
        <v>24</v>
      </c>
      <c r="B214" s="6">
        <f aca="true" t="shared" si="42" ref="B214:L214">SUM(B215:B219)</f>
        <v>196897</v>
      </c>
      <c r="C214" s="6">
        <f t="shared" si="42"/>
        <v>6506</v>
      </c>
      <c r="D214" s="6">
        <f t="shared" si="42"/>
        <v>5094</v>
      </c>
      <c r="E214" s="6">
        <f t="shared" si="42"/>
        <v>2810</v>
      </c>
      <c r="F214" s="6">
        <f t="shared" si="42"/>
        <v>195499</v>
      </c>
      <c r="G214" s="6">
        <f t="shared" si="42"/>
        <v>2810</v>
      </c>
      <c r="H214" s="6">
        <f t="shared" si="42"/>
        <v>5448</v>
      </c>
      <c r="I214" s="6">
        <f t="shared" si="42"/>
        <v>2810</v>
      </c>
      <c r="J214" s="6">
        <f t="shared" si="42"/>
        <v>2810</v>
      </c>
      <c r="K214" s="6">
        <f t="shared" si="42"/>
        <v>5448</v>
      </c>
      <c r="L214" s="6">
        <f t="shared" si="42"/>
        <v>0</v>
      </c>
      <c r="M214" s="11">
        <f>F214+L214</f>
        <v>195499</v>
      </c>
      <c r="N214"/>
    </row>
    <row r="215" spans="1:14" ht="15.75">
      <c r="A215" s="26" t="s">
        <v>90</v>
      </c>
      <c r="B215" s="15">
        <v>7426</v>
      </c>
      <c r="C215" s="15">
        <v>0</v>
      </c>
      <c r="D215" s="15">
        <v>0</v>
      </c>
      <c r="E215" s="15">
        <v>0</v>
      </c>
      <c r="F215" s="15">
        <f aca="true" t="shared" si="43" ref="F215:F227">(B215+C215)-(D215+E215)</f>
        <v>7426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7">
        <f t="shared" si="41"/>
        <v>0</v>
      </c>
      <c r="M215" s="17">
        <f aca="true" t="shared" si="44" ref="M215:M227">F215+L215</f>
        <v>7426</v>
      </c>
      <c r="N215"/>
    </row>
    <row r="216" spans="1:14" ht="15.75">
      <c r="A216" s="26" t="s">
        <v>56</v>
      </c>
      <c r="B216" s="15">
        <v>184150</v>
      </c>
      <c r="C216" s="15">
        <v>0</v>
      </c>
      <c r="D216" s="15">
        <v>0</v>
      </c>
      <c r="E216" s="15">
        <v>0</v>
      </c>
      <c r="F216" s="15">
        <f t="shared" si="43"/>
        <v>184150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7">
        <f t="shared" si="41"/>
        <v>0</v>
      </c>
      <c r="M216" s="17">
        <f t="shared" si="44"/>
        <v>184150</v>
      </c>
      <c r="N216"/>
    </row>
    <row r="217" spans="1:14" ht="15.75" customHeight="1">
      <c r="A217" s="26" t="s">
        <v>57</v>
      </c>
      <c r="B217" s="15">
        <v>2972</v>
      </c>
      <c r="C217" s="15">
        <v>6506</v>
      </c>
      <c r="D217" s="15">
        <v>5094</v>
      </c>
      <c r="E217" s="15">
        <v>2810</v>
      </c>
      <c r="F217" s="15">
        <f t="shared" si="43"/>
        <v>1574</v>
      </c>
      <c r="G217" s="15">
        <v>2810</v>
      </c>
      <c r="H217" s="15">
        <v>5448</v>
      </c>
      <c r="I217" s="15">
        <v>2810</v>
      </c>
      <c r="J217" s="15">
        <v>2810</v>
      </c>
      <c r="K217" s="15">
        <v>5448</v>
      </c>
      <c r="L217" s="17">
        <f t="shared" si="41"/>
        <v>0</v>
      </c>
      <c r="M217" s="17">
        <f t="shared" si="44"/>
        <v>1574</v>
      </c>
      <c r="N217"/>
    </row>
    <row r="218" spans="1:14" ht="15.75" customHeight="1">
      <c r="A218" s="26" t="s">
        <v>60</v>
      </c>
      <c r="B218" s="15">
        <v>1554</v>
      </c>
      <c r="C218" s="15">
        <v>0</v>
      </c>
      <c r="D218" s="15">
        <v>0</v>
      </c>
      <c r="E218" s="15">
        <v>0</v>
      </c>
      <c r="F218" s="15">
        <f t="shared" si="43"/>
        <v>1554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7">
        <f t="shared" si="41"/>
        <v>0</v>
      </c>
      <c r="M218" s="17">
        <f t="shared" si="44"/>
        <v>1554</v>
      </c>
      <c r="N218"/>
    </row>
    <row r="219" spans="1:14" ht="15.75" customHeight="1">
      <c r="A219" s="26" t="s">
        <v>151</v>
      </c>
      <c r="B219" s="15">
        <v>795</v>
      </c>
      <c r="C219" s="15">
        <v>0</v>
      </c>
      <c r="D219" s="15">
        <v>0</v>
      </c>
      <c r="E219" s="15">
        <v>0</v>
      </c>
      <c r="F219" s="15">
        <f t="shared" si="43"/>
        <v>795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7">
        <f t="shared" si="41"/>
        <v>0</v>
      </c>
      <c r="M219" s="17">
        <f t="shared" si="44"/>
        <v>795</v>
      </c>
      <c r="N219"/>
    </row>
    <row r="220" spans="1:14" s="2" customFormat="1" ht="15.75">
      <c r="A220" s="31" t="s">
        <v>14</v>
      </c>
      <c r="B220" s="6">
        <f aca="true" t="shared" si="45" ref="B220:L220">SUM(B221:B227)</f>
        <v>102108336</v>
      </c>
      <c r="C220" s="6">
        <f t="shared" si="45"/>
        <v>46061643</v>
      </c>
      <c r="D220" s="6">
        <f t="shared" si="45"/>
        <v>33401619</v>
      </c>
      <c r="E220" s="6">
        <f t="shared" si="45"/>
        <v>0</v>
      </c>
      <c r="F220" s="6">
        <f t="shared" si="45"/>
        <v>114768360</v>
      </c>
      <c r="G220" s="6">
        <f t="shared" si="45"/>
        <v>0</v>
      </c>
      <c r="H220" s="6">
        <f t="shared" si="45"/>
        <v>62426</v>
      </c>
      <c r="I220" s="6">
        <f t="shared" si="45"/>
        <v>44625</v>
      </c>
      <c r="J220" s="6">
        <f t="shared" si="45"/>
        <v>44625</v>
      </c>
      <c r="K220" s="6">
        <f t="shared" si="45"/>
        <v>17801</v>
      </c>
      <c r="L220" s="6">
        <f t="shared" si="45"/>
        <v>0</v>
      </c>
      <c r="M220" s="11">
        <f t="shared" si="44"/>
        <v>114768360</v>
      </c>
      <c r="N220"/>
    </row>
    <row r="221" spans="1:14" ht="15.75">
      <c r="A221" s="26" t="s">
        <v>61</v>
      </c>
      <c r="B221" s="15">
        <v>0</v>
      </c>
      <c r="C221" s="15">
        <v>28620</v>
      </c>
      <c r="D221" s="15">
        <v>28620</v>
      </c>
      <c r="E221" s="15">
        <v>0</v>
      </c>
      <c r="F221" s="15">
        <f t="shared" si="43"/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7">
        <f t="shared" si="41"/>
        <v>0</v>
      </c>
      <c r="M221" s="17">
        <f t="shared" si="44"/>
        <v>0</v>
      </c>
      <c r="N221"/>
    </row>
    <row r="222" spans="1:14" ht="15.75">
      <c r="A222" s="26" t="s">
        <v>63</v>
      </c>
      <c r="B222" s="15">
        <v>0</v>
      </c>
      <c r="C222" s="15">
        <v>39059</v>
      </c>
      <c r="D222" s="15">
        <v>39059</v>
      </c>
      <c r="E222" s="15">
        <v>0</v>
      </c>
      <c r="F222" s="15">
        <f t="shared" si="43"/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7">
        <f t="shared" si="41"/>
        <v>0</v>
      </c>
      <c r="M222" s="17">
        <f t="shared" si="44"/>
        <v>0</v>
      </c>
      <c r="N222"/>
    </row>
    <row r="223" spans="1:14" ht="15.75">
      <c r="A223" s="26" t="s">
        <v>64</v>
      </c>
      <c r="B223" s="15">
        <v>315575</v>
      </c>
      <c r="C223" s="15">
        <v>54679</v>
      </c>
      <c r="D223" s="15">
        <v>32764</v>
      </c>
      <c r="E223" s="15">
        <v>0</v>
      </c>
      <c r="F223" s="15">
        <f t="shared" si="43"/>
        <v>337490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7">
        <f t="shared" si="41"/>
        <v>0</v>
      </c>
      <c r="M223" s="17">
        <f t="shared" si="44"/>
        <v>337490</v>
      </c>
      <c r="N223"/>
    </row>
    <row r="224" spans="1:14" ht="15" customHeight="1">
      <c r="A224" s="26" t="s">
        <v>65</v>
      </c>
      <c r="B224" s="15">
        <v>0</v>
      </c>
      <c r="C224" s="15">
        <v>0</v>
      </c>
      <c r="D224" s="15">
        <v>0</v>
      </c>
      <c r="E224" s="15">
        <v>0</v>
      </c>
      <c r="F224" s="15">
        <f t="shared" si="43"/>
        <v>0</v>
      </c>
      <c r="G224" s="15">
        <v>0</v>
      </c>
      <c r="H224" s="15">
        <v>60155</v>
      </c>
      <c r="I224" s="15">
        <v>44625</v>
      </c>
      <c r="J224" s="15">
        <v>44625</v>
      </c>
      <c r="K224" s="15">
        <v>15530</v>
      </c>
      <c r="L224" s="17">
        <f t="shared" si="41"/>
        <v>0</v>
      </c>
      <c r="M224" s="17">
        <f t="shared" si="44"/>
        <v>0</v>
      </c>
      <c r="N224"/>
    </row>
    <row r="225" spans="1:14" ht="15" customHeight="1">
      <c r="A225" s="26" t="s">
        <v>66</v>
      </c>
      <c r="B225" s="15">
        <v>0</v>
      </c>
      <c r="C225" s="15">
        <v>20425</v>
      </c>
      <c r="D225" s="15">
        <v>20425</v>
      </c>
      <c r="E225" s="15">
        <v>0</v>
      </c>
      <c r="F225" s="15">
        <f t="shared" si="43"/>
        <v>0</v>
      </c>
      <c r="G225" s="15">
        <v>0</v>
      </c>
      <c r="H225" s="15">
        <v>2271</v>
      </c>
      <c r="I225" s="15">
        <v>0</v>
      </c>
      <c r="J225" s="15">
        <v>0</v>
      </c>
      <c r="K225" s="15">
        <v>2271</v>
      </c>
      <c r="L225" s="17">
        <f t="shared" si="41"/>
        <v>0</v>
      </c>
      <c r="M225" s="17">
        <f t="shared" si="44"/>
        <v>0</v>
      </c>
      <c r="N225"/>
    </row>
    <row r="226" spans="1:14" ht="15" customHeight="1">
      <c r="A226" s="26" t="s">
        <v>67</v>
      </c>
      <c r="B226" s="15">
        <v>101744477</v>
      </c>
      <c r="C226" s="15">
        <v>45918860</v>
      </c>
      <c r="D226" s="15">
        <v>33280751</v>
      </c>
      <c r="E226" s="15">
        <v>0</v>
      </c>
      <c r="F226" s="15">
        <f t="shared" si="43"/>
        <v>114382586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7">
        <f t="shared" si="41"/>
        <v>0</v>
      </c>
      <c r="M226" s="17">
        <f t="shared" si="44"/>
        <v>114382586</v>
      </c>
      <c r="N226"/>
    </row>
    <row r="227" spans="1:14" ht="15.75">
      <c r="A227" s="26" t="s">
        <v>152</v>
      </c>
      <c r="B227" s="15">
        <v>48284</v>
      </c>
      <c r="C227" s="15">
        <v>0</v>
      </c>
      <c r="D227" s="15">
        <v>0</v>
      </c>
      <c r="E227" s="15">
        <v>0</v>
      </c>
      <c r="F227" s="15">
        <f t="shared" si="43"/>
        <v>48284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7">
        <f t="shared" si="41"/>
        <v>0</v>
      </c>
      <c r="M227" s="17">
        <f t="shared" si="44"/>
        <v>48284</v>
      </c>
      <c r="N227"/>
    </row>
    <row r="228" spans="1:14" ht="15.75" customHeight="1">
      <c r="A228" s="9" t="s">
        <v>4</v>
      </c>
      <c r="B228" s="10">
        <f>SUM(B229:B230)</f>
        <v>6162000</v>
      </c>
      <c r="C228" s="6">
        <f aca="true" t="shared" si="46" ref="C228:L228">SUM(C229:C230)</f>
        <v>10169684</v>
      </c>
      <c r="D228" s="6">
        <f t="shared" si="46"/>
        <v>10169684</v>
      </c>
      <c r="E228" s="6">
        <f t="shared" si="46"/>
        <v>0</v>
      </c>
      <c r="F228" s="6">
        <f t="shared" si="46"/>
        <v>6162000</v>
      </c>
      <c r="G228" s="6">
        <f t="shared" si="46"/>
        <v>0</v>
      </c>
      <c r="H228" s="6">
        <f t="shared" si="46"/>
        <v>0</v>
      </c>
      <c r="I228" s="6">
        <f t="shared" si="46"/>
        <v>0</v>
      </c>
      <c r="J228" s="6">
        <f t="shared" si="46"/>
        <v>0</v>
      </c>
      <c r="K228" s="6">
        <f t="shared" si="46"/>
        <v>0</v>
      </c>
      <c r="L228" s="11">
        <f t="shared" si="46"/>
        <v>0</v>
      </c>
      <c r="M228" s="11">
        <f aca="true" t="shared" si="47" ref="M228:M239">F228+L228</f>
        <v>6162000</v>
      </c>
      <c r="N228"/>
    </row>
    <row r="229" spans="1:14" ht="15.75">
      <c r="A229" s="26" t="s">
        <v>32</v>
      </c>
      <c r="B229" s="15">
        <v>6162000</v>
      </c>
      <c r="C229" s="15">
        <v>3353637</v>
      </c>
      <c r="D229" s="15">
        <v>3353637</v>
      </c>
      <c r="E229" s="16">
        <v>0</v>
      </c>
      <c r="F229" s="15">
        <f aca="true" t="shared" si="48" ref="F229:F238">(B229+C229)-(D229+E229)</f>
        <v>6162000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7">
        <f>(G229+H229)-(J229+K229)</f>
        <v>0</v>
      </c>
      <c r="M229" s="17">
        <f t="shared" si="47"/>
        <v>6162000</v>
      </c>
      <c r="N229"/>
    </row>
    <row r="230" spans="1:14" ht="15.75">
      <c r="A230" s="26" t="s">
        <v>33</v>
      </c>
      <c r="B230" s="15">
        <v>0</v>
      </c>
      <c r="C230" s="15">
        <v>6816047</v>
      </c>
      <c r="D230" s="15">
        <v>6816047</v>
      </c>
      <c r="E230" s="16">
        <v>0</v>
      </c>
      <c r="F230" s="15">
        <f t="shared" si="48"/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7">
        <f>(G230+H230)-(J230+K230)</f>
        <v>0</v>
      </c>
      <c r="M230" s="17">
        <f t="shared" si="47"/>
        <v>0</v>
      </c>
      <c r="N230"/>
    </row>
    <row r="231" spans="1:14" ht="15.75">
      <c r="A231" s="38" t="s">
        <v>8</v>
      </c>
      <c r="B231" s="6">
        <f>SUM(B232:B233)</f>
        <v>0</v>
      </c>
      <c r="C231" s="6">
        <f aca="true" t="shared" si="49" ref="C231:L231">SUM(C232:C233)</f>
        <v>39967238</v>
      </c>
      <c r="D231" s="6">
        <f t="shared" si="49"/>
        <v>39967238</v>
      </c>
      <c r="E231" s="6">
        <f>SUM(E232:E233)</f>
        <v>0</v>
      </c>
      <c r="F231" s="6">
        <f t="shared" si="49"/>
        <v>0</v>
      </c>
      <c r="G231" s="6">
        <f>SUM(G232:G233)</f>
        <v>0</v>
      </c>
      <c r="H231" s="6">
        <f t="shared" si="49"/>
        <v>763490</v>
      </c>
      <c r="I231" s="6">
        <f t="shared" si="49"/>
        <v>259483</v>
      </c>
      <c r="J231" s="6">
        <f t="shared" si="49"/>
        <v>259483</v>
      </c>
      <c r="K231" s="6">
        <f t="shared" si="49"/>
        <v>0</v>
      </c>
      <c r="L231" s="6">
        <f t="shared" si="49"/>
        <v>504007</v>
      </c>
      <c r="M231" s="11">
        <f t="shared" si="47"/>
        <v>504007</v>
      </c>
      <c r="N231"/>
    </row>
    <row r="232" spans="1:14" ht="15.75">
      <c r="A232" s="19" t="s">
        <v>17</v>
      </c>
      <c r="B232" s="20">
        <v>0</v>
      </c>
      <c r="C232" s="20">
        <v>39967238</v>
      </c>
      <c r="D232" s="21">
        <v>39967238</v>
      </c>
      <c r="E232" s="22">
        <v>0</v>
      </c>
      <c r="F232" s="21">
        <f t="shared" si="48"/>
        <v>0</v>
      </c>
      <c r="G232" s="21">
        <v>0</v>
      </c>
      <c r="H232" s="15">
        <v>0</v>
      </c>
      <c r="I232" s="15">
        <v>0</v>
      </c>
      <c r="J232" s="15">
        <v>0</v>
      </c>
      <c r="K232" s="15">
        <v>0</v>
      </c>
      <c r="L232" s="17">
        <f>(G232+H232)-(J232+K232)</f>
        <v>0</v>
      </c>
      <c r="M232" s="17">
        <f t="shared" si="47"/>
        <v>0</v>
      </c>
      <c r="N232"/>
    </row>
    <row r="233" spans="1:14" ht="15.75" customHeight="1">
      <c r="A233" s="23" t="s">
        <v>35</v>
      </c>
      <c r="B233" s="15">
        <v>0</v>
      </c>
      <c r="C233" s="15">
        <v>0</v>
      </c>
      <c r="D233" s="15">
        <v>0</v>
      </c>
      <c r="E233" s="16">
        <v>0</v>
      </c>
      <c r="F233" s="15">
        <f t="shared" si="48"/>
        <v>0</v>
      </c>
      <c r="G233" s="15">
        <v>0</v>
      </c>
      <c r="H233" s="15">
        <v>763490</v>
      </c>
      <c r="I233" s="15">
        <v>259483</v>
      </c>
      <c r="J233" s="15">
        <v>259483</v>
      </c>
      <c r="K233" s="15">
        <v>0</v>
      </c>
      <c r="L233" s="17">
        <f>(G233+H233)-(J233+K233)</f>
        <v>504007</v>
      </c>
      <c r="M233" s="17">
        <f t="shared" si="47"/>
        <v>504007</v>
      </c>
      <c r="N233"/>
    </row>
    <row r="234" spans="1:14" ht="15.75" customHeight="1">
      <c r="A234" s="9" t="s">
        <v>5</v>
      </c>
      <c r="B234" s="6">
        <f aca="true" t="shared" si="50" ref="B234:L234">B235</f>
        <v>0</v>
      </c>
      <c r="C234" s="6">
        <f t="shared" si="50"/>
        <v>16079398</v>
      </c>
      <c r="D234" s="6">
        <f t="shared" si="50"/>
        <v>16079398</v>
      </c>
      <c r="E234" s="6">
        <v>0</v>
      </c>
      <c r="F234" s="6">
        <f t="shared" si="50"/>
        <v>0</v>
      </c>
      <c r="G234" s="6">
        <f>G235</f>
        <v>289877</v>
      </c>
      <c r="H234" s="6">
        <f t="shared" si="50"/>
        <v>8799820</v>
      </c>
      <c r="I234" s="6">
        <f t="shared" si="50"/>
        <v>7473790</v>
      </c>
      <c r="J234" s="6">
        <f t="shared" si="50"/>
        <v>7473790</v>
      </c>
      <c r="K234" s="6">
        <f t="shared" si="50"/>
        <v>0</v>
      </c>
      <c r="L234" s="6">
        <f t="shared" si="50"/>
        <v>1615907</v>
      </c>
      <c r="M234" s="11">
        <f t="shared" si="47"/>
        <v>1615907</v>
      </c>
      <c r="N234"/>
    </row>
    <row r="235" spans="1:14" ht="15.75">
      <c r="A235" s="19" t="s">
        <v>38</v>
      </c>
      <c r="B235" s="20">
        <v>0</v>
      </c>
      <c r="C235" s="20">
        <v>16079398</v>
      </c>
      <c r="D235" s="21">
        <v>16079398</v>
      </c>
      <c r="E235" s="20">
        <v>0</v>
      </c>
      <c r="F235" s="21">
        <f t="shared" si="48"/>
        <v>0</v>
      </c>
      <c r="G235" s="20">
        <v>289877</v>
      </c>
      <c r="H235" s="20">
        <v>8799820</v>
      </c>
      <c r="I235" s="20">
        <v>7473790</v>
      </c>
      <c r="J235" s="21">
        <v>7473790</v>
      </c>
      <c r="K235" s="20">
        <v>0</v>
      </c>
      <c r="L235" s="39">
        <f>(G235+H235)-(J235+K235)</f>
        <v>1615907</v>
      </c>
      <c r="M235" s="17">
        <f t="shared" si="47"/>
        <v>1615907</v>
      </c>
      <c r="N235"/>
    </row>
    <row r="236" spans="1:14" ht="15.75">
      <c r="A236" s="9" t="s">
        <v>76</v>
      </c>
      <c r="B236" s="6">
        <f>B237+B238</f>
        <v>0</v>
      </c>
      <c r="C236" s="6">
        <f aca="true" t="shared" si="51" ref="C236:L236">C237+C238</f>
        <v>9067327</v>
      </c>
      <c r="D236" s="6">
        <f t="shared" si="51"/>
        <v>9067327</v>
      </c>
      <c r="E236" s="6">
        <f t="shared" si="51"/>
        <v>0</v>
      </c>
      <c r="F236" s="6">
        <f t="shared" si="51"/>
        <v>0</v>
      </c>
      <c r="G236" s="6">
        <f t="shared" si="51"/>
        <v>0</v>
      </c>
      <c r="H236" s="6">
        <f t="shared" si="51"/>
        <v>36646</v>
      </c>
      <c r="I236" s="6">
        <f t="shared" si="51"/>
        <v>19071</v>
      </c>
      <c r="J236" s="6">
        <f t="shared" si="51"/>
        <v>1905</v>
      </c>
      <c r="K236" s="6">
        <f t="shared" si="51"/>
        <v>0</v>
      </c>
      <c r="L236" s="6">
        <f t="shared" si="51"/>
        <v>34741</v>
      </c>
      <c r="M236" s="11">
        <f t="shared" si="47"/>
        <v>34741</v>
      </c>
      <c r="N236"/>
    </row>
    <row r="237" spans="1:14" s="2" customFormat="1" ht="15.75">
      <c r="A237" s="23" t="s">
        <v>15</v>
      </c>
      <c r="B237" s="15">
        <v>0</v>
      </c>
      <c r="C237" s="15">
        <v>8705463</v>
      </c>
      <c r="D237" s="15">
        <v>8705463</v>
      </c>
      <c r="E237" s="15">
        <v>0</v>
      </c>
      <c r="F237" s="15">
        <f t="shared" si="48"/>
        <v>0</v>
      </c>
      <c r="G237" s="15">
        <v>0</v>
      </c>
      <c r="H237" s="15">
        <v>7754</v>
      </c>
      <c r="I237" s="15">
        <v>1905</v>
      </c>
      <c r="J237" s="15">
        <v>1905</v>
      </c>
      <c r="K237" s="15">
        <v>0</v>
      </c>
      <c r="L237" s="15">
        <f>(G237+H237)-(J237+K237)</f>
        <v>5849</v>
      </c>
      <c r="M237" s="17">
        <f t="shared" si="47"/>
        <v>5849</v>
      </c>
      <c r="N237"/>
    </row>
    <row r="238" spans="1:14" ht="15.75">
      <c r="A238" s="23" t="s">
        <v>62</v>
      </c>
      <c r="B238" s="15">
        <v>0</v>
      </c>
      <c r="C238" s="15">
        <v>361864</v>
      </c>
      <c r="D238" s="15">
        <v>361864</v>
      </c>
      <c r="E238" s="15">
        <v>0</v>
      </c>
      <c r="F238" s="15">
        <f t="shared" si="48"/>
        <v>0</v>
      </c>
      <c r="G238" s="15">
        <v>0</v>
      </c>
      <c r="H238" s="15">
        <v>28892</v>
      </c>
      <c r="I238" s="15">
        <v>17166</v>
      </c>
      <c r="J238" s="15">
        <v>0</v>
      </c>
      <c r="K238" s="15">
        <v>0</v>
      </c>
      <c r="L238" s="15">
        <f>(G238+H238)-(J238+K238)</f>
        <v>28892</v>
      </c>
      <c r="M238" s="17">
        <f t="shared" si="47"/>
        <v>28892</v>
      </c>
      <c r="N238"/>
    </row>
    <row r="239" spans="1:14" ht="15.75">
      <c r="A239" s="31" t="s">
        <v>30</v>
      </c>
      <c r="B239" s="6">
        <f aca="true" t="shared" si="52" ref="B239:L239">B20+B151</f>
        <v>10778194627</v>
      </c>
      <c r="C239" s="6">
        <f t="shared" si="52"/>
        <v>7676555993</v>
      </c>
      <c r="D239" s="6">
        <f t="shared" si="52"/>
        <v>2811313695</v>
      </c>
      <c r="E239" s="6">
        <f t="shared" si="52"/>
        <v>25269622</v>
      </c>
      <c r="F239" s="6">
        <f t="shared" si="52"/>
        <v>15618167303</v>
      </c>
      <c r="G239" s="6">
        <f t="shared" si="52"/>
        <v>15802544</v>
      </c>
      <c r="H239" s="6">
        <f t="shared" si="52"/>
        <v>356649876</v>
      </c>
      <c r="I239" s="6">
        <f t="shared" si="52"/>
        <v>190604260</v>
      </c>
      <c r="J239" s="6">
        <f t="shared" si="52"/>
        <v>172152470</v>
      </c>
      <c r="K239" s="6">
        <f t="shared" si="52"/>
        <v>112175581</v>
      </c>
      <c r="L239" s="6">
        <f t="shared" si="52"/>
        <v>88124369</v>
      </c>
      <c r="M239" s="11">
        <f t="shared" si="47"/>
        <v>15706291672</v>
      </c>
      <c r="N239"/>
    </row>
    <row r="240" spans="1:14" ht="15.75">
      <c r="A240" s="62" t="s">
        <v>104</v>
      </c>
      <c r="B240" s="42"/>
      <c r="C240" s="27"/>
      <c r="D240" s="27"/>
      <c r="E240" s="27"/>
      <c r="F240" s="27"/>
      <c r="G240" s="27"/>
      <c r="H240" s="43"/>
      <c r="I240" s="42"/>
      <c r="J240" s="27"/>
      <c r="K240" s="42"/>
      <c r="L240" s="28"/>
      <c r="M240" s="40" t="s">
        <v>156</v>
      </c>
      <c r="N240"/>
    </row>
    <row r="241" spans="1:14" ht="15.75">
      <c r="A241" s="62" t="s">
        <v>25</v>
      </c>
      <c r="B241" s="44"/>
      <c r="C241" s="45"/>
      <c r="D241" s="45"/>
      <c r="E241" s="42"/>
      <c r="F241" s="27"/>
      <c r="G241" s="27"/>
      <c r="H241" s="27"/>
      <c r="I241" s="42"/>
      <c r="J241" s="27"/>
      <c r="K241" s="27"/>
      <c r="L241" s="27"/>
      <c r="M241" s="27"/>
      <c r="N241"/>
    </row>
    <row r="242" spans="1:14" ht="15.75">
      <c r="A242" s="63" t="s">
        <v>105</v>
      </c>
      <c r="B242" s="46"/>
      <c r="C242" s="46"/>
      <c r="D242" s="46"/>
      <c r="E242" s="46"/>
      <c r="F242" s="28"/>
      <c r="G242" s="28"/>
      <c r="H242" s="42"/>
      <c r="I242" s="42"/>
      <c r="J242" s="42"/>
      <c r="K242" s="42"/>
      <c r="L242" s="42"/>
      <c r="M242" s="27"/>
      <c r="N242"/>
    </row>
    <row r="243" spans="1:14" ht="15.75">
      <c r="A243" s="63" t="s">
        <v>28</v>
      </c>
      <c r="B243" s="46"/>
      <c r="C243" s="46"/>
      <c r="D243" s="46"/>
      <c r="E243" s="46"/>
      <c r="F243" s="28"/>
      <c r="G243" s="28"/>
      <c r="H243" s="42"/>
      <c r="I243" s="42"/>
      <c r="J243" s="42"/>
      <c r="K243" s="42"/>
      <c r="L243" s="42"/>
      <c r="M243" s="42"/>
      <c r="N243"/>
    </row>
    <row r="244" spans="1:14" ht="15.75">
      <c r="A244" s="47"/>
      <c r="B244" s="59"/>
      <c r="C244" s="59"/>
      <c r="D244" s="60"/>
      <c r="E244" s="60"/>
      <c r="F244" s="60"/>
      <c r="G244" s="60"/>
      <c r="H244" s="60"/>
      <c r="I244" s="60"/>
      <c r="J244" s="60"/>
      <c r="K244" s="60"/>
      <c r="L244" s="60"/>
      <c r="M244" s="59"/>
      <c r="N244"/>
    </row>
    <row r="245" spans="1:14" ht="15.75">
      <c r="A245" s="46"/>
      <c r="B245" s="59"/>
      <c r="C245" s="59"/>
      <c r="D245" s="61"/>
      <c r="E245" s="61"/>
      <c r="F245" s="61"/>
      <c r="G245" s="61"/>
      <c r="H245" s="61"/>
      <c r="I245" s="61"/>
      <c r="J245" s="61"/>
      <c r="K245" s="61"/>
      <c r="L245" s="61"/>
      <c r="M245" s="42"/>
      <c r="N245"/>
    </row>
    <row r="246" spans="1:14" ht="15.75">
      <c r="A246" s="46"/>
      <c r="B246" s="46"/>
      <c r="C246" s="46"/>
      <c r="D246" s="61"/>
      <c r="E246" s="61"/>
      <c r="F246" s="61"/>
      <c r="G246" s="61"/>
      <c r="H246" s="61"/>
      <c r="I246" s="61"/>
      <c r="J246" s="61"/>
      <c r="K246" s="61"/>
      <c r="L246" s="61"/>
      <c r="M246" s="42"/>
      <c r="N246"/>
    </row>
    <row r="247" spans="1:14" ht="15.75">
      <c r="A247" s="46"/>
      <c r="B247" s="46"/>
      <c r="C247" s="46"/>
      <c r="D247" s="46"/>
      <c r="E247" s="46"/>
      <c r="F247" s="48"/>
      <c r="G247" s="46"/>
      <c r="H247" s="46"/>
      <c r="I247" s="46"/>
      <c r="J247" s="46"/>
      <c r="K247" s="46"/>
      <c r="L247" s="46"/>
      <c r="M247" s="42"/>
      <c r="N247"/>
    </row>
    <row r="248" spans="1:14" ht="15.75">
      <c r="A248" s="4" t="s">
        <v>69</v>
      </c>
      <c r="B248" s="4"/>
      <c r="C248" s="46"/>
      <c r="D248" s="5"/>
      <c r="E248" s="83" t="s">
        <v>77</v>
      </c>
      <c r="F248" s="83"/>
      <c r="G248" s="83"/>
      <c r="H248" s="46"/>
      <c r="I248" s="5"/>
      <c r="J248" s="42"/>
      <c r="K248" s="83" t="s">
        <v>100</v>
      </c>
      <c r="L248" s="83"/>
      <c r="M248" s="83"/>
      <c r="N248"/>
    </row>
    <row r="249" spans="1:14" ht="15.75">
      <c r="A249" s="4" t="s">
        <v>70</v>
      </c>
      <c r="B249" s="4"/>
      <c r="C249" s="46"/>
      <c r="D249" s="5"/>
      <c r="E249" s="83" t="s">
        <v>78</v>
      </c>
      <c r="F249" s="83"/>
      <c r="G249" s="83"/>
      <c r="H249" s="46"/>
      <c r="I249" s="5"/>
      <c r="J249" s="42"/>
      <c r="K249" s="83" t="s">
        <v>101</v>
      </c>
      <c r="L249" s="83"/>
      <c r="M249" s="83"/>
      <c r="N249"/>
    </row>
    <row r="250" spans="1:14" ht="15.75" customHeight="1">
      <c r="A250" s="4" t="s">
        <v>71</v>
      </c>
      <c r="B250" s="4"/>
      <c r="C250" s="46"/>
      <c r="D250" s="5"/>
      <c r="E250" s="83" t="s">
        <v>79</v>
      </c>
      <c r="F250" s="83"/>
      <c r="G250" s="83"/>
      <c r="H250" s="46"/>
      <c r="I250" s="5"/>
      <c r="J250" s="42"/>
      <c r="K250" s="83" t="s">
        <v>102</v>
      </c>
      <c r="L250" s="83"/>
      <c r="M250" s="83"/>
      <c r="N250"/>
    </row>
    <row r="251" spans="1:14" ht="15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2"/>
      <c r="N251"/>
    </row>
    <row r="252" spans="1:14" s="2" customFormat="1" ht="15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N252"/>
    </row>
    <row r="253" spans="1:14" ht="15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N253"/>
    </row>
    <row r="254" spans="1:14" ht="15.7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N254"/>
    </row>
    <row r="255" spans="1:14" ht="15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N255"/>
    </row>
    <row r="256" spans="1:14" ht="15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N256"/>
    </row>
    <row r="257" spans="1:14" ht="15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N257"/>
    </row>
    <row r="258" spans="1:14" s="2" customFormat="1" ht="15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2"/>
      <c r="N258"/>
    </row>
    <row r="259" spans="1:14" ht="15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2"/>
      <c r="N259"/>
    </row>
    <row r="260" spans="1:14" ht="15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2"/>
      <c r="N260"/>
    </row>
    <row r="261" spans="1:14" ht="15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2"/>
      <c r="N261"/>
    </row>
    <row r="262" spans="1:14" ht="15.75">
      <c r="A262" s="49"/>
      <c r="B262" s="46"/>
      <c r="C262" s="46"/>
      <c r="D262" s="46"/>
      <c r="E262" s="46"/>
      <c r="F262" s="28"/>
      <c r="G262" s="28"/>
      <c r="H262" s="42"/>
      <c r="I262" s="42"/>
      <c r="J262" s="42"/>
      <c r="K262" s="42"/>
      <c r="L262" s="42"/>
      <c r="M262" s="42"/>
      <c r="N262"/>
    </row>
    <row r="263" spans="1:14" ht="15.75">
      <c r="A263" s="46"/>
      <c r="B263" s="46"/>
      <c r="C263" s="46"/>
      <c r="D263" s="46"/>
      <c r="E263" s="46"/>
      <c r="F263" s="28"/>
      <c r="G263" s="28"/>
      <c r="H263" s="42"/>
      <c r="I263" s="42"/>
      <c r="J263" s="42"/>
      <c r="K263" s="42"/>
      <c r="L263" s="42"/>
      <c r="M263" s="42"/>
      <c r="N263"/>
    </row>
    <row r="264" spans="1:14" ht="15.75">
      <c r="A264" s="46"/>
      <c r="B264" s="46"/>
      <c r="C264" s="46"/>
      <c r="D264" s="46"/>
      <c r="E264" s="46"/>
      <c r="F264" s="28"/>
      <c r="G264" s="28"/>
      <c r="H264" s="42"/>
      <c r="I264" s="42"/>
      <c r="J264" s="42"/>
      <c r="K264" s="42"/>
      <c r="L264" s="42"/>
      <c r="M264" s="42"/>
      <c r="N264"/>
    </row>
    <row r="265" spans="1:14" ht="15.75">
      <c r="A265" s="46"/>
      <c r="B265" s="46"/>
      <c r="C265" s="46"/>
      <c r="D265" s="46"/>
      <c r="E265" s="46"/>
      <c r="F265" s="28"/>
      <c r="G265" s="28"/>
      <c r="H265" s="42"/>
      <c r="I265" s="42"/>
      <c r="J265" s="42"/>
      <c r="K265" s="42"/>
      <c r="L265" s="42"/>
      <c r="M265" s="42"/>
      <c r="N265"/>
    </row>
    <row r="266" spans="1:14" s="2" customFormat="1" ht="15.75">
      <c r="A266" s="46"/>
      <c r="B266" s="46"/>
      <c r="C266" s="46"/>
      <c r="D266" s="46"/>
      <c r="E266" s="46"/>
      <c r="F266" s="28"/>
      <c r="G266" s="28"/>
      <c r="H266" s="42"/>
      <c r="I266" s="42"/>
      <c r="J266" s="42"/>
      <c r="K266" s="42"/>
      <c r="L266" s="42"/>
      <c r="M266" s="42"/>
      <c r="N266"/>
    </row>
    <row r="267" spans="1:14" ht="15.75">
      <c r="A267" s="46"/>
      <c r="B267" s="46"/>
      <c r="C267" s="46"/>
      <c r="D267" s="46"/>
      <c r="E267" s="46"/>
      <c r="F267" s="28"/>
      <c r="G267" s="28"/>
      <c r="H267" s="42"/>
      <c r="I267" s="42"/>
      <c r="J267" s="42"/>
      <c r="K267" s="42"/>
      <c r="L267" s="42"/>
      <c r="M267" s="42"/>
      <c r="N267"/>
    </row>
    <row r="268" spans="1:14" ht="15.75">
      <c r="A268" s="46"/>
      <c r="B268" s="46"/>
      <c r="C268" s="46"/>
      <c r="D268" s="46"/>
      <c r="E268" s="46"/>
      <c r="F268" s="28"/>
      <c r="G268" s="28"/>
      <c r="H268" s="42"/>
      <c r="I268" s="42"/>
      <c r="J268" s="42"/>
      <c r="K268" s="42"/>
      <c r="L268" s="42"/>
      <c r="M268" s="42"/>
      <c r="N268"/>
    </row>
    <row r="269" spans="1:14" ht="15.75">
      <c r="A269" s="46"/>
      <c r="B269" s="45"/>
      <c r="C269" s="42"/>
      <c r="D269" s="42"/>
      <c r="E269" s="42"/>
      <c r="F269" s="45"/>
      <c r="G269" s="42"/>
      <c r="H269" s="42"/>
      <c r="I269" s="42"/>
      <c r="J269" s="42"/>
      <c r="K269" s="42"/>
      <c r="L269" s="42"/>
      <c r="M269" s="42"/>
      <c r="N269"/>
    </row>
    <row r="270" spans="1:14" ht="15.75">
      <c r="A270" s="46"/>
      <c r="B270" s="45"/>
      <c r="C270" s="42"/>
      <c r="D270" s="42"/>
      <c r="E270" s="83"/>
      <c r="F270" s="83"/>
      <c r="G270" s="83"/>
      <c r="H270" s="42"/>
      <c r="I270" s="42"/>
      <c r="J270" s="42"/>
      <c r="K270" s="42"/>
      <c r="L270" s="42"/>
      <c r="M270" s="42"/>
      <c r="N270"/>
    </row>
    <row r="271" spans="1:14" ht="15.75">
      <c r="A271" s="46"/>
      <c r="B271" s="45"/>
      <c r="C271" s="42"/>
      <c r="D271" s="42"/>
      <c r="E271" s="4"/>
      <c r="F271" s="4"/>
      <c r="G271" s="4"/>
      <c r="H271" s="42"/>
      <c r="I271" s="42"/>
      <c r="J271" s="42"/>
      <c r="K271" s="42"/>
      <c r="L271" s="42"/>
      <c r="M271" s="42"/>
      <c r="N271"/>
    </row>
    <row r="272" spans="1:14" ht="15.75">
      <c r="A272" s="46"/>
      <c r="B272" s="45"/>
      <c r="C272" s="42"/>
      <c r="D272" s="42"/>
      <c r="E272" s="4"/>
      <c r="F272" s="4"/>
      <c r="G272" s="4"/>
      <c r="H272" s="42"/>
      <c r="I272" s="42"/>
      <c r="J272" s="42"/>
      <c r="K272" s="42"/>
      <c r="L272" s="42"/>
      <c r="M272" s="42"/>
      <c r="N272"/>
    </row>
    <row r="273" spans="1:14" ht="15.75">
      <c r="A273" s="42"/>
      <c r="B273" s="27"/>
      <c r="C273" s="42"/>
      <c r="D273" s="42"/>
      <c r="E273" s="83"/>
      <c r="F273" s="83"/>
      <c r="G273" s="83"/>
      <c r="H273" s="42"/>
      <c r="I273" s="42"/>
      <c r="J273" s="42"/>
      <c r="K273" s="42"/>
      <c r="L273" s="42"/>
      <c r="M273" s="42"/>
      <c r="N273"/>
    </row>
    <row r="274" spans="1:14" ht="15.75">
      <c r="A274" s="42"/>
      <c r="B274" s="27"/>
      <c r="C274" s="42"/>
      <c r="D274" s="42"/>
      <c r="E274" s="83"/>
      <c r="F274" s="83"/>
      <c r="G274" s="83"/>
      <c r="H274" s="42"/>
      <c r="I274" s="42"/>
      <c r="J274" s="42"/>
      <c r="K274" s="42"/>
      <c r="L274" s="42"/>
      <c r="M274" s="42"/>
      <c r="N274"/>
    </row>
    <row r="275" spans="1:14" ht="15.75">
      <c r="A275" s="50"/>
      <c r="B275" s="84"/>
      <c r="C275" s="84"/>
      <c r="D275" s="84"/>
      <c r="E275" s="84"/>
      <c r="F275" s="84"/>
      <c r="G275" s="83"/>
      <c r="H275" s="83"/>
      <c r="I275" s="83"/>
      <c r="J275" s="83"/>
      <c r="K275" s="83"/>
      <c r="L275" s="42"/>
      <c r="M275" s="42"/>
      <c r="N275"/>
    </row>
    <row r="276" spans="1:14" ht="15.75">
      <c r="A276" s="50"/>
      <c r="B276" s="84"/>
      <c r="C276" s="84"/>
      <c r="D276" s="84"/>
      <c r="E276" s="84"/>
      <c r="F276" s="84"/>
      <c r="G276" s="83"/>
      <c r="H276" s="83"/>
      <c r="I276" s="83"/>
      <c r="J276" s="83"/>
      <c r="K276" s="83"/>
      <c r="L276" s="42"/>
      <c r="M276" s="42"/>
      <c r="N276"/>
    </row>
    <row r="277" spans="1:14" ht="15.75">
      <c r="A277" s="50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42"/>
      <c r="M277" s="42"/>
      <c r="N277"/>
    </row>
    <row r="278" spans="1:14" ht="15.75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42"/>
      <c r="M278" s="42"/>
      <c r="N278"/>
    </row>
    <row r="279" spans="1:14" ht="15.75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42"/>
      <c r="M279" s="42"/>
      <c r="N279"/>
    </row>
    <row r="280" spans="1:14" ht="15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42"/>
      <c r="M280" s="42"/>
      <c r="N280"/>
    </row>
    <row r="281" spans="1:14" ht="15.75">
      <c r="A281" s="4"/>
      <c r="B281" s="42"/>
      <c r="C281" s="42"/>
      <c r="D281" s="42"/>
      <c r="E281" s="4"/>
      <c r="F281" s="42"/>
      <c r="G281" s="42"/>
      <c r="H281" s="4"/>
      <c r="I281" s="4"/>
      <c r="J281" s="4"/>
      <c r="K281" s="4"/>
      <c r="L281" s="42"/>
      <c r="M281" s="42"/>
      <c r="N281"/>
    </row>
    <row r="282" spans="1:14" ht="15.75">
      <c r="A282" s="4"/>
      <c r="B282" s="42"/>
      <c r="C282" s="42"/>
      <c r="D282" s="42"/>
      <c r="E282" s="4"/>
      <c r="F282" s="42"/>
      <c r="G282" s="42"/>
      <c r="H282" s="42"/>
      <c r="I282" s="42"/>
      <c r="J282" s="42"/>
      <c r="K282" s="4"/>
      <c r="L282" s="42"/>
      <c r="M282" s="42"/>
      <c r="N282"/>
    </row>
    <row r="283" spans="1:14" ht="15.75">
      <c r="A283" s="4"/>
      <c r="B283" s="42"/>
      <c r="C283" s="42"/>
      <c r="D283" s="42"/>
      <c r="E283" s="4"/>
      <c r="F283" s="42"/>
      <c r="G283" s="42"/>
      <c r="H283" s="42"/>
      <c r="I283" s="42"/>
      <c r="J283" s="42"/>
      <c r="K283" s="4"/>
      <c r="L283" s="42"/>
      <c r="M283" s="42"/>
      <c r="N283"/>
    </row>
    <row r="284" spans="7:14" ht="15.75">
      <c r="G284" s="82"/>
      <c r="H284" s="82"/>
      <c r="I284" s="82"/>
      <c r="J284" s="82"/>
      <c r="K284" s="82"/>
      <c r="L284" s="42"/>
      <c r="M284" s="42"/>
      <c r="N284"/>
    </row>
    <row r="285" spans="12:14" ht="15.75">
      <c r="L285" s="42"/>
      <c r="M285" s="42"/>
      <c r="N285"/>
    </row>
    <row r="286" spans="12:14" ht="15.75">
      <c r="L286" s="42"/>
      <c r="M286" s="42"/>
      <c r="N286"/>
    </row>
    <row r="287" spans="12:14" ht="15.75">
      <c r="L287" s="42"/>
      <c r="N287"/>
    </row>
    <row r="288" spans="3:14" ht="15.75">
      <c r="C288" s="13"/>
      <c r="D288" s="13"/>
      <c r="L288" s="42"/>
      <c r="N288"/>
    </row>
    <row r="289" spans="12:14" ht="15.75">
      <c r="L289" s="42"/>
      <c r="N289"/>
    </row>
    <row r="290" spans="12:14" ht="15.75">
      <c r="L290" s="42"/>
      <c r="N290"/>
    </row>
    <row r="291" spans="12:14" ht="15.75">
      <c r="L291" s="42"/>
      <c r="N291"/>
    </row>
    <row r="292" spans="12:14" ht="15.75">
      <c r="L292" s="42"/>
      <c r="N292"/>
    </row>
    <row r="293" spans="12:14" ht="15.75">
      <c r="L293" s="42"/>
      <c r="N293"/>
    </row>
    <row r="294" spans="12:14" ht="15.75">
      <c r="L294" s="42"/>
      <c r="N294"/>
    </row>
    <row r="295" spans="12:14" ht="15.75">
      <c r="L295" s="42"/>
      <c r="N295"/>
    </row>
    <row r="296" spans="12:14" ht="15.75">
      <c r="L296" s="42"/>
      <c r="N296"/>
    </row>
    <row r="297" spans="12:14" ht="15.75">
      <c r="L297" s="42"/>
      <c r="N297"/>
    </row>
    <row r="298" spans="12:14" ht="15.75">
      <c r="L298" s="42"/>
      <c r="N298"/>
    </row>
    <row r="299" spans="12:14" ht="15.75">
      <c r="L299" s="42"/>
      <c r="N299"/>
    </row>
    <row r="300" spans="12:14" ht="15.75">
      <c r="L300" s="42"/>
      <c r="N300"/>
    </row>
    <row r="301" spans="12:14" ht="15.75">
      <c r="L301" s="42"/>
      <c r="N301"/>
    </row>
    <row r="302" spans="12:14" ht="15.75">
      <c r="L302" s="42"/>
      <c r="N302"/>
    </row>
    <row r="303" spans="12:14" ht="15.75">
      <c r="L303" s="42"/>
      <c r="N303"/>
    </row>
    <row r="304" spans="12:14" ht="15.75">
      <c r="L304" s="42"/>
      <c r="N304"/>
    </row>
    <row r="305" spans="12:14" ht="15.75">
      <c r="L305" s="42"/>
      <c r="N305"/>
    </row>
    <row r="306" spans="12:14" ht="15.75">
      <c r="L306" s="42"/>
      <c r="N306"/>
    </row>
    <row r="307" spans="12:14" ht="15.75">
      <c r="L307" s="42"/>
      <c r="N307"/>
    </row>
    <row r="308" spans="12:14" ht="15.75">
      <c r="L308" s="42"/>
      <c r="N308"/>
    </row>
    <row r="309" spans="12:14" ht="15.75">
      <c r="L309" s="42"/>
      <c r="N309"/>
    </row>
    <row r="310" spans="12:14" ht="15.75">
      <c r="L310" s="42"/>
      <c r="N310"/>
    </row>
    <row r="311" spans="12:14" ht="15.75">
      <c r="L311" s="42"/>
      <c r="N311"/>
    </row>
    <row r="312" ht="15.75">
      <c r="N312"/>
    </row>
    <row r="313" ht="15.75">
      <c r="N313"/>
    </row>
    <row r="314" ht="15.75">
      <c r="N314"/>
    </row>
    <row r="315" ht="15.75">
      <c r="N315"/>
    </row>
    <row r="316" ht="15.75">
      <c r="N316"/>
    </row>
    <row r="333" spans="3:4" ht="15.75">
      <c r="C333" s="13"/>
      <c r="D333" s="13"/>
    </row>
  </sheetData>
  <sheetProtection/>
  <mergeCells count="64">
    <mergeCell ref="A137:M137"/>
    <mergeCell ref="A138:M138"/>
    <mergeCell ref="A139:M139"/>
    <mergeCell ref="A140:M140"/>
    <mergeCell ref="J147:J149"/>
    <mergeCell ref="K147:K149"/>
    <mergeCell ref="L147:L149"/>
    <mergeCell ref="B148:B149"/>
    <mergeCell ref="C148:C149"/>
    <mergeCell ref="A145:A150"/>
    <mergeCell ref="B145:F146"/>
    <mergeCell ref="G145:L146"/>
    <mergeCell ref="M145:M149"/>
    <mergeCell ref="B147:C147"/>
    <mergeCell ref="D147:D149"/>
    <mergeCell ref="E147:E149"/>
    <mergeCell ref="F147:F148"/>
    <mergeCell ref="L16:L18"/>
    <mergeCell ref="G147:H147"/>
    <mergeCell ref="I147:I149"/>
    <mergeCell ref="K143:M143"/>
    <mergeCell ref="G148:G149"/>
    <mergeCell ref="H148:H149"/>
    <mergeCell ref="A136:M136"/>
    <mergeCell ref="K12:M12"/>
    <mergeCell ref="K16:K18"/>
    <mergeCell ref="H17:H18"/>
    <mergeCell ref="B14:F15"/>
    <mergeCell ref="G14:L15"/>
    <mergeCell ref="I16:I18"/>
    <mergeCell ref="J16:J18"/>
    <mergeCell ref="B16:C16"/>
    <mergeCell ref="G16:H16"/>
    <mergeCell ref="C17:C18"/>
    <mergeCell ref="D16:D18"/>
    <mergeCell ref="E274:G274"/>
    <mergeCell ref="E250:G250"/>
    <mergeCell ref="F16:F17"/>
    <mergeCell ref="E16:E18"/>
    <mergeCell ref="A5:M5"/>
    <mergeCell ref="A6:M6"/>
    <mergeCell ref="A7:M7"/>
    <mergeCell ref="A8:M8"/>
    <mergeCell ref="A9:M9"/>
    <mergeCell ref="B276:F276"/>
    <mergeCell ref="G275:K275"/>
    <mergeCell ref="B275:F275"/>
    <mergeCell ref="K248:M248"/>
    <mergeCell ref="K249:M249"/>
    <mergeCell ref="K250:M250"/>
    <mergeCell ref="E270:G270"/>
    <mergeCell ref="E273:G273"/>
    <mergeCell ref="E248:G248"/>
    <mergeCell ref="E249:G249"/>
    <mergeCell ref="M14:M18"/>
    <mergeCell ref="G284:K284"/>
    <mergeCell ref="A278:K278"/>
    <mergeCell ref="A279:K279"/>
    <mergeCell ref="G276:K276"/>
    <mergeCell ref="G277:K277"/>
    <mergeCell ref="B17:B18"/>
    <mergeCell ref="A14:A19"/>
    <mergeCell ref="G17:G18"/>
    <mergeCell ref="B277:F277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35" r:id="rId2"/>
  <rowBreaks count="1" manualBreakCount="1">
    <brk id="131" max="12" man="1"/>
  </rowBreaks>
  <ignoredErrors>
    <ignoredError sqref="E48:F48 I48:K48 L176 F214 F210 L210:L211 F67 L67 F176 L212:L220 F219:F220 E228:F228 E234:F234 F231 L228:L236 F193 L114:L128 F114:F127 F101 L91:L101 B84:L84 F104:F105 F91:F94 B101:E101 G101:K101 B114:E114 G114:K114 F128 B90:E90 G90:K90 L193 F85:L88 F89:L89 B119:E119 B124:E124 B127:E127 F129 F96 F95 F98:F100 F97 F102 L102 F103 L103 F109 F106:F107 L106:L107 F108 L108 F113 F111 L111 F110 L110 F112 L112 G119:K119 G124:K124 G127:K127 L129 L104:L105 L109 L113 F229:F230 F232:F233 E236:F236 F235 F237:F238" formula="1"/>
    <ignoredError sqref="L48 E231 L90 F90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Yago Barros Barbosa</cp:lastModifiedBy>
  <cp:lastPrinted>2019-05-16T20:25:25Z</cp:lastPrinted>
  <dcterms:created xsi:type="dcterms:W3CDTF">2000-09-28T14:08:42Z</dcterms:created>
  <dcterms:modified xsi:type="dcterms:W3CDTF">2019-05-28T17:22:24Z</dcterms:modified>
  <cp:category/>
  <cp:version/>
  <cp:contentType/>
  <cp:contentStatus/>
</cp:coreProperties>
</file>