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6" windowWidth="11340" windowHeight="5316" tabRatio="602" activeTab="0"/>
  </bookViews>
  <sheets>
    <sheet name="anexo VII bimestral" sheetId="1" r:id="rId1"/>
  </sheets>
  <definedNames>
    <definedName name="_xlnm.Print_Area" localSheetId="0">'anexo VII bimestral'!$A$1:$M$304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189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<sst xmlns="http://schemas.openxmlformats.org/spreadsheetml/2006/main" count="329" uniqueCount="195">
  <si>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</si>
  <si>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</si>
  <si>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</si>
  <si>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</si>
  <si>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</si>
  <si>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</si>
  <si>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</si>
  <si>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</si>
  <si>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</si>
  <si>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</si>
  <si>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</si>
  <si>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</si>
  <si>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</si>
  <si>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</si>
  <si>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</si>
  <si>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</si>
  <si>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</si>
  <si>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</si>
  <si>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</si>
  <si>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</si>
  <si>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</si>
  <si>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</si>
  <si>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</si>
  <si>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</si>
  <si>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</si>
  <si>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</si>
  <si>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</si>
  <si>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</si>
  <si>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</si>
  <si>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</si>
  <si>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</si>
  <si>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</si>
  <si>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</si>
  <si>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</si>
  <si>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</si>
  <si>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</si>
  <si>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</si>
  <si>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</si>
  <si>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</si>
  <si>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</si>
  <si>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</si>
  <si>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</si>
  <si>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</si>
  <si>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</si>
  <si>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</si>
  <si>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</si>
  <si>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</si>
  <si>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</si>
  <si>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</si>
  <si>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</si>
  <si>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</si>
  <si>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</si>
  <si>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</si>
  <si>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</si>
  <si>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</si>
  <si>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</si>
  <si>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</si>
  <si>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</si>
  <si>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</si>
  <si>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</si>
  <si>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</si>
  <si>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</si>
  <si>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</si>
  <si>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</si>
  <si>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</si>
  <si>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</si>
  <si>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</si>
  <si>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</si>
  <si>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</si>
  <si>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</si>
  <si>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</si>
  <si>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</si>
  <si>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</si>
  <si>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</si>
  <si>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</si>
  <si>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</si>
  <si>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</si>
  <si>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</si>
  <si>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</si>
  <si>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</si>
  <si>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</si>
  <si>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</si>
  <si>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</si>
  <si>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</si>
  <si>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</si>
  <si>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</si>
  <si>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</si>
  <si>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</si>
  <si>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</si>
  <si>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</si>
  <si>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</si>
  <si>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</si>
  <si>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</si>
  <si>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</si>
  <si>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</si>
  <si>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</si>
  <si>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</si>
  <si>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</si>
  <si>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</si>
  <si>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</si>
  <si>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</si>
  <si>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</si>
  <si>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</si>
  <si>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</si>
  <si>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</si>
  <si>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</si>
  <si>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</si>
  <si>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</si>
  <si>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</si>
  <si>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</si>
  <si>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</si>
  <si>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</si>
  <si>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</si>
  <si>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</si>
  <si>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</si>
  <si>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</si>
  <si>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</si>
  <si>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</si>
  <si>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</si>
  <si>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</si>
  <si>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</si>
  <si>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</si>
  <si>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</si>
  <si>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</si>
  <si>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</si>
  <si>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</si>
  <si>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</si>
  <si>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</si>
  <si>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</si>
  <si>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</si>
  <si>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</si>
  <si>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</si>
  <si>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</si>
  <si>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</si>
  <si>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</si>
  <si>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</si>
  <si>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</si>
  <si>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</si>
  <si>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</si>
  <si>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</si>
  <si>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</si>
  <si>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</si>
  <si>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</si>
  <si>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</si>
  <si>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</si>
  <si>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</si>
  <si>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</si>
  <si>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</si>
  <si>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</si>
  <si>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</si>
  <si>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</si>
  <si>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</si>
  <si>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</si>
  <si>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</si>
  <si>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</si>
  <si>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</si>
  <si>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</si>
  <si>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</si>
  <si>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</si>
  <si>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</si>
  <si>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</si>
  <si>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</si>
  <si>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</si>
  <si>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</si>
  <si>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</si>
  <si>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</si>
  <si>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</si>
  <si>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</si>
  <si>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</si>
  <si>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</si>
  <si>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</si>
  <si>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</si>
  <si>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</si>
  <si>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</si>
  <si>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</si>
  <si>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</si>
  <si>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</si>
  <si>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</si>
  <si>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</si>
  <si>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</si>
  <si>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</si>
  <si>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</si>
  <si>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</si>
  <si>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</si>
  <si>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</si>
  <si>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FEVEREIRO 2023/BIMESTRE JANEIRO - FEVEREIRO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</si>
  <si>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</si>
  <si>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</si>
  <si>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</si>
  <si>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</si>
  <si>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</si>
  <si>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</si>
  <si>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</si>
  <si>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Emissão: 24/03/2023</t>
  </si>
  <si>
    <t>Em 31 de dezembro                        de 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</si>
</sst>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62" applyNumberFormat="1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1" fontId="1" fillId="33" borderId="15" xfId="62" applyNumberFormat="1" applyFont="1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0</xdr:row>
      <xdr:rowOff>190500</xdr:rowOff>
    </xdr:from>
    <xdr:to>
      <xdr:col>5</xdr:col>
      <xdr:colOff>895350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19050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155</xdr:row>
      <xdr:rowOff>95250</xdr:rowOff>
    </xdr:from>
    <xdr:to>
      <xdr:col>5</xdr:col>
      <xdr:colOff>533400</xdr:colOff>
      <xdr:row>158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45567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1"/>
  <sheetViews>
    <sheetView showGridLines="0" tabSelected="1" zoomScale="70" zoomScaleNormal="70" zoomScalePageLayoutView="0" workbookViewId="0" topLeftCell="A1">
      <selection activeCell="A35" sqref="A35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6384" width="9.140625" style="5" customWidth="1"/>
  </cols>
  <sheetData>
    <row r="1" spans="1:12" ht="15.75">
      <c r="A1" s="22"/>
      <c r="L1" s="15"/>
    </row>
    <row r="2" ht="15.75">
      <c r="L2" s="15"/>
    </row>
    <row r="3" ht="15.75">
      <c r="L3" s="15"/>
    </row>
    <row r="4" ht="15.75">
      <c r="L4" s="15"/>
    </row>
    <row r="5" spans="1:14" ht="15.75">
      <c r="A5" s="122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3"/>
    </row>
    <row r="6" spans="1:14" ht="15.75">
      <c r="A6" s="122" t="s">
        <v>10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23"/>
    </row>
    <row r="7" spans="1:14" ht="15.75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24"/>
    </row>
    <row r="8" spans="1:14" ht="15.75">
      <c r="A8" s="123" t="s">
        <v>11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4"/>
    </row>
    <row r="9" spans="1:14" ht="15.75">
      <c r="A9" s="122" t="s">
        <v>185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23"/>
    </row>
    <row r="10" spans="1:12" ht="15.75">
      <c r="A10" s="23"/>
      <c r="B10" s="25"/>
      <c r="C10" s="23"/>
      <c r="D10" s="23"/>
      <c r="E10" s="23"/>
      <c r="F10" s="25"/>
      <c r="G10" s="23"/>
      <c r="H10" s="23"/>
      <c r="I10" s="23"/>
      <c r="J10" s="23"/>
      <c r="K10" s="90"/>
      <c r="L10" s="15"/>
    </row>
    <row r="11" spans="1:10" ht="15.75">
      <c r="A11" s="26"/>
      <c r="B11" s="25"/>
      <c r="C11" s="27"/>
      <c r="D11" s="27"/>
      <c r="E11" s="28"/>
      <c r="F11" s="28"/>
      <c r="G11" s="29"/>
      <c r="H11" s="29"/>
      <c r="I11" s="29"/>
      <c r="J11" s="29"/>
    </row>
    <row r="12" spans="2:14" ht="15.75">
      <c r="B12" s="30"/>
      <c r="C12" s="30"/>
      <c r="D12" s="30"/>
      <c r="E12" s="29"/>
      <c r="F12" s="30"/>
      <c r="G12" s="30"/>
      <c r="H12" s="29"/>
      <c r="I12" s="29"/>
      <c r="J12" s="41"/>
      <c r="K12" s="125" t="s">
        <v>193</v>
      </c>
      <c r="L12" s="125"/>
      <c r="M12" s="125"/>
      <c r="N12" s="1"/>
    </row>
    <row r="13" spans="1:14" ht="15.75">
      <c r="A13" s="2" t="s">
        <v>18</v>
      </c>
      <c r="B13" s="29"/>
      <c r="C13" s="29"/>
      <c r="D13" s="29"/>
      <c r="E13" s="29"/>
      <c r="F13" s="29"/>
      <c r="G13" s="29"/>
      <c r="H13" s="29"/>
      <c r="I13" s="41"/>
      <c r="J13" s="41"/>
      <c r="K13" s="3"/>
      <c r="L13" s="3"/>
      <c r="M13" s="3">
        <v>1</v>
      </c>
      <c r="N13" s="3"/>
    </row>
    <row r="14" spans="1:14" ht="15.75">
      <c r="A14" s="94" t="s">
        <v>12</v>
      </c>
      <c r="B14" s="100" t="s">
        <v>144</v>
      </c>
      <c r="C14" s="101"/>
      <c r="D14" s="101"/>
      <c r="E14" s="101"/>
      <c r="F14" s="102"/>
      <c r="G14" s="115" t="s">
        <v>22</v>
      </c>
      <c r="H14" s="116"/>
      <c r="I14" s="116"/>
      <c r="J14" s="116"/>
      <c r="K14" s="116"/>
      <c r="L14" s="116"/>
      <c r="M14" s="115" t="s">
        <v>107</v>
      </c>
      <c r="N14" s="4"/>
    </row>
    <row r="15" spans="1:14" ht="15.75">
      <c r="A15" s="95"/>
      <c r="B15" s="103"/>
      <c r="C15" s="104"/>
      <c r="D15" s="104"/>
      <c r="E15" s="104"/>
      <c r="F15" s="105"/>
      <c r="G15" s="117"/>
      <c r="H15" s="118"/>
      <c r="I15" s="118"/>
      <c r="J15" s="118"/>
      <c r="K15" s="118"/>
      <c r="L15" s="118"/>
      <c r="M15" s="121"/>
      <c r="N15" s="4"/>
    </row>
    <row r="16" spans="1:14" ht="15.75">
      <c r="A16" s="95"/>
      <c r="B16" s="113" t="s">
        <v>1</v>
      </c>
      <c r="C16" s="114"/>
      <c r="D16" s="98" t="s">
        <v>2</v>
      </c>
      <c r="E16" s="98" t="s">
        <v>3</v>
      </c>
      <c r="F16" s="119" t="s">
        <v>20</v>
      </c>
      <c r="G16" s="111" t="s">
        <v>1</v>
      </c>
      <c r="H16" s="112"/>
      <c r="I16" s="98" t="s">
        <v>19</v>
      </c>
      <c r="J16" s="98" t="s">
        <v>2</v>
      </c>
      <c r="K16" s="98" t="s">
        <v>3</v>
      </c>
      <c r="L16" s="115" t="s">
        <v>20</v>
      </c>
      <c r="M16" s="121"/>
      <c r="N16" s="4"/>
    </row>
    <row r="17" spans="1:14" ht="16.5" customHeight="1">
      <c r="A17" s="96"/>
      <c r="B17" s="109" t="s">
        <v>97</v>
      </c>
      <c r="C17" s="106" t="s">
        <v>194</v>
      </c>
      <c r="D17" s="99"/>
      <c r="E17" s="99"/>
      <c r="F17" s="120"/>
      <c r="G17" s="109" t="s">
        <v>100</v>
      </c>
      <c r="H17" s="106" t="s">
        <v>187</v>
      </c>
      <c r="I17" s="99"/>
      <c r="J17" s="99"/>
      <c r="K17" s="99"/>
      <c r="L17" s="121"/>
      <c r="M17" s="121"/>
      <c r="N17" s="4"/>
    </row>
    <row r="18" spans="1:14" ht="36.75" customHeight="1">
      <c r="A18" s="96"/>
      <c r="B18" s="110"/>
      <c r="C18" s="107"/>
      <c r="D18" s="99"/>
      <c r="E18" s="99"/>
      <c r="F18" s="35"/>
      <c r="G18" s="110"/>
      <c r="H18" s="107"/>
      <c r="I18" s="99"/>
      <c r="J18" s="99"/>
      <c r="K18" s="99"/>
      <c r="L18" s="121"/>
      <c r="M18" s="121"/>
      <c r="N18" s="4"/>
    </row>
    <row r="19" spans="1:14" ht="21.75" customHeight="1">
      <c r="A19" s="97"/>
      <c r="B19" s="36" t="s">
        <v>109</v>
      </c>
      <c r="C19" s="38" t="s">
        <v>110</v>
      </c>
      <c r="D19" s="37" t="s">
        <v>111</v>
      </c>
      <c r="E19" s="37" t="s">
        <v>98</v>
      </c>
      <c r="F19" s="37" t="s">
        <v>99</v>
      </c>
      <c r="G19" s="37" t="s">
        <v>101</v>
      </c>
      <c r="H19" s="36" t="s">
        <v>102</v>
      </c>
      <c r="I19" s="37" t="s">
        <v>103</v>
      </c>
      <c r="J19" s="37" t="s">
        <v>104</v>
      </c>
      <c r="K19" s="37" t="s">
        <v>105</v>
      </c>
      <c r="L19" s="39" t="s">
        <v>106</v>
      </c>
      <c r="M19" s="39" t="s">
        <v>108</v>
      </c>
      <c r="N19" s="4"/>
    </row>
    <row r="20" spans="1:14" s="2" customFormat="1" ht="15.75">
      <c r="A20" s="42" t="s">
        <v>27</v>
      </c>
      <c r="B20" s="43">
        <f aca="true" t="shared" si="0" ref="B20:L20">B138+B143+B148+B151+B21</f>
        <v>4503797159.12</v>
      </c>
      <c r="C20" s="43">
        <f t="shared" si="0"/>
        <v>1174392848</v>
      </c>
      <c r="D20" s="43">
        <f t="shared" si="0"/>
        <v>854828577.63</v>
      </c>
      <c r="E20" s="43">
        <f t="shared" si="0"/>
        <v>631865.55</v>
      </c>
      <c r="F20" s="43">
        <f t="shared" si="0"/>
        <v>4822729563.94</v>
      </c>
      <c r="G20" s="43">
        <f>G138+G143+G148+G151+G21</f>
        <v>28685009.000000034</v>
      </c>
      <c r="H20" s="43">
        <f t="shared" si="0"/>
        <v>1273486413.3000002</v>
      </c>
      <c r="I20" s="43">
        <f t="shared" si="0"/>
        <v>447760514.26</v>
      </c>
      <c r="J20" s="43">
        <f t="shared" si="0"/>
        <v>413328636.63</v>
      </c>
      <c r="K20" s="43">
        <f t="shared" si="0"/>
        <v>17814144.93</v>
      </c>
      <c r="L20" s="43">
        <f t="shared" si="0"/>
        <v>871028640.7400001</v>
      </c>
      <c r="M20" s="44">
        <f>F20+L20</f>
        <v>5693758204.679999</v>
      </c>
      <c r="N20" s="6"/>
    </row>
    <row r="21" spans="1:14" s="2" customFormat="1" ht="15.75">
      <c r="A21" s="51" t="s">
        <v>9</v>
      </c>
      <c r="B21" s="52">
        <f aca="true" t="shared" si="1" ref="B21:L21">B22+B56+B80+B100+B106+B119</f>
        <v>4497808968.82</v>
      </c>
      <c r="C21" s="52">
        <f t="shared" si="1"/>
        <v>1089550499.1</v>
      </c>
      <c r="D21" s="52">
        <f t="shared" si="1"/>
        <v>773811068.27</v>
      </c>
      <c r="E21" s="52">
        <f t="shared" si="1"/>
        <v>631865.52</v>
      </c>
      <c r="F21" s="52">
        <f t="shared" si="1"/>
        <v>4812916534.129999</v>
      </c>
      <c r="G21" s="52">
        <f t="shared" si="1"/>
        <v>7688293.670000014</v>
      </c>
      <c r="H21" s="52">
        <f t="shared" si="1"/>
        <v>874215189.1700001</v>
      </c>
      <c r="I21" s="52">
        <f t="shared" si="1"/>
        <v>233180939.13</v>
      </c>
      <c r="J21" s="52">
        <f t="shared" si="1"/>
        <v>206372606.73000002</v>
      </c>
      <c r="K21" s="52">
        <f t="shared" si="1"/>
        <v>5297234.1899999995</v>
      </c>
      <c r="L21" s="52">
        <f t="shared" si="1"/>
        <v>670233641.9200001</v>
      </c>
      <c r="M21" s="53">
        <f aca="true" t="shared" si="2" ref="M21:M86">F21+L21</f>
        <v>5483150176.049999</v>
      </c>
      <c r="N21" s="7"/>
    </row>
    <row r="22" spans="1:14" ht="15.75">
      <c r="A22" s="54" t="s">
        <v>23</v>
      </c>
      <c r="B22" s="52">
        <f>SUM(B23:B55)</f>
        <v>1556807405.39</v>
      </c>
      <c r="C22" s="52">
        <f>SUM(C23:C55)</f>
        <v>307396882.46000004</v>
      </c>
      <c r="D22" s="52">
        <f>SUM(D23:D55)</f>
        <v>238418427.47000003</v>
      </c>
      <c r="E22" s="52">
        <f>SUM(E23:E55)</f>
        <v>64509.75</v>
      </c>
      <c r="F22" s="52">
        <f>SUM(F23:F55)</f>
        <v>1625721350.6299996</v>
      </c>
      <c r="G22" s="52">
        <f aca="true" t="shared" si="3" ref="G22:L22">SUM(G23:G52)</f>
        <v>4405564.15</v>
      </c>
      <c r="H22" s="52">
        <f t="shared" si="3"/>
        <v>96350660.9</v>
      </c>
      <c r="I22" s="52">
        <f t="shared" si="3"/>
        <v>14542393.82</v>
      </c>
      <c r="J22" s="52">
        <f t="shared" si="3"/>
        <v>8038950.51</v>
      </c>
      <c r="K22" s="52">
        <f t="shared" si="3"/>
        <v>0</v>
      </c>
      <c r="L22" s="52">
        <f t="shared" si="3"/>
        <v>92717274.54</v>
      </c>
      <c r="M22" s="53">
        <f t="shared" si="2"/>
        <v>1718438625.1699996</v>
      </c>
      <c r="N22" s="9"/>
    </row>
    <row r="23" spans="1:14" ht="15.75">
      <c r="A23" s="55" t="s">
        <v>159</v>
      </c>
      <c r="B23" s="45">
        <v>223092.19000000006</v>
      </c>
      <c r="C23" s="45">
        <v>148871.65</v>
      </c>
      <c r="D23" s="45">
        <v>72761.63</v>
      </c>
      <c r="E23" s="45">
        <v>0</v>
      </c>
      <c r="F23" s="45">
        <f aca="true" t="shared" si="4" ref="F23:F55">(B23+C23)-(D23+E23)</f>
        <v>299202.2100000001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f aca="true" t="shared" si="5" ref="L23:L55">(G23+H23)-(J23+K23)</f>
        <v>0</v>
      </c>
      <c r="M23" s="56">
        <f t="shared" si="2"/>
        <v>299202.2100000001</v>
      </c>
      <c r="N23" s="9"/>
    </row>
    <row r="24" spans="1:14" ht="15.75" customHeight="1">
      <c r="A24" s="57" t="s">
        <v>136</v>
      </c>
      <c r="B24" s="45">
        <v>1576085.039999999</v>
      </c>
      <c r="C24" s="45">
        <v>1082320.1</v>
      </c>
      <c r="D24" s="45">
        <v>475618.15</v>
      </c>
      <c r="E24" s="45">
        <v>0</v>
      </c>
      <c r="F24" s="45">
        <f t="shared" si="4"/>
        <v>2182786.9899999993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56">
        <f t="shared" si="5"/>
        <v>0</v>
      </c>
      <c r="M24" s="56">
        <f t="shared" si="2"/>
        <v>2182786.9899999993</v>
      </c>
      <c r="N24" s="9"/>
    </row>
    <row r="25" spans="1:14" ht="15.75">
      <c r="A25" s="57" t="s">
        <v>113</v>
      </c>
      <c r="B25" s="45">
        <v>69425.23</v>
      </c>
      <c r="C25" s="45">
        <v>0</v>
      </c>
      <c r="D25" s="45">
        <v>0</v>
      </c>
      <c r="E25" s="45">
        <v>0</v>
      </c>
      <c r="F25" s="45">
        <f t="shared" si="4"/>
        <v>69425.23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56">
        <f t="shared" si="5"/>
        <v>0</v>
      </c>
      <c r="M25" s="56">
        <f t="shared" si="2"/>
        <v>69425.23</v>
      </c>
      <c r="N25" s="9"/>
    </row>
    <row r="26" spans="1:14" ht="15.75">
      <c r="A26" s="57" t="s">
        <v>16</v>
      </c>
      <c r="B26" s="45">
        <v>0</v>
      </c>
      <c r="C26" s="45">
        <v>2374904.49</v>
      </c>
      <c r="D26" s="45">
        <v>2363776.39</v>
      </c>
      <c r="E26" s="45">
        <v>0</v>
      </c>
      <c r="F26" s="45">
        <f t="shared" si="4"/>
        <v>11128.100000000093</v>
      </c>
      <c r="G26" s="45">
        <v>0</v>
      </c>
      <c r="H26" s="45">
        <v>441817.97</v>
      </c>
      <c r="I26" s="45">
        <v>85858.51</v>
      </c>
      <c r="J26" s="45">
        <v>44365.23</v>
      </c>
      <c r="K26" s="45">
        <v>0</v>
      </c>
      <c r="L26" s="56">
        <f t="shared" si="5"/>
        <v>397452.74</v>
      </c>
      <c r="M26" s="56">
        <f t="shared" si="2"/>
        <v>408580.8400000001</v>
      </c>
      <c r="N26" s="9"/>
    </row>
    <row r="27" spans="1:14" s="2" customFormat="1" ht="31.5">
      <c r="A27" s="58" t="s">
        <v>137</v>
      </c>
      <c r="B27" s="45">
        <v>12847.419999998063</v>
      </c>
      <c r="C27" s="45">
        <v>1371123.52</v>
      </c>
      <c r="D27" s="45">
        <v>3168.06</v>
      </c>
      <c r="E27" s="45">
        <v>0</v>
      </c>
      <c r="F27" s="45">
        <f t="shared" si="4"/>
        <v>1380802.879999998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56">
        <f t="shared" si="5"/>
        <v>0</v>
      </c>
      <c r="M27" s="56">
        <f t="shared" si="2"/>
        <v>1380802.879999998</v>
      </c>
      <c r="N27" s="7"/>
    </row>
    <row r="28" spans="1:14" ht="15.75">
      <c r="A28" s="57" t="s">
        <v>155</v>
      </c>
      <c r="B28" s="45">
        <v>21834143.870000005</v>
      </c>
      <c r="C28" s="45">
        <v>26080398.94</v>
      </c>
      <c r="D28" s="45">
        <v>13512315.4</v>
      </c>
      <c r="E28" s="45">
        <v>0</v>
      </c>
      <c r="F28" s="45">
        <f t="shared" si="4"/>
        <v>34402227.410000004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56">
        <f t="shared" si="5"/>
        <v>0</v>
      </c>
      <c r="M28" s="56">
        <f t="shared" si="2"/>
        <v>34402227.410000004</v>
      </c>
      <c r="N28" s="9"/>
    </row>
    <row r="29" spans="1:14" ht="15.75">
      <c r="A29" s="57" t="s">
        <v>138</v>
      </c>
      <c r="B29" s="45">
        <v>10886261.27</v>
      </c>
      <c r="C29" s="45">
        <v>561677.63</v>
      </c>
      <c r="D29" s="45">
        <v>527069.03</v>
      </c>
      <c r="E29" s="45">
        <v>0</v>
      </c>
      <c r="F29" s="45">
        <f t="shared" si="4"/>
        <v>10920869.870000001</v>
      </c>
      <c r="G29" s="45">
        <v>0</v>
      </c>
      <c r="H29" s="45">
        <v>1853680.34</v>
      </c>
      <c r="I29" s="45">
        <v>0</v>
      </c>
      <c r="J29" s="45">
        <v>0</v>
      </c>
      <c r="K29" s="45">
        <v>0</v>
      </c>
      <c r="L29" s="56">
        <f t="shared" si="5"/>
        <v>1853680.34</v>
      </c>
      <c r="M29" s="56">
        <f t="shared" si="2"/>
        <v>12774550.21</v>
      </c>
      <c r="N29" s="9"/>
    </row>
    <row r="30" spans="1:14" ht="17.25" customHeight="1">
      <c r="A30" s="59" t="s">
        <v>114</v>
      </c>
      <c r="B30" s="45">
        <v>979338.3899999997</v>
      </c>
      <c r="C30" s="45">
        <v>5538838.01</v>
      </c>
      <c r="D30" s="45">
        <v>3097494.38</v>
      </c>
      <c r="E30" s="45">
        <v>0</v>
      </c>
      <c r="F30" s="45">
        <f t="shared" si="4"/>
        <v>3420682.0199999996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56">
        <f t="shared" si="5"/>
        <v>0</v>
      </c>
      <c r="M30" s="56">
        <f t="shared" si="2"/>
        <v>3420682.0199999996</v>
      </c>
      <c r="N30" s="9"/>
    </row>
    <row r="31" spans="1:14" ht="15.75">
      <c r="A31" s="57" t="s">
        <v>88</v>
      </c>
      <c r="B31" s="45">
        <v>275731.81</v>
      </c>
      <c r="C31" s="45">
        <v>193445.31</v>
      </c>
      <c r="D31" s="45">
        <v>144671.8</v>
      </c>
      <c r="E31" s="45">
        <v>0</v>
      </c>
      <c r="F31" s="45">
        <f t="shared" si="4"/>
        <v>324505.32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56">
        <f t="shared" si="5"/>
        <v>0</v>
      </c>
      <c r="M31" s="56">
        <f t="shared" si="2"/>
        <v>324505.32</v>
      </c>
      <c r="N31" s="9"/>
    </row>
    <row r="32" spans="1:14" s="2" customFormat="1" ht="15.75">
      <c r="A32" s="57" t="s">
        <v>89</v>
      </c>
      <c r="B32" s="45">
        <v>399900982.26999986</v>
      </c>
      <c r="C32" s="45">
        <v>123839022.74</v>
      </c>
      <c r="D32" s="45">
        <v>83590036.56</v>
      </c>
      <c r="E32" s="45">
        <v>2716.68</v>
      </c>
      <c r="F32" s="45">
        <f t="shared" si="4"/>
        <v>440147251.76999986</v>
      </c>
      <c r="G32" s="45">
        <v>4338199.87</v>
      </c>
      <c r="H32" s="45">
        <v>19741475.08</v>
      </c>
      <c r="I32" s="45">
        <v>4506686.18</v>
      </c>
      <c r="J32" s="45">
        <v>155951.29</v>
      </c>
      <c r="K32" s="45">
        <v>0</v>
      </c>
      <c r="L32" s="56">
        <f t="shared" si="5"/>
        <v>23923723.66</v>
      </c>
      <c r="M32" s="56">
        <f t="shared" si="2"/>
        <v>464070975.4299999</v>
      </c>
      <c r="N32" s="7"/>
    </row>
    <row r="33" spans="1:14" ht="15.75">
      <c r="A33" s="57" t="s">
        <v>115</v>
      </c>
      <c r="B33" s="45">
        <v>158407696.5</v>
      </c>
      <c r="C33" s="45">
        <v>708000.97</v>
      </c>
      <c r="D33" s="45">
        <v>675552.44</v>
      </c>
      <c r="E33" s="45">
        <v>0</v>
      </c>
      <c r="F33" s="45">
        <f t="shared" si="4"/>
        <v>158440145.03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56">
        <f t="shared" si="5"/>
        <v>0</v>
      </c>
      <c r="M33" s="56">
        <f t="shared" si="2"/>
        <v>158440145.03</v>
      </c>
      <c r="N33" s="9"/>
    </row>
    <row r="34" spans="1:14" ht="15.75" customHeight="1">
      <c r="A34" s="60" t="s">
        <v>156</v>
      </c>
      <c r="B34" s="45">
        <v>-1324552.3499999999</v>
      </c>
      <c r="C34" s="45">
        <v>400821.36</v>
      </c>
      <c r="D34" s="45">
        <v>93419.04</v>
      </c>
      <c r="E34" s="45">
        <v>0</v>
      </c>
      <c r="F34" s="45">
        <f t="shared" si="4"/>
        <v>-1017150.0299999999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56">
        <f t="shared" si="5"/>
        <v>0</v>
      </c>
      <c r="M34" s="56">
        <f t="shared" si="2"/>
        <v>-1017150.0299999999</v>
      </c>
      <c r="N34" s="9"/>
    </row>
    <row r="35" spans="1:14" ht="31.5" customHeight="1">
      <c r="A35" s="60" t="s">
        <v>145</v>
      </c>
      <c r="B35" s="45">
        <v>717186.8900000001</v>
      </c>
      <c r="C35" s="45">
        <v>224477.83</v>
      </c>
      <c r="D35" s="45">
        <v>209076.76</v>
      </c>
      <c r="E35" s="45">
        <v>0</v>
      </c>
      <c r="F35" s="45">
        <f t="shared" si="4"/>
        <v>732587.9600000001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56">
        <v>0</v>
      </c>
      <c r="M35" s="56">
        <f t="shared" si="2"/>
        <v>732587.9600000001</v>
      </c>
      <c r="N35" s="9"/>
    </row>
    <row r="36" spans="1:14" ht="15.75">
      <c r="A36" s="57" t="s">
        <v>116</v>
      </c>
      <c r="B36" s="45">
        <v>2100.019999999553</v>
      </c>
      <c r="C36" s="45">
        <v>5793960.26</v>
      </c>
      <c r="D36" s="45">
        <v>0</v>
      </c>
      <c r="E36" s="45">
        <v>0</v>
      </c>
      <c r="F36" s="45">
        <f t="shared" si="4"/>
        <v>5796060.279999999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56">
        <f t="shared" si="5"/>
        <v>0</v>
      </c>
      <c r="M36" s="56">
        <f t="shared" si="2"/>
        <v>5796060.279999999</v>
      </c>
      <c r="N36" s="7"/>
    </row>
    <row r="37" spans="1:14" ht="15.75">
      <c r="A37" s="57" t="s">
        <v>90</v>
      </c>
      <c r="B37" s="45">
        <v>58216065.510000005</v>
      </c>
      <c r="C37" s="45">
        <v>17240659.38</v>
      </c>
      <c r="D37" s="45">
        <v>13658067.17</v>
      </c>
      <c r="E37" s="45">
        <v>11047.29</v>
      </c>
      <c r="F37" s="45">
        <f t="shared" si="4"/>
        <v>61787610.43</v>
      </c>
      <c r="G37" s="45">
        <v>0</v>
      </c>
      <c r="H37" s="45">
        <v>398476.32</v>
      </c>
      <c r="I37" s="45">
        <v>0</v>
      </c>
      <c r="J37" s="45">
        <v>0</v>
      </c>
      <c r="K37" s="45">
        <v>0</v>
      </c>
      <c r="L37" s="56">
        <f t="shared" si="5"/>
        <v>398476.32</v>
      </c>
      <c r="M37" s="56">
        <f t="shared" si="2"/>
        <v>62186086.75</v>
      </c>
      <c r="N37" s="9"/>
    </row>
    <row r="38" spans="1:14" ht="15.75" customHeight="1">
      <c r="A38" s="57" t="s">
        <v>117</v>
      </c>
      <c r="B38" s="45">
        <v>191413</v>
      </c>
      <c r="C38" s="45">
        <v>0</v>
      </c>
      <c r="D38" s="45">
        <v>0</v>
      </c>
      <c r="E38" s="45">
        <v>0</v>
      </c>
      <c r="F38" s="45">
        <f t="shared" si="4"/>
        <v>191413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56">
        <f t="shared" si="5"/>
        <v>0</v>
      </c>
      <c r="M38" s="56">
        <f t="shared" si="2"/>
        <v>191413</v>
      </c>
      <c r="N38" s="9"/>
    </row>
    <row r="39" spans="1:14" s="2" customFormat="1" ht="15.75">
      <c r="A39" s="57" t="s">
        <v>91</v>
      </c>
      <c r="B39" s="45">
        <v>0</v>
      </c>
      <c r="C39" s="45">
        <v>0</v>
      </c>
      <c r="D39" s="45">
        <v>0</v>
      </c>
      <c r="E39" s="45">
        <v>0</v>
      </c>
      <c r="F39" s="45">
        <f t="shared" si="4"/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56">
        <f t="shared" si="5"/>
        <v>0</v>
      </c>
      <c r="M39" s="56">
        <f t="shared" si="2"/>
        <v>0</v>
      </c>
      <c r="N39" s="7"/>
    </row>
    <row r="40" spans="1:14" s="2" customFormat="1" ht="15.75">
      <c r="A40" s="57" t="s">
        <v>157</v>
      </c>
      <c r="B40" s="45">
        <v>1951717.8399999999</v>
      </c>
      <c r="C40" s="45">
        <v>242860.77</v>
      </c>
      <c r="D40" s="45">
        <v>163657.96</v>
      </c>
      <c r="E40" s="47">
        <v>0</v>
      </c>
      <c r="F40" s="45">
        <f t="shared" si="4"/>
        <v>2030920.65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56">
        <f t="shared" si="5"/>
        <v>0</v>
      </c>
      <c r="M40" s="56">
        <f t="shared" si="2"/>
        <v>2030920.65</v>
      </c>
      <c r="N40"/>
    </row>
    <row r="41" spans="1:14" ht="15.75" customHeight="1">
      <c r="A41" s="57" t="s">
        <v>92</v>
      </c>
      <c r="B41" s="45">
        <v>69907.62000000001</v>
      </c>
      <c r="C41" s="45">
        <v>6049.43</v>
      </c>
      <c r="D41" s="45">
        <v>185.45</v>
      </c>
      <c r="E41" s="45">
        <v>0</v>
      </c>
      <c r="F41" s="45">
        <f t="shared" si="4"/>
        <v>75771.60000000002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56">
        <f t="shared" si="5"/>
        <v>0</v>
      </c>
      <c r="M41" s="56">
        <f t="shared" si="2"/>
        <v>75771.60000000002</v>
      </c>
      <c r="N41"/>
    </row>
    <row r="42" spans="1:14" ht="15.75">
      <c r="A42" s="57" t="s">
        <v>93</v>
      </c>
      <c r="B42" s="45">
        <v>6485.28</v>
      </c>
      <c r="C42" s="45">
        <v>0</v>
      </c>
      <c r="D42" s="45">
        <v>0</v>
      </c>
      <c r="E42" s="45"/>
      <c r="F42" s="45">
        <f t="shared" si="4"/>
        <v>6485.28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56">
        <f t="shared" si="5"/>
        <v>0</v>
      </c>
      <c r="M42" s="56">
        <f t="shared" si="2"/>
        <v>6485.28</v>
      </c>
      <c r="N42"/>
    </row>
    <row r="43" spans="1:14" ht="15.75">
      <c r="A43" s="57" t="s">
        <v>139</v>
      </c>
      <c r="B43" s="45">
        <v>847065954.6600001</v>
      </c>
      <c r="C43" s="45">
        <v>46471512.66</v>
      </c>
      <c r="D43" s="45">
        <v>56567881.81</v>
      </c>
      <c r="E43" s="45">
        <v>0</v>
      </c>
      <c r="F43" s="45">
        <f t="shared" si="4"/>
        <v>836969585.51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56">
        <f t="shared" si="5"/>
        <v>0</v>
      </c>
      <c r="M43" s="56">
        <f t="shared" si="2"/>
        <v>836969585.51</v>
      </c>
      <c r="N43"/>
    </row>
    <row r="44" spans="1:14" ht="15.75" customHeight="1">
      <c r="A44" s="57" t="s">
        <v>118</v>
      </c>
      <c r="B44" s="45">
        <v>292106.2899999991</v>
      </c>
      <c r="C44" s="45">
        <v>163819.15</v>
      </c>
      <c r="D44" s="45">
        <v>160331.08</v>
      </c>
      <c r="E44" s="45">
        <v>0</v>
      </c>
      <c r="F44" s="45">
        <f t="shared" si="4"/>
        <v>295594.3599999992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56">
        <f t="shared" si="5"/>
        <v>0</v>
      </c>
      <c r="M44" s="56">
        <f t="shared" si="2"/>
        <v>295594.3599999992</v>
      </c>
      <c r="N44"/>
    </row>
    <row r="45" spans="1:14" s="2" customFormat="1" ht="15.75">
      <c r="A45" s="57" t="s">
        <v>94</v>
      </c>
      <c r="B45" s="45">
        <v>564188.08</v>
      </c>
      <c r="C45" s="45">
        <v>174320.31</v>
      </c>
      <c r="D45" s="45">
        <v>168545.03</v>
      </c>
      <c r="E45" s="45">
        <v>0</v>
      </c>
      <c r="F45" s="45">
        <f t="shared" si="4"/>
        <v>569963.3599999999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56">
        <f t="shared" si="5"/>
        <v>0</v>
      </c>
      <c r="M45" s="56">
        <f t="shared" si="2"/>
        <v>569963.3599999999</v>
      </c>
      <c r="N45"/>
    </row>
    <row r="46" spans="1:14" s="2" customFormat="1" ht="31.5">
      <c r="A46" s="57" t="s">
        <v>140</v>
      </c>
      <c r="B46" s="45">
        <v>1604</v>
      </c>
      <c r="C46" s="45">
        <v>7821708.53</v>
      </c>
      <c r="D46" s="45">
        <v>464293.59</v>
      </c>
      <c r="E46" s="45">
        <v>0</v>
      </c>
      <c r="F46" s="45">
        <f t="shared" si="4"/>
        <v>7359018.94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56">
        <f t="shared" si="5"/>
        <v>0</v>
      </c>
      <c r="M46" s="56">
        <f t="shared" si="2"/>
        <v>7359018.94</v>
      </c>
      <c r="N46"/>
    </row>
    <row r="47" spans="1:14" s="2" customFormat="1" ht="15.75">
      <c r="A47" s="57" t="s">
        <v>112</v>
      </c>
      <c r="B47" s="45">
        <v>8888.649999999994</v>
      </c>
      <c r="C47" s="45">
        <v>238455.34</v>
      </c>
      <c r="D47" s="45">
        <v>117723.57</v>
      </c>
      <c r="E47" s="45">
        <v>0</v>
      </c>
      <c r="F47" s="45">
        <f t="shared" si="4"/>
        <v>129620.41999999998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56">
        <f t="shared" si="5"/>
        <v>0</v>
      </c>
      <c r="M47" s="56">
        <f t="shared" si="2"/>
        <v>129620.41999999998</v>
      </c>
      <c r="N47"/>
    </row>
    <row r="48" spans="1:14" s="2" customFormat="1" ht="15.75">
      <c r="A48" s="57" t="s">
        <v>141</v>
      </c>
      <c r="B48" s="45">
        <v>3001986.780000001</v>
      </c>
      <c r="C48" s="45">
        <v>41799963.47</v>
      </c>
      <c r="D48" s="45">
        <v>40487823.12</v>
      </c>
      <c r="E48" s="45">
        <v>50745.78</v>
      </c>
      <c r="F48" s="45">
        <f t="shared" si="4"/>
        <v>4263381.3500000015</v>
      </c>
      <c r="G48" s="45">
        <v>0</v>
      </c>
      <c r="H48" s="45">
        <v>39588700.46</v>
      </c>
      <c r="I48" s="45">
        <v>8104851.36</v>
      </c>
      <c r="J48" s="45">
        <v>6061000.5</v>
      </c>
      <c r="K48" s="45">
        <v>0</v>
      </c>
      <c r="L48" s="56">
        <f t="shared" si="5"/>
        <v>33527699.96</v>
      </c>
      <c r="M48" s="56">
        <f t="shared" si="2"/>
        <v>37791081.31</v>
      </c>
      <c r="N48"/>
    </row>
    <row r="49" spans="1:14" s="2" customFormat="1" ht="15.75">
      <c r="A49" s="57" t="s">
        <v>142</v>
      </c>
      <c r="B49" s="45">
        <v>43290080.67</v>
      </c>
      <c r="C49" s="45">
        <v>17647160.73</v>
      </c>
      <c r="D49" s="45">
        <v>17248587.13</v>
      </c>
      <c r="E49" s="45">
        <v>0</v>
      </c>
      <c r="F49" s="45">
        <f t="shared" si="4"/>
        <v>43688654.27000001</v>
      </c>
      <c r="G49" s="45">
        <v>67364.2799999998</v>
      </c>
      <c r="H49" s="45">
        <v>34326510.73</v>
      </c>
      <c r="I49" s="45">
        <v>1844997.77</v>
      </c>
      <c r="J49" s="45">
        <v>1777633.49</v>
      </c>
      <c r="K49" s="45">
        <v>0</v>
      </c>
      <c r="L49" s="56">
        <f t="shared" si="5"/>
        <v>32616241.52</v>
      </c>
      <c r="M49" s="56">
        <f t="shared" si="2"/>
        <v>76304895.79</v>
      </c>
      <c r="N49"/>
    </row>
    <row r="50" spans="1:14" s="2" customFormat="1" ht="15.75">
      <c r="A50" s="57" t="s">
        <v>146</v>
      </c>
      <c r="B50" s="45">
        <v>8586668.459999999</v>
      </c>
      <c r="C50" s="45">
        <v>2274922.24</v>
      </c>
      <c r="D50" s="45">
        <v>192004.09</v>
      </c>
      <c r="E50" s="45">
        <v>0</v>
      </c>
      <c r="F50" s="45">
        <f t="shared" si="4"/>
        <v>10669586.61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56">
        <f t="shared" si="5"/>
        <v>0</v>
      </c>
      <c r="M50" s="56">
        <f t="shared" si="2"/>
        <v>10669586.61</v>
      </c>
      <c r="N50"/>
    </row>
    <row r="51" spans="1:14" s="2" customFormat="1" ht="31.5">
      <c r="A51" s="57" t="s">
        <v>160</v>
      </c>
      <c r="B51" s="45">
        <v>0</v>
      </c>
      <c r="C51" s="45">
        <v>380610.65</v>
      </c>
      <c r="D51" s="45">
        <v>341286.51</v>
      </c>
      <c r="E51" s="45">
        <v>0</v>
      </c>
      <c r="F51" s="45">
        <f t="shared" si="4"/>
        <v>39324.140000000014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56">
        <f t="shared" si="5"/>
        <v>0</v>
      </c>
      <c r="M51" s="56">
        <f t="shared" si="2"/>
        <v>39324.140000000014</v>
      </c>
      <c r="N51"/>
    </row>
    <row r="52" spans="1:14" s="2" customFormat="1" ht="15.75">
      <c r="A52" s="57" t="s">
        <v>180</v>
      </c>
      <c r="B52" s="45">
        <v>0</v>
      </c>
      <c r="C52" s="45">
        <v>3849138.73</v>
      </c>
      <c r="D52" s="45">
        <v>3652130.51</v>
      </c>
      <c r="E52" s="45">
        <v>0</v>
      </c>
      <c r="F52" s="45">
        <f t="shared" si="4"/>
        <v>197008.2200000002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56">
        <f t="shared" si="5"/>
        <v>0</v>
      </c>
      <c r="M52" s="56">
        <f t="shared" si="2"/>
        <v>197008.2200000002</v>
      </c>
      <c r="N52"/>
    </row>
    <row r="53" spans="1:14" s="2" customFormat="1" ht="15.75">
      <c r="A53" s="57" t="s">
        <v>188</v>
      </c>
      <c r="B53" s="45">
        <v>0</v>
      </c>
      <c r="C53" s="45">
        <v>525594.41</v>
      </c>
      <c r="D53" s="45">
        <v>208331.26</v>
      </c>
      <c r="E53" s="45">
        <v>0</v>
      </c>
      <c r="F53" s="45">
        <f t="shared" si="4"/>
        <v>317263.15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56">
        <f t="shared" si="5"/>
        <v>0</v>
      </c>
      <c r="M53" s="56">
        <f t="shared" si="2"/>
        <v>317263.15</v>
      </c>
      <c r="N53"/>
    </row>
    <row r="54" spans="1:14" s="2" customFormat="1" ht="31.5">
      <c r="A54" s="57" t="s">
        <v>189</v>
      </c>
      <c r="B54" s="45">
        <v>0</v>
      </c>
      <c r="C54" s="45">
        <v>120694.26</v>
      </c>
      <c r="D54" s="45">
        <v>101069.96</v>
      </c>
      <c r="E54" s="45">
        <v>0</v>
      </c>
      <c r="F54" s="45">
        <f t="shared" si="4"/>
        <v>19624.29999999999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56">
        <f t="shared" si="5"/>
        <v>0</v>
      </c>
      <c r="M54" s="56">
        <f t="shared" si="2"/>
        <v>19624.29999999999</v>
      </c>
      <c r="N54"/>
    </row>
    <row r="55" spans="1:14" s="2" customFormat="1" ht="15.75">
      <c r="A55" s="57" t="s">
        <v>190</v>
      </c>
      <c r="B55" s="45">
        <v>0</v>
      </c>
      <c r="C55" s="45">
        <v>121549.59</v>
      </c>
      <c r="D55" s="45">
        <v>121549.59</v>
      </c>
      <c r="E55" s="45">
        <v>0</v>
      </c>
      <c r="F55" s="45">
        <f t="shared" si="4"/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56">
        <f t="shared" si="5"/>
        <v>0</v>
      </c>
      <c r="M55" s="56">
        <f t="shared" si="2"/>
        <v>0</v>
      </c>
      <c r="N55"/>
    </row>
    <row r="56" spans="1:14" s="2" customFormat="1" ht="15.75">
      <c r="A56" s="61" t="s">
        <v>26</v>
      </c>
      <c r="B56" s="52">
        <f aca="true" t="shared" si="6" ref="B56:L56">SUM(B57:B79)</f>
        <v>43797485.34000001</v>
      </c>
      <c r="C56" s="52">
        <f t="shared" si="6"/>
        <v>102052959.32000001</v>
      </c>
      <c r="D56" s="52">
        <f t="shared" si="6"/>
        <v>60453521.83</v>
      </c>
      <c r="E56" s="52">
        <f t="shared" si="6"/>
        <v>0</v>
      </c>
      <c r="F56" s="52">
        <f t="shared" si="6"/>
        <v>85396922.83</v>
      </c>
      <c r="G56" s="52">
        <f t="shared" si="6"/>
        <v>2839480.9500000146</v>
      </c>
      <c r="H56" s="52">
        <f t="shared" si="6"/>
        <v>368206454.18</v>
      </c>
      <c r="I56" s="52">
        <f t="shared" si="6"/>
        <v>147108179.31</v>
      </c>
      <c r="J56" s="52">
        <f t="shared" si="6"/>
        <v>143403787.95000005</v>
      </c>
      <c r="K56" s="52">
        <f t="shared" si="6"/>
        <v>68490.92</v>
      </c>
      <c r="L56" s="52">
        <f t="shared" si="6"/>
        <v>227573656.26</v>
      </c>
      <c r="M56" s="53">
        <f t="shared" si="2"/>
        <v>312970579.09</v>
      </c>
      <c r="N56"/>
    </row>
    <row r="57" spans="1:14" s="2" customFormat="1" ht="15.75">
      <c r="A57" s="57" t="s">
        <v>78</v>
      </c>
      <c r="B57" s="45">
        <v>23610.839999999997</v>
      </c>
      <c r="C57" s="45">
        <v>35339.73</v>
      </c>
      <c r="D57" s="45">
        <v>35339.73</v>
      </c>
      <c r="E57" s="45">
        <v>0</v>
      </c>
      <c r="F57" s="45">
        <f aca="true" t="shared" si="7" ref="F57:F79">(B57+C57)-(D57+E57)</f>
        <v>23610.839999999997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56">
        <f aca="true" t="shared" si="8" ref="L57:L69">(G57+H57)-(J57+K57)</f>
        <v>0</v>
      </c>
      <c r="M57" s="56">
        <f t="shared" si="2"/>
        <v>23610.839999999997</v>
      </c>
      <c r="N57"/>
    </row>
    <row r="58" spans="1:14" s="2" customFormat="1" ht="15.75">
      <c r="A58" s="57" t="s">
        <v>176</v>
      </c>
      <c r="B58" s="45">
        <v>14077.770000000019</v>
      </c>
      <c r="C58" s="45">
        <v>2705448.03</v>
      </c>
      <c r="D58" s="45">
        <v>2701448.03</v>
      </c>
      <c r="E58" s="45">
        <v>0</v>
      </c>
      <c r="F58" s="45">
        <f t="shared" si="7"/>
        <v>18077.77000000002</v>
      </c>
      <c r="G58" s="45">
        <v>0</v>
      </c>
      <c r="H58" s="45">
        <v>189999.21</v>
      </c>
      <c r="I58" s="45">
        <v>0</v>
      </c>
      <c r="J58" s="45">
        <v>0</v>
      </c>
      <c r="K58" s="45">
        <v>0</v>
      </c>
      <c r="L58" s="56">
        <f t="shared" si="8"/>
        <v>189999.21</v>
      </c>
      <c r="M58" s="56">
        <f t="shared" si="2"/>
        <v>208076.98</v>
      </c>
      <c r="N58"/>
    </row>
    <row r="59" spans="1:14" s="2" customFormat="1" ht="15.75">
      <c r="A59" s="57" t="s">
        <v>161</v>
      </c>
      <c r="B59" s="45">
        <v>3293329.5100000054</v>
      </c>
      <c r="C59" s="45">
        <v>37362601.63</v>
      </c>
      <c r="D59" s="45">
        <v>33462400.38</v>
      </c>
      <c r="E59" s="45">
        <v>0</v>
      </c>
      <c r="F59" s="45">
        <f t="shared" si="7"/>
        <v>7193530.760000009</v>
      </c>
      <c r="G59" s="45">
        <v>5043.469999998808</v>
      </c>
      <c r="H59" s="45">
        <v>58505372.8</v>
      </c>
      <c r="I59" s="45">
        <v>33648825.34</v>
      </c>
      <c r="J59" s="45">
        <v>32858328.41</v>
      </c>
      <c r="K59" s="45">
        <v>0</v>
      </c>
      <c r="L59" s="56">
        <f t="shared" si="8"/>
        <v>25652087.859999996</v>
      </c>
      <c r="M59" s="56">
        <f t="shared" si="2"/>
        <v>32845618.620000005</v>
      </c>
      <c r="N59"/>
    </row>
    <row r="60" spans="1:14" s="2" customFormat="1" ht="19.5" customHeight="1">
      <c r="A60" s="62" t="s">
        <v>166</v>
      </c>
      <c r="B60" s="45">
        <v>6249229.759999998</v>
      </c>
      <c r="C60" s="45">
        <v>1870703.6</v>
      </c>
      <c r="D60" s="45">
        <v>1276908.01</v>
      </c>
      <c r="E60" s="45">
        <v>0</v>
      </c>
      <c r="F60" s="45">
        <f t="shared" si="7"/>
        <v>6843025.349999998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56">
        <f t="shared" si="8"/>
        <v>0</v>
      </c>
      <c r="M60" s="56">
        <f t="shared" si="2"/>
        <v>6843025.349999998</v>
      </c>
      <c r="N60"/>
    </row>
    <row r="61" spans="1:14" s="2" customFormat="1" ht="15.75" customHeight="1">
      <c r="A61" s="57" t="s">
        <v>38</v>
      </c>
      <c r="B61" s="45">
        <v>2146171.25</v>
      </c>
      <c r="C61" s="45">
        <v>224581.7</v>
      </c>
      <c r="D61" s="45">
        <v>136459.29</v>
      </c>
      <c r="E61" s="45">
        <v>0</v>
      </c>
      <c r="F61" s="45">
        <f t="shared" si="7"/>
        <v>2234293.66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56">
        <f t="shared" si="8"/>
        <v>0</v>
      </c>
      <c r="M61" s="56">
        <f t="shared" si="2"/>
        <v>2234293.66</v>
      </c>
      <c r="N61"/>
    </row>
    <row r="62" spans="1:14" s="2" customFormat="1" ht="15.75">
      <c r="A62" s="57" t="s">
        <v>69</v>
      </c>
      <c r="B62" s="45">
        <v>29246661.5</v>
      </c>
      <c r="C62" s="45">
        <v>33244136.17</v>
      </c>
      <c r="D62" s="45">
        <v>1412931.34</v>
      </c>
      <c r="E62" s="45">
        <v>0</v>
      </c>
      <c r="F62" s="45">
        <f t="shared" si="7"/>
        <v>61077866.33</v>
      </c>
      <c r="G62" s="45">
        <v>168.78000001609325</v>
      </c>
      <c r="H62" s="45">
        <v>288318190.08</v>
      </c>
      <c r="I62" s="45">
        <v>103320034.42</v>
      </c>
      <c r="J62" s="45">
        <v>103319865.64</v>
      </c>
      <c r="K62" s="45">
        <v>0</v>
      </c>
      <c r="L62" s="56">
        <f t="shared" si="8"/>
        <v>184998493.22000003</v>
      </c>
      <c r="M62" s="56">
        <f t="shared" si="2"/>
        <v>246076359.55</v>
      </c>
      <c r="N62"/>
    </row>
    <row r="63" spans="1:14" s="2" customFormat="1" ht="15.75">
      <c r="A63" s="57" t="s">
        <v>143</v>
      </c>
      <c r="B63" s="45">
        <v>148560.97</v>
      </c>
      <c r="C63" s="45">
        <v>118505.88</v>
      </c>
      <c r="D63" s="45">
        <v>0</v>
      </c>
      <c r="E63" s="45">
        <v>0</v>
      </c>
      <c r="F63" s="45">
        <f>(B63+C63)-(D63+E63)</f>
        <v>267066.85</v>
      </c>
      <c r="G63" s="45">
        <v>0</v>
      </c>
      <c r="H63" s="45">
        <v>2409820.02</v>
      </c>
      <c r="I63" s="45">
        <v>679921.27</v>
      </c>
      <c r="J63" s="45">
        <v>679921.27</v>
      </c>
      <c r="K63" s="45">
        <v>0</v>
      </c>
      <c r="L63" s="56">
        <f t="shared" si="8"/>
        <v>1729898.75</v>
      </c>
      <c r="M63" s="56">
        <f>F63+L63</f>
        <v>1996965.6</v>
      </c>
      <c r="N63"/>
    </row>
    <row r="64" spans="1:14" s="2" customFormat="1" ht="15.75">
      <c r="A64" s="57" t="s">
        <v>162</v>
      </c>
      <c r="B64" s="45">
        <v>760280.1299999999</v>
      </c>
      <c r="C64" s="45">
        <v>4494043.38</v>
      </c>
      <c r="D64" s="45">
        <v>246801.81</v>
      </c>
      <c r="E64" s="45">
        <v>0</v>
      </c>
      <c r="F64" s="45">
        <f>(B64+C64)-(D64+E64)</f>
        <v>5007521.7</v>
      </c>
      <c r="G64" s="45">
        <v>0</v>
      </c>
      <c r="H64" s="45">
        <v>8378137.46</v>
      </c>
      <c r="I64" s="45">
        <v>2195229.74</v>
      </c>
      <c r="J64" s="45">
        <v>2195229.74</v>
      </c>
      <c r="K64" s="45">
        <v>0</v>
      </c>
      <c r="L64" s="56">
        <f t="shared" si="8"/>
        <v>6182907.72</v>
      </c>
      <c r="M64" s="56">
        <f>F64+L64</f>
        <v>11190429.42</v>
      </c>
      <c r="N64"/>
    </row>
    <row r="65" spans="1:14" ht="15.75">
      <c r="A65" s="57" t="s">
        <v>163</v>
      </c>
      <c r="B65" s="45">
        <v>885.7200000000012</v>
      </c>
      <c r="C65" s="45">
        <v>47071.48</v>
      </c>
      <c r="D65" s="45">
        <v>47018.98</v>
      </c>
      <c r="E65" s="45">
        <v>0</v>
      </c>
      <c r="F65" s="45">
        <f t="shared" si="7"/>
        <v>938.2200000000012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56">
        <f t="shared" si="8"/>
        <v>0</v>
      </c>
      <c r="M65" s="56">
        <f t="shared" si="2"/>
        <v>938.2200000000012</v>
      </c>
      <c r="N65"/>
    </row>
    <row r="66" spans="1:14" ht="31.5">
      <c r="A66" s="57" t="s">
        <v>165</v>
      </c>
      <c r="B66" s="45">
        <v>0</v>
      </c>
      <c r="C66" s="45">
        <v>0</v>
      </c>
      <c r="D66" s="45">
        <v>0</v>
      </c>
      <c r="E66" s="45"/>
      <c r="F66" s="45">
        <f t="shared" si="7"/>
        <v>0</v>
      </c>
      <c r="G66" s="45">
        <v>0</v>
      </c>
      <c r="H66" s="45">
        <v>0</v>
      </c>
      <c r="I66" s="45"/>
      <c r="J66" s="45"/>
      <c r="K66" s="45"/>
      <c r="L66" s="56">
        <f t="shared" si="8"/>
        <v>0</v>
      </c>
      <c r="M66" s="56">
        <f t="shared" si="2"/>
        <v>0</v>
      </c>
      <c r="N66"/>
    </row>
    <row r="67" spans="1:14" ht="31.5">
      <c r="A67" s="57" t="s">
        <v>167</v>
      </c>
      <c r="B67" s="45">
        <v>32986.96999999997</v>
      </c>
      <c r="C67" s="45">
        <v>1296355.38</v>
      </c>
      <c r="D67" s="45">
        <v>858095.55</v>
      </c>
      <c r="E67" s="45">
        <v>0</v>
      </c>
      <c r="F67" s="45">
        <f t="shared" si="7"/>
        <v>471246.7999999998</v>
      </c>
      <c r="G67" s="45">
        <v>14012.339999999851</v>
      </c>
      <c r="H67" s="45">
        <v>3133645.54</v>
      </c>
      <c r="I67" s="45">
        <v>1212031.74</v>
      </c>
      <c r="J67" s="45">
        <v>1196726.91</v>
      </c>
      <c r="K67" s="45">
        <v>0</v>
      </c>
      <c r="L67" s="56">
        <f t="shared" si="8"/>
        <v>1950930.97</v>
      </c>
      <c r="M67" s="56">
        <f t="shared" si="2"/>
        <v>2422177.7699999996</v>
      </c>
      <c r="N67"/>
    </row>
    <row r="68" spans="1:14" ht="15.75">
      <c r="A68" s="57" t="s">
        <v>154</v>
      </c>
      <c r="B68" s="45">
        <v>7905.84999999986</v>
      </c>
      <c r="C68" s="45">
        <v>1145160.04</v>
      </c>
      <c r="D68" s="45">
        <v>1144066.93</v>
      </c>
      <c r="E68" s="45">
        <v>0</v>
      </c>
      <c r="F68" s="45">
        <f t="shared" si="7"/>
        <v>8998.959999999963</v>
      </c>
      <c r="G68" s="45">
        <v>50737.80999999959</v>
      </c>
      <c r="H68" s="45">
        <v>2444705.1</v>
      </c>
      <c r="I68" s="45">
        <v>892176.15</v>
      </c>
      <c r="J68" s="45">
        <v>796447.34</v>
      </c>
      <c r="K68" s="45">
        <v>0</v>
      </c>
      <c r="L68" s="56">
        <f t="shared" si="8"/>
        <v>1698995.5699999998</v>
      </c>
      <c r="M68" s="56">
        <f t="shared" si="2"/>
        <v>1707994.5299999998</v>
      </c>
      <c r="N68" s="92"/>
    </row>
    <row r="69" spans="1:14" ht="15.75">
      <c r="A69" s="57" t="s">
        <v>39</v>
      </c>
      <c r="B69" s="45">
        <v>936330.5700000003</v>
      </c>
      <c r="C69" s="45">
        <v>16866612.97</v>
      </c>
      <c r="D69" s="45">
        <v>16865029.06</v>
      </c>
      <c r="E69" s="45">
        <v>0</v>
      </c>
      <c r="F69" s="45">
        <f t="shared" si="7"/>
        <v>937914.4800000004</v>
      </c>
      <c r="G69" s="45">
        <v>126</v>
      </c>
      <c r="H69" s="45">
        <v>4426501.66</v>
      </c>
      <c r="I69" s="45">
        <v>2342733.19</v>
      </c>
      <c r="J69" s="45">
        <v>2309433.71</v>
      </c>
      <c r="K69" s="45">
        <v>68490.92</v>
      </c>
      <c r="L69" s="56">
        <f t="shared" si="8"/>
        <v>2048703.0300000003</v>
      </c>
      <c r="M69" s="56">
        <f t="shared" si="2"/>
        <v>2986617.5100000007</v>
      </c>
      <c r="N69"/>
    </row>
    <row r="70" spans="1:14" ht="15.75">
      <c r="A70" s="57" t="s">
        <v>70</v>
      </c>
      <c r="B70" s="45">
        <v>0</v>
      </c>
      <c r="C70" s="45">
        <v>0</v>
      </c>
      <c r="D70" s="45">
        <v>0</v>
      </c>
      <c r="E70" s="45">
        <v>0</v>
      </c>
      <c r="F70" s="45">
        <f t="shared" si="7"/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56">
        <f aca="true" t="shared" si="9" ref="L70:L79">(G70+H70)-(J70+K70)</f>
        <v>0</v>
      </c>
      <c r="M70" s="56">
        <f t="shared" si="2"/>
        <v>0</v>
      </c>
      <c r="N70"/>
    </row>
    <row r="71" spans="1:14" ht="31.5">
      <c r="A71" s="57" t="s">
        <v>120</v>
      </c>
      <c r="B71" s="45">
        <v>0</v>
      </c>
      <c r="C71" s="45">
        <v>0</v>
      </c>
      <c r="D71" s="45">
        <v>0</v>
      </c>
      <c r="E71" s="45">
        <v>0</v>
      </c>
      <c r="F71" s="45">
        <f t="shared" si="7"/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56">
        <f t="shared" si="9"/>
        <v>0</v>
      </c>
      <c r="M71" s="56">
        <f t="shared" si="2"/>
        <v>0</v>
      </c>
      <c r="N71"/>
    </row>
    <row r="72" spans="1:14" ht="15.75">
      <c r="A72" s="57" t="s">
        <v>40</v>
      </c>
      <c r="B72" s="45">
        <v>575905.6699999995</v>
      </c>
      <c r="C72" s="45">
        <v>410378.3</v>
      </c>
      <c r="D72" s="45">
        <v>112617.05</v>
      </c>
      <c r="E72" s="45">
        <v>0</v>
      </c>
      <c r="F72" s="45">
        <f t="shared" si="7"/>
        <v>873666.9199999995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56">
        <v>0</v>
      </c>
      <c r="M72" s="56">
        <f t="shared" si="2"/>
        <v>873666.9199999995</v>
      </c>
      <c r="N72"/>
    </row>
    <row r="73" spans="1:14" ht="31.5">
      <c r="A73" s="57" t="s">
        <v>121</v>
      </c>
      <c r="B73" s="45">
        <v>0</v>
      </c>
      <c r="C73" s="45">
        <v>0</v>
      </c>
      <c r="D73" s="45">
        <v>0</v>
      </c>
      <c r="E73" s="45"/>
      <c r="F73" s="45">
        <f t="shared" si="7"/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56">
        <f t="shared" si="9"/>
        <v>0</v>
      </c>
      <c r="M73" s="56">
        <f t="shared" si="2"/>
        <v>0</v>
      </c>
      <c r="N73"/>
    </row>
    <row r="74" spans="1:14" ht="31.5">
      <c r="A74" s="57" t="s">
        <v>122</v>
      </c>
      <c r="B74" s="45">
        <v>0</v>
      </c>
      <c r="C74" s="45">
        <v>0</v>
      </c>
      <c r="D74" s="45">
        <v>0</v>
      </c>
      <c r="E74" s="45"/>
      <c r="F74" s="45">
        <f t="shared" si="7"/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56">
        <f t="shared" si="9"/>
        <v>0</v>
      </c>
      <c r="M74" s="56">
        <f t="shared" si="2"/>
        <v>0</v>
      </c>
      <c r="N74"/>
    </row>
    <row r="75" spans="1:14" ht="15.75">
      <c r="A75" s="57" t="s">
        <v>123</v>
      </c>
      <c r="B75" s="45">
        <v>0</v>
      </c>
      <c r="C75" s="45">
        <v>0</v>
      </c>
      <c r="D75" s="45">
        <v>0</v>
      </c>
      <c r="E75" s="45"/>
      <c r="F75" s="45">
        <f t="shared" si="7"/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56">
        <f t="shared" si="9"/>
        <v>0</v>
      </c>
      <c r="M75" s="56">
        <f t="shared" si="2"/>
        <v>0</v>
      </c>
      <c r="N75"/>
    </row>
    <row r="76" spans="1:14" s="2" customFormat="1" ht="15.75">
      <c r="A76" s="2" t="s">
        <v>124</v>
      </c>
      <c r="B76" s="45">
        <v>2886.9899999999907</v>
      </c>
      <c r="C76" s="45">
        <v>1868377.39</v>
      </c>
      <c r="D76" s="45">
        <v>1797097.4</v>
      </c>
      <c r="E76" s="45">
        <v>0</v>
      </c>
      <c r="F76" s="45">
        <f t="shared" si="7"/>
        <v>74166.97999999998</v>
      </c>
      <c r="G76" s="45">
        <v>0.020000000135041773</v>
      </c>
      <c r="H76" s="45">
        <v>65870.79</v>
      </c>
      <c r="I76" s="45">
        <v>41598.81</v>
      </c>
      <c r="J76" s="45">
        <v>41598.81</v>
      </c>
      <c r="K76" s="45">
        <v>0</v>
      </c>
      <c r="L76" s="56">
        <f t="shared" si="9"/>
        <v>24272.00000000013</v>
      </c>
      <c r="M76" s="56">
        <f t="shared" si="2"/>
        <v>98438.98000000011</v>
      </c>
      <c r="N76"/>
    </row>
    <row r="77" spans="1:14" s="2" customFormat="1" ht="15" customHeight="1">
      <c r="A77" s="57" t="s">
        <v>41</v>
      </c>
      <c r="B77" s="45">
        <v>18385.489999999998</v>
      </c>
      <c r="C77" s="45">
        <v>224744.78</v>
      </c>
      <c r="D77" s="45">
        <v>222993.78</v>
      </c>
      <c r="E77" s="45">
        <v>0</v>
      </c>
      <c r="F77" s="45">
        <f t="shared" si="7"/>
        <v>20136.48999999999</v>
      </c>
      <c r="G77" s="45">
        <v>12781.079999999842</v>
      </c>
      <c r="H77" s="45">
        <v>334211.52</v>
      </c>
      <c r="I77" s="45">
        <v>19017.2</v>
      </c>
      <c r="J77" s="45">
        <v>6236.12</v>
      </c>
      <c r="K77" s="45">
        <v>0</v>
      </c>
      <c r="L77" s="56">
        <f t="shared" si="9"/>
        <v>340756.47999999986</v>
      </c>
      <c r="M77" s="56">
        <f t="shared" si="2"/>
        <v>360892.96999999986</v>
      </c>
      <c r="N77"/>
    </row>
    <row r="78" spans="1:14" s="2" customFormat="1" ht="15" customHeight="1">
      <c r="A78" s="63" t="s">
        <v>146</v>
      </c>
      <c r="B78" s="45">
        <v>45783.27999999997</v>
      </c>
      <c r="C78" s="45">
        <v>12420.54</v>
      </c>
      <c r="D78" s="45">
        <v>12420.54</v>
      </c>
      <c r="E78" s="45">
        <v>0</v>
      </c>
      <c r="F78" s="45">
        <f t="shared" si="7"/>
        <v>45783.27999999997</v>
      </c>
      <c r="G78" s="45">
        <v>2756611.45</v>
      </c>
      <c r="H78" s="45">
        <v>0</v>
      </c>
      <c r="I78" s="45">
        <v>2756611.45</v>
      </c>
      <c r="J78" s="45">
        <v>0</v>
      </c>
      <c r="K78" s="45">
        <v>0</v>
      </c>
      <c r="L78" s="56">
        <f t="shared" si="9"/>
        <v>2756611.45</v>
      </c>
      <c r="M78" s="56">
        <f t="shared" si="2"/>
        <v>2802394.73</v>
      </c>
      <c r="N78"/>
    </row>
    <row r="79" spans="1:14" s="2" customFormat="1" ht="15" customHeight="1">
      <c r="A79" s="63" t="s">
        <v>181</v>
      </c>
      <c r="B79" s="45">
        <v>294493.06999999995</v>
      </c>
      <c r="C79" s="45">
        <v>126478.32</v>
      </c>
      <c r="D79" s="45">
        <v>121893.95</v>
      </c>
      <c r="E79" s="45">
        <v>0</v>
      </c>
      <c r="F79" s="45">
        <f t="shared" si="7"/>
        <v>299077.43999999994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56">
        <f t="shared" si="9"/>
        <v>0</v>
      </c>
      <c r="M79" s="56">
        <f t="shared" si="2"/>
        <v>299077.43999999994</v>
      </c>
      <c r="N79"/>
    </row>
    <row r="80" spans="1:14" s="2" customFormat="1" ht="15" customHeight="1">
      <c r="A80" s="64" t="s">
        <v>6</v>
      </c>
      <c r="B80" s="52">
        <f aca="true" t="shared" si="10" ref="B80:L80">SUM(B81:B99)</f>
        <v>750281221.1600001</v>
      </c>
      <c r="C80" s="52">
        <f t="shared" si="10"/>
        <v>134716270.6</v>
      </c>
      <c r="D80" s="52">
        <f t="shared" si="10"/>
        <v>70300667.73</v>
      </c>
      <c r="E80" s="52">
        <f t="shared" si="10"/>
        <v>71696.17</v>
      </c>
      <c r="F80" s="52">
        <f t="shared" si="10"/>
        <v>814625127.8599999</v>
      </c>
      <c r="G80" s="52">
        <f t="shared" si="10"/>
        <v>25792.529999999795</v>
      </c>
      <c r="H80" s="52">
        <f t="shared" si="10"/>
        <v>219829292.52</v>
      </c>
      <c r="I80" s="52">
        <f t="shared" si="10"/>
        <v>30821196.92</v>
      </c>
      <c r="J80" s="52">
        <f t="shared" si="10"/>
        <v>29551326.57</v>
      </c>
      <c r="K80" s="52">
        <f t="shared" si="10"/>
        <v>0</v>
      </c>
      <c r="L80" s="52">
        <f t="shared" si="10"/>
        <v>190303758.48000002</v>
      </c>
      <c r="M80" s="53">
        <f t="shared" si="2"/>
        <v>1004928886.3399999</v>
      </c>
      <c r="N80"/>
    </row>
    <row r="81" spans="1:14" s="2" customFormat="1" ht="15.75">
      <c r="A81" s="57" t="s">
        <v>125</v>
      </c>
      <c r="B81" s="45">
        <v>0</v>
      </c>
      <c r="C81" s="45">
        <v>0</v>
      </c>
      <c r="D81" s="45">
        <v>0</v>
      </c>
      <c r="E81" s="45">
        <v>0</v>
      </c>
      <c r="F81" s="45">
        <f aca="true" t="shared" si="11" ref="F81:F99">(B81+C81)-(D81+E81)</f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56">
        <f aca="true" t="shared" si="12" ref="L81:L99">(G81+H81)-(J81+K81)</f>
        <v>0</v>
      </c>
      <c r="M81" s="56">
        <f t="shared" si="2"/>
        <v>0</v>
      </c>
      <c r="N81"/>
    </row>
    <row r="82" spans="1:14" s="2" customFormat="1" ht="15.75" customHeight="1">
      <c r="A82" s="57" t="s">
        <v>126</v>
      </c>
      <c r="B82" s="45">
        <v>0</v>
      </c>
      <c r="C82" s="45">
        <v>0</v>
      </c>
      <c r="D82" s="45">
        <v>0</v>
      </c>
      <c r="E82" s="45">
        <v>0</v>
      </c>
      <c r="F82" s="45">
        <f>(B82+C82)-(D82+E82)</f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56">
        <f t="shared" si="12"/>
        <v>0</v>
      </c>
      <c r="M82" s="56">
        <f t="shared" si="2"/>
        <v>0</v>
      </c>
      <c r="N82"/>
    </row>
    <row r="83" spans="1:14" s="2" customFormat="1" ht="33.75" customHeight="1">
      <c r="A83" s="58" t="s">
        <v>79</v>
      </c>
      <c r="B83" s="45">
        <v>31371.50999999998</v>
      </c>
      <c r="C83" s="45">
        <v>218253.67</v>
      </c>
      <c r="D83" s="45">
        <v>81340.65</v>
      </c>
      <c r="E83" s="45">
        <v>0</v>
      </c>
      <c r="F83" s="45">
        <f t="shared" si="11"/>
        <v>168284.53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56">
        <f t="shared" si="12"/>
        <v>0</v>
      </c>
      <c r="M83" s="56">
        <f t="shared" si="2"/>
        <v>168284.53</v>
      </c>
      <c r="N83"/>
    </row>
    <row r="84" spans="1:14" s="2" customFormat="1" ht="15.75" customHeight="1">
      <c r="A84" s="57" t="s">
        <v>80</v>
      </c>
      <c r="B84" s="45">
        <v>879117.6399999999</v>
      </c>
      <c r="C84" s="45">
        <v>735235.92</v>
      </c>
      <c r="D84" s="45">
        <v>682811.2</v>
      </c>
      <c r="E84" s="45">
        <v>0</v>
      </c>
      <c r="F84" s="45">
        <f t="shared" si="11"/>
        <v>931542.3600000001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56">
        <f t="shared" si="12"/>
        <v>0</v>
      </c>
      <c r="M84" s="56">
        <f t="shared" si="2"/>
        <v>931542.3600000001</v>
      </c>
      <c r="N84"/>
    </row>
    <row r="85" spans="1:14" s="2" customFormat="1" ht="15.75">
      <c r="A85" s="57" t="s">
        <v>81</v>
      </c>
      <c r="B85" s="45">
        <v>23212.470000000205</v>
      </c>
      <c r="C85" s="45">
        <v>213060.9</v>
      </c>
      <c r="D85" s="45">
        <v>200706.45</v>
      </c>
      <c r="E85" s="45">
        <v>0</v>
      </c>
      <c r="F85" s="45">
        <f t="shared" si="11"/>
        <v>35566.92000000019</v>
      </c>
      <c r="G85" s="45">
        <v>0</v>
      </c>
      <c r="H85" s="45">
        <v>48.8</v>
      </c>
      <c r="I85" s="45">
        <v>0</v>
      </c>
      <c r="J85" s="45">
        <v>0</v>
      </c>
      <c r="K85" s="45">
        <v>0</v>
      </c>
      <c r="L85" s="56">
        <f t="shared" si="12"/>
        <v>48.8</v>
      </c>
      <c r="M85" s="56">
        <f t="shared" si="2"/>
        <v>35615.72000000019</v>
      </c>
      <c r="N85"/>
    </row>
    <row r="86" spans="1:14" s="2" customFormat="1" ht="15.75" customHeight="1">
      <c r="A86" s="57" t="s">
        <v>82</v>
      </c>
      <c r="B86" s="45">
        <v>7783.469999999972</v>
      </c>
      <c r="C86" s="45">
        <v>6989.26</v>
      </c>
      <c r="D86" s="45">
        <v>6989.2</v>
      </c>
      <c r="E86" s="45">
        <v>0</v>
      </c>
      <c r="F86" s="45">
        <f t="shared" si="11"/>
        <v>7783.5299999999725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56">
        <f t="shared" si="12"/>
        <v>0</v>
      </c>
      <c r="M86" s="56">
        <f t="shared" si="2"/>
        <v>7783.5299999999725</v>
      </c>
      <c r="N86"/>
    </row>
    <row r="87" spans="1:14" s="2" customFormat="1" ht="15.75" customHeight="1">
      <c r="A87" s="57" t="s">
        <v>42</v>
      </c>
      <c r="B87" s="45">
        <v>0</v>
      </c>
      <c r="C87" s="45">
        <v>0</v>
      </c>
      <c r="D87" s="45">
        <v>0</v>
      </c>
      <c r="E87" s="45">
        <v>0</v>
      </c>
      <c r="F87" s="45">
        <f t="shared" si="11"/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56">
        <f t="shared" si="12"/>
        <v>0</v>
      </c>
      <c r="M87" s="56">
        <f aca="true" t="shared" si="13" ref="M87:M99">F87+L87</f>
        <v>0</v>
      </c>
      <c r="N87"/>
    </row>
    <row r="88" spans="1:14" s="2" customFormat="1" ht="15.75">
      <c r="A88" s="60" t="s">
        <v>43</v>
      </c>
      <c r="B88" s="45">
        <v>244850.18999999762</v>
      </c>
      <c r="C88" s="45">
        <v>36638157.33</v>
      </c>
      <c r="D88" s="45">
        <v>36385203.85</v>
      </c>
      <c r="E88" s="45">
        <v>0</v>
      </c>
      <c r="F88" s="45">
        <f t="shared" si="11"/>
        <v>497803.66999999434</v>
      </c>
      <c r="G88" s="45">
        <v>0</v>
      </c>
      <c r="H88" s="45">
        <v>37019502.36</v>
      </c>
      <c r="I88" s="45">
        <v>12117613.23</v>
      </c>
      <c r="J88" s="45">
        <v>12087755.99</v>
      </c>
      <c r="K88" s="45"/>
      <c r="L88" s="56">
        <f t="shared" si="12"/>
        <v>24931746.369999997</v>
      </c>
      <c r="M88" s="56">
        <f t="shared" si="13"/>
        <v>25429550.03999999</v>
      </c>
      <c r="N88"/>
    </row>
    <row r="89" spans="1:14" s="2" customFormat="1" ht="15.75">
      <c r="A89" s="60" t="s">
        <v>168</v>
      </c>
      <c r="B89" s="45">
        <v>1145632.5700000003</v>
      </c>
      <c r="C89" s="45">
        <v>2362992.78</v>
      </c>
      <c r="D89" s="45">
        <v>1502461.41</v>
      </c>
      <c r="E89" s="45">
        <v>0</v>
      </c>
      <c r="F89" s="45">
        <f t="shared" si="11"/>
        <v>2006163.9400000002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56">
        <f t="shared" si="12"/>
        <v>0</v>
      </c>
      <c r="M89" s="56">
        <f t="shared" si="13"/>
        <v>2006163.9400000002</v>
      </c>
      <c r="N89"/>
    </row>
    <row r="90" spans="1:14" s="2" customFormat="1" ht="31.5">
      <c r="A90" s="60" t="s">
        <v>158</v>
      </c>
      <c r="B90" s="45">
        <v>300643.87000000104</v>
      </c>
      <c r="C90" s="45">
        <v>1594649.41</v>
      </c>
      <c r="D90" s="45">
        <v>7718.41</v>
      </c>
      <c r="E90" s="45">
        <v>0</v>
      </c>
      <c r="F90" s="45">
        <f t="shared" si="11"/>
        <v>1887574.870000001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56">
        <f t="shared" si="12"/>
        <v>0</v>
      </c>
      <c r="M90" s="56">
        <f t="shared" si="13"/>
        <v>1887574.870000001</v>
      </c>
      <c r="N90" s="92"/>
    </row>
    <row r="91" spans="1:14" s="2" customFormat="1" ht="15.75">
      <c r="A91" s="57" t="s">
        <v>44</v>
      </c>
      <c r="B91" s="45">
        <v>65011909.09</v>
      </c>
      <c r="C91" s="45">
        <v>38272.85</v>
      </c>
      <c r="D91" s="45">
        <v>38272.85</v>
      </c>
      <c r="E91" s="45">
        <v>0</v>
      </c>
      <c r="F91" s="45">
        <f t="shared" si="11"/>
        <v>65011909.09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56">
        <f t="shared" si="12"/>
        <v>0</v>
      </c>
      <c r="M91" s="56">
        <f t="shared" si="13"/>
        <v>65011909.09</v>
      </c>
      <c r="N91"/>
    </row>
    <row r="92" spans="1:14" s="2" customFormat="1" ht="15.75">
      <c r="A92" s="57" t="s">
        <v>45</v>
      </c>
      <c r="B92" s="45">
        <v>15016886.219999991</v>
      </c>
      <c r="C92" s="45">
        <v>43985181.74</v>
      </c>
      <c r="D92" s="45">
        <v>28293874</v>
      </c>
      <c r="E92" s="45">
        <v>71696.17</v>
      </c>
      <c r="F92" s="45">
        <f t="shared" si="11"/>
        <v>30636497.78999999</v>
      </c>
      <c r="G92" s="45">
        <v>25704.029999999795</v>
      </c>
      <c r="H92" s="45">
        <v>2958530.91</v>
      </c>
      <c r="I92" s="45">
        <v>773842.44</v>
      </c>
      <c r="J92" s="45">
        <v>703010.12</v>
      </c>
      <c r="K92" s="45"/>
      <c r="L92" s="56">
        <f t="shared" si="12"/>
        <v>2281224.82</v>
      </c>
      <c r="M92" s="56">
        <f t="shared" si="13"/>
        <v>32917722.609999992</v>
      </c>
      <c r="N92"/>
    </row>
    <row r="93" spans="1:14" s="2" customFormat="1" ht="15.75" customHeight="1">
      <c r="A93" s="57" t="s">
        <v>46</v>
      </c>
      <c r="B93" s="45">
        <v>647718017.83</v>
      </c>
      <c r="C93" s="45">
        <v>4987517.05</v>
      </c>
      <c r="D93" s="45">
        <v>1055903.73</v>
      </c>
      <c r="E93" s="45">
        <v>0</v>
      </c>
      <c r="F93" s="45">
        <f t="shared" si="11"/>
        <v>651649631.15</v>
      </c>
      <c r="G93" s="45">
        <v>0</v>
      </c>
      <c r="H93" s="45">
        <v>179838273.24</v>
      </c>
      <c r="I93" s="45">
        <v>17929652.75</v>
      </c>
      <c r="J93" s="45">
        <v>16760560.46</v>
      </c>
      <c r="K93" s="45">
        <v>0</v>
      </c>
      <c r="L93" s="56">
        <f t="shared" si="12"/>
        <v>163077712.78</v>
      </c>
      <c r="M93" s="56">
        <f t="shared" si="13"/>
        <v>814727343.93</v>
      </c>
      <c r="N93"/>
    </row>
    <row r="94" spans="1:14" s="2" customFormat="1" ht="15.75">
      <c r="A94" s="57" t="s">
        <v>47</v>
      </c>
      <c r="B94" s="45">
        <v>31306.339999999967</v>
      </c>
      <c r="C94" s="45">
        <v>2842.02</v>
      </c>
      <c r="D94" s="45">
        <v>2842.02</v>
      </c>
      <c r="E94" s="45">
        <v>0</v>
      </c>
      <c r="F94" s="45">
        <f t="shared" si="11"/>
        <v>31306.339999999964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56">
        <f t="shared" si="12"/>
        <v>0</v>
      </c>
      <c r="M94" s="56">
        <f t="shared" si="13"/>
        <v>31306.339999999964</v>
      </c>
      <c r="N94"/>
    </row>
    <row r="95" spans="1:14" s="2" customFormat="1" ht="15.75">
      <c r="A95" s="57" t="s">
        <v>48</v>
      </c>
      <c r="B95" s="45">
        <v>3899959.289999999</v>
      </c>
      <c r="C95" s="45">
        <v>343253.37</v>
      </c>
      <c r="D95" s="45">
        <v>282157.35</v>
      </c>
      <c r="E95" s="45">
        <v>0</v>
      </c>
      <c r="F95" s="45">
        <f t="shared" si="11"/>
        <v>3961055.309999999</v>
      </c>
      <c r="G95" s="45">
        <v>88.5</v>
      </c>
      <c r="H95" s="45">
        <v>12937.21</v>
      </c>
      <c r="I95" s="45">
        <v>88.5</v>
      </c>
      <c r="J95" s="45">
        <v>0</v>
      </c>
      <c r="K95" s="45">
        <v>0</v>
      </c>
      <c r="L95" s="56">
        <f t="shared" si="12"/>
        <v>13025.71</v>
      </c>
      <c r="M95" s="56">
        <f t="shared" si="13"/>
        <v>3974081.019999999</v>
      </c>
      <c r="N95"/>
    </row>
    <row r="96" spans="1:14" s="2" customFormat="1" ht="15.75" customHeight="1">
      <c r="A96" s="57" t="s">
        <v>49</v>
      </c>
      <c r="B96" s="45">
        <v>0</v>
      </c>
      <c r="C96" s="45">
        <v>0</v>
      </c>
      <c r="D96" s="45">
        <v>0</v>
      </c>
      <c r="E96" s="45">
        <v>0</v>
      </c>
      <c r="F96" s="45">
        <f t="shared" si="11"/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56">
        <f t="shared" si="12"/>
        <v>0</v>
      </c>
      <c r="M96" s="56">
        <f t="shared" si="13"/>
        <v>0</v>
      </c>
      <c r="N96"/>
    </row>
    <row r="97" spans="1:14" s="2" customFormat="1" ht="15.75" customHeight="1">
      <c r="A97" s="57" t="s">
        <v>169</v>
      </c>
      <c r="B97" s="45">
        <v>582166.6499999999</v>
      </c>
      <c r="C97" s="45">
        <v>711921.99</v>
      </c>
      <c r="D97" s="45">
        <v>151791.06</v>
      </c>
      <c r="E97" s="45">
        <v>0</v>
      </c>
      <c r="F97" s="45">
        <f t="shared" si="11"/>
        <v>1142297.5799999998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56">
        <f t="shared" si="12"/>
        <v>0</v>
      </c>
      <c r="M97" s="56">
        <f t="shared" si="13"/>
        <v>1142297.5799999998</v>
      </c>
      <c r="N97"/>
    </row>
    <row r="98" spans="1:14" s="2" customFormat="1" ht="15.75">
      <c r="A98" s="57" t="s">
        <v>127</v>
      </c>
      <c r="B98" s="45">
        <v>11793944.71</v>
      </c>
      <c r="C98" s="45">
        <v>5444137.71</v>
      </c>
      <c r="D98" s="45">
        <v>592384.79</v>
      </c>
      <c r="E98" s="45">
        <v>0</v>
      </c>
      <c r="F98" s="45">
        <f t="shared" si="11"/>
        <v>16645697.630000003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56">
        <f t="shared" si="12"/>
        <v>0</v>
      </c>
      <c r="M98" s="56">
        <f t="shared" si="13"/>
        <v>16645697.630000003</v>
      </c>
      <c r="N98"/>
    </row>
    <row r="99" spans="1:14" s="2" customFormat="1" ht="15.75">
      <c r="A99" s="57" t="s">
        <v>170</v>
      </c>
      <c r="B99" s="45">
        <v>3594419.3100000024</v>
      </c>
      <c r="C99" s="45">
        <v>37433804.6</v>
      </c>
      <c r="D99" s="45">
        <v>1016210.76</v>
      </c>
      <c r="E99" s="45">
        <v>0</v>
      </c>
      <c r="F99" s="45">
        <f t="shared" si="11"/>
        <v>40012013.150000006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56">
        <f t="shared" si="12"/>
        <v>0</v>
      </c>
      <c r="M99" s="56">
        <f t="shared" si="13"/>
        <v>40012013.150000006</v>
      </c>
      <c r="N99"/>
    </row>
    <row r="100" spans="1:14" s="2" customFormat="1" ht="15.75">
      <c r="A100" s="61" t="s">
        <v>7</v>
      </c>
      <c r="B100" s="52">
        <f>SUM(B101:B105)</f>
        <v>2541454.820000001</v>
      </c>
      <c r="C100" s="52">
        <f aca="true" t="shared" si="14" ref="C100:L100">SUM(C101:C105)</f>
        <v>21001795.649999995</v>
      </c>
      <c r="D100" s="52">
        <f t="shared" si="14"/>
        <v>11769766.820000002</v>
      </c>
      <c r="E100" s="52">
        <f t="shared" si="14"/>
        <v>367.17</v>
      </c>
      <c r="F100" s="52">
        <f t="shared" si="14"/>
        <v>11773116.48</v>
      </c>
      <c r="G100" s="52">
        <f t="shared" si="14"/>
        <v>0</v>
      </c>
      <c r="H100" s="52">
        <f t="shared" si="14"/>
        <v>33687739.62</v>
      </c>
      <c r="I100" s="52">
        <f t="shared" si="14"/>
        <v>9526172.95</v>
      </c>
      <c r="J100" s="52">
        <f t="shared" si="14"/>
        <v>847559.06</v>
      </c>
      <c r="K100" s="52">
        <f t="shared" si="14"/>
        <v>0</v>
      </c>
      <c r="L100" s="52">
        <f t="shared" si="14"/>
        <v>32840180.56</v>
      </c>
      <c r="M100" s="53">
        <f aca="true" t="shared" si="15" ref="M100:M105">F100+L100</f>
        <v>44613297.04</v>
      </c>
      <c r="N100"/>
    </row>
    <row r="101" spans="1:14" s="2" customFormat="1" ht="15.75">
      <c r="A101" s="65" t="s">
        <v>83</v>
      </c>
      <c r="B101" s="45">
        <v>724068.370000001</v>
      </c>
      <c r="C101" s="45">
        <v>9637323.94</v>
      </c>
      <c r="D101" s="45">
        <v>1750510.14</v>
      </c>
      <c r="E101" s="45">
        <v>190.54</v>
      </c>
      <c r="F101" s="45">
        <f>(B101+C101)-(D101+E101)</f>
        <v>8610691.63</v>
      </c>
      <c r="G101" s="45">
        <v>0</v>
      </c>
      <c r="H101" s="45">
        <v>33687739.62</v>
      </c>
      <c r="I101" s="45">
        <v>9526172.95</v>
      </c>
      <c r="J101" s="45">
        <v>847559.06</v>
      </c>
      <c r="K101" s="45"/>
      <c r="L101" s="56">
        <f>(G101+H101)-(J101+K101)</f>
        <v>32840180.56</v>
      </c>
      <c r="M101" s="56">
        <f t="shared" si="15"/>
        <v>41450872.19</v>
      </c>
      <c r="N101"/>
    </row>
    <row r="102" spans="1:14" s="2" customFormat="1" ht="15.75">
      <c r="A102" s="57" t="s">
        <v>84</v>
      </c>
      <c r="B102" s="66">
        <v>1556586.91</v>
      </c>
      <c r="C102" s="45">
        <v>9055912.61</v>
      </c>
      <c r="D102" s="45">
        <v>8414826.22</v>
      </c>
      <c r="E102" s="45">
        <v>0</v>
      </c>
      <c r="F102" s="45">
        <f>(B102+C102)-(D102+E102)</f>
        <v>2197673.299999999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56">
        <f>(G102+H102)-(J102+K102)</f>
        <v>0</v>
      </c>
      <c r="M102" s="56">
        <f t="shared" si="15"/>
        <v>2197673.299999999</v>
      </c>
      <c r="N102"/>
    </row>
    <row r="103" spans="1:14" s="2" customFormat="1" ht="15.75">
      <c r="A103" s="57" t="s">
        <v>85</v>
      </c>
      <c r="B103" s="66">
        <v>152134.3899999999</v>
      </c>
      <c r="C103" s="45">
        <v>628696.95</v>
      </c>
      <c r="D103" s="45">
        <v>595612.49</v>
      </c>
      <c r="E103" s="45">
        <v>0.02</v>
      </c>
      <c r="F103" s="45">
        <f>(B103+C103)-(D103+E103)</f>
        <v>185218.82999999984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56">
        <f>(G103+H103)-(J103+K103)</f>
        <v>0</v>
      </c>
      <c r="M103" s="56">
        <f t="shared" si="15"/>
        <v>185218.82999999984</v>
      </c>
      <c r="N103"/>
    </row>
    <row r="104" spans="1:14" s="2" customFormat="1" ht="15.75">
      <c r="A104" s="57" t="s">
        <v>50</v>
      </c>
      <c r="B104" s="45">
        <v>0</v>
      </c>
      <c r="C104" s="45">
        <v>0</v>
      </c>
      <c r="D104" s="45">
        <v>0</v>
      </c>
      <c r="E104" s="45">
        <v>0</v>
      </c>
      <c r="F104" s="45">
        <f>(B104+C104)-(D104+E104)</f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56">
        <f>(G104+H104)-(J104+K104)</f>
        <v>0</v>
      </c>
      <c r="M104" s="56">
        <f t="shared" si="15"/>
        <v>0</v>
      </c>
      <c r="N104"/>
    </row>
    <row r="105" spans="1:14" s="2" customFormat="1" ht="15.75">
      <c r="A105" s="67" t="s">
        <v>55</v>
      </c>
      <c r="B105" s="66">
        <v>108665.15000000037</v>
      </c>
      <c r="C105" s="45">
        <v>1679862.15</v>
      </c>
      <c r="D105" s="45">
        <v>1008817.97</v>
      </c>
      <c r="E105" s="45">
        <v>176.61</v>
      </c>
      <c r="F105" s="45">
        <f>(B105+C105)-(D105+E105)</f>
        <v>779532.7200000003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56">
        <f>(G105+H105)-(J105+K105)</f>
        <v>0</v>
      </c>
      <c r="M105" s="56">
        <f t="shared" si="15"/>
        <v>779532.7200000003</v>
      </c>
      <c r="N105"/>
    </row>
    <row r="106" spans="1:14" s="2" customFormat="1" ht="15.75">
      <c r="A106" s="68" t="s">
        <v>24</v>
      </c>
      <c r="B106" s="52">
        <f>SUM(B107:B118)</f>
        <v>4919406.539999998</v>
      </c>
      <c r="C106" s="52">
        <f>SUM(C107:C118)</f>
        <v>34203840.35</v>
      </c>
      <c r="D106" s="52">
        <f>SUM(D107:D118)</f>
        <v>8166738.359999999</v>
      </c>
      <c r="E106" s="52">
        <f>SUM(E107:E118)</f>
        <v>495292.43</v>
      </c>
      <c r="F106" s="52">
        <f>SUM(F107:F118)</f>
        <v>30461216.099999994</v>
      </c>
      <c r="G106" s="52">
        <f aca="true" t="shared" si="16" ref="G106:L106">SUM(G108:G118)</f>
        <v>337697.73</v>
      </c>
      <c r="H106" s="52">
        <f t="shared" si="16"/>
        <v>83760</v>
      </c>
      <c r="I106" s="52">
        <f t="shared" si="16"/>
        <v>337697.73</v>
      </c>
      <c r="J106" s="52">
        <f t="shared" si="16"/>
        <v>0</v>
      </c>
      <c r="K106" s="52">
        <f t="shared" si="16"/>
        <v>0</v>
      </c>
      <c r="L106" s="52">
        <f t="shared" si="16"/>
        <v>421457.73</v>
      </c>
      <c r="M106" s="53">
        <f aca="true" t="shared" si="17" ref="M106:M136">F106+L106</f>
        <v>30882673.829999994</v>
      </c>
      <c r="N106"/>
    </row>
    <row r="107" spans="1:14" s="2" customFormat="1" ht="15.75">
      <c r="A107" s="69" t="s">
        <v>171</v>
      </c>
      <c r="B107" s="45">
        <v>789807.2699999996</v>
      </c>
      <c r="C107" s="45">
        <v>8459592.29</v>
      </c>
      <c r="D107" s="45">
        <v>940431.98</v>
      </c>
      <c r="E107" s="45">
        <v>36916.83</v>
      </c>
      <c r="F107" s="45">
        <f aca="true" t="shared" si="18" ref="F107:F118">(B107+C107)-(D107+E107)</f>
        <v>8272050.749999999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f aca="true" t="shared" si="19" ref="L107:L118">(G107+H107)-(J107+K107)</f>
        <v>0</v>
      </c>
      <c r="M107" s="56">
        <f t="shared" si="17"/>
        <v>8272050.749999999</v>
      </c>
      <c r="N107"/>
    </row>
    <row r="108" spans="1:14" s="2" customFormat="1" ht="15.75">
      <c r="A108" s="57" t="s">
        <v>86</v>
      </c>
      <c r="B108" s="45">
        <v>63898.04999999999</v>
      </c>
      <c r="C108" s="45">
        <v>545473.22</v>
      </c>
      <c r="D108" s="45">
        <v>339964.86</v>
      </c>
      <c r="E108" s="45">
        <v>0</v>
      </c>
      <c r="F108" s="45">
        <f t="shared" si="18"/>
        <v>269406.41000000003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56">
        <f t="shared" si="19"/>
        <v>0</v>
      </c>
      <c r="M108" s="56">
        <f t="shared" si="17"/>
        <v>269406.41000000003</v>
      </c>
      <c r="N108"/>
    </row>
    <row r="109" spans="1:14" s="2" customFormat="1" ht="15.75">
      <c r="A109" s="57" t="s">
        <v>87</v>
      </c>
      <c r="B109" s="45">
        <v>1966388.9799999986</v>
      </c>
      <c r="C109" s="45">
        <v>6017031.92</v>
      </c>
      <c r="D109" s="45">
        <v>4456403.76</v>
      </c>
      <c r="E109" s="45">
        <v>0</v>
      </c>
      <c r="F109" s="45">
        <f t="shared" si="18"/>
        <v>3527017.1399999987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56">
        <f t="shared" si="19"/>
        <v>0</v>
      </c>
      <c r="M109" s="56">
        <f t="shared" si="17"/>
        <v>3527017.1399999987</v>
      </c>
      <c r="N109"/>
    </row>
    <row r="110" spans="1:14" s="2" customFormat="1" ht="15.75">
      <c r="A110" s="57" t="s">
        <v>51</v>
      </c>
      <c r="B110" s="45">
        <v>-5306.1</v>
      </c>
      <c r="C110" s="45">
        <v>0</v>
      </c>
      <c r="D110" s="45">
        <v>0</v>
      </c>
      <c r="E110" s="45"/>
      <c r="F110" s="45">
        <f t="shared" si="18"/>
        <v>-5306.1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56">
        <f t="shared" si="19"/>
        <v>0</v>
      </c>
      <c r="M110" s="56">
        <f t="shared" si="17"/>
        <v>-5306.1</v>
      </c>
      <c r="N110"/>
    </row>
    <row r="111" spans="1:14" s="2" customFormat="1" ht="15.75" customHeight="1">
      <c r="A111" s="57" t="s">
        <v>52</v>
      </c>
      <c r="B111" s="45">
        <v>-421872.17</v>
      </c>
      <c r="C111" s="45">
        <v>7406.84</v>
      </c>
      <c r="D111" s="45">
        <v>7406.84</v>
      </c>
      <c r="E111" s="45">
        <v>0</v>
      </c>
      <c r="F111" s="45">
        <f t="shared" si="18"/>
        <v>-421872.17</v>
      </c>
      <c r="G111" s="45">
        <v>-568.45</v>
      </c>
      <c r="H111" s="45">
        <v>0</v>
      </c>
      <c r="I111" s="45">
        <v>0</v>
      </c>
      <c r="J111" s="45">
        <v>0</v>
      </c>
      <c r="K111" s="45">
        <v>0</v>
      </c>
      <c r="L111" s="56">
        <f t="shared" si="19"/>
        <v>-568.45</v>
      </c>
      <c r="M111" s="56">
        <f t="shared" si="17"/>
        <v>-422440.62</v>
      </c>
      <c r="N111"/>
    </row>
    <row r="112" spans="1:14" s="2" customFormat="1" ht="15.75" customHeight="1">
      <c r="A112" s="57" t="s">
        <v>172</v>
      </c>
      <c r="B112" s="45">
        <v>-1633430.41</v>
      </c>
      <c r="C112" s="45">
        <v>325674.77</v>
      </c>
      <c r="D112" s="45">
        <v>282875.71</v>
      </c>
      <c r="E112" s="45">
        <v>0</v>
      </c>
      <c r="F112" s="45">
        <f t="shared" si="18"/>
        <v>-1590631.3499999999</v>
      </c>
      <c r="G112" s="45">
        <v>568.45</v>
      </c>
      <c r="H112" s="45">
        <v>83760</v>
      </c>
      <c r="I112" s="45">
        <v>0</v>
      </c>
      <c r="J112" s="45">
        <v>0</v>
      </c>
      <c r="K112" s="45">
        <v>0</v>
      </c>
      <c r="L112" s="56">
        <f t="shared" si="19"/>
        <v>84328.45</v>
      </c>
      <c r="M112" s="56">
        <f t="shared" si="17"/>
        <v>-1506302.9</v>
      </c>
      <c r="N112"/>
    </row>
    <row r="113" spans="1:14" s="2" customFormat="1" ht="15.75">
      <c r="A113" s="57" t="s">
        <v>53</v>
      </c>
      <c r="B113" s="45">
        <v>2821581.75</v>
      </c>
      <c r="C113" s="45">
        <v>10469183.88</v>
      </c>
      <c r="D113" s="45">
        <v>601063.62</v>
      </c>
      <c r="E113" s="45">
        <v>0</v>
      </c>
      <c r="F113" s="45">
        <f t="shared" si="18"/>
        <v>12689702.010000002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56">
        <f t="shared" si="19"/>
        <v>0</v>
      </c>
      <c r="M113" s="56">
        <f t="shared" si="17"/>
        <v>12689702.010000002</v>
      </c>
      <c r="N113"/>
    </row>
    <row r="114" spans="1:14" s="2" customFormat="1" ht="31.5">
      <c r="A114" s="58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f t="shared" si="18"/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56">
        <f t="shared" si="19"/>
        <v>0</v>
      </c>
      <c r="M114" s="56">
        <f t="shared" si="17"/>
        <v>0</v>
      </c>
      <c r="N114"/>
    </row>
    <row r="115" spans="1:14" s="2" customFormat="1" ht="15" customHeight="1">
      <c r="A115" s="57" t="s">
        <v>54</v>
      </c>
      <c r="B115" s="45">
        <v>79135.17000000039</v>
      </c>
      <c r="C115" s="45">
        <v>1152213.61</v>
      </c>
      <c r="D115" s="45">
        <v>677400.89</v>
      </c>
      <c r="E115" s="45">
        <v>458375.6</v>
      </c>
      <c r="F115" s="45">
        <f t="shared" si="18"/>
        <v>95572.2900000005</v>
      </c>
      <c r="G115" s="45">
        <v>337697.73</v>
      </c>
      <c r="H115" s="45">
        <v>0</v>
      </c>
      <c r="I115" s="45">
        <v>337697.73</v>
      </c>
      <c r="J115" s="45">
        <v>0</v>
      </c>
      <c r="K115" s="45">
        <v>0</v>
      </c>
      <c r="L115" s="56">
        <f t="shared" si="19"/>
        <v>337697.73</v>
      </c>
      <c r="M115" s="56">
        <f t="shared" si="17"/>
        <v>433270.0200000005</v>
      </c>
      <c r="N115"/>
    </row>
    <row r="116" spans="1:14" s="2" customFormat="1" ht="15.75" customHeight="1">
      <c r="A116" s="57" t="s">
        <v>56</v>
      </c>
      <c r="B116" s="45">
        <v>1094014.7799999998</v>
      </c>
      <c r="C116" s="45">
        <v>6799379.12</v>
      </c>
      <c r="D116" s="45">
        <v>717971.75</v>
      </c>
      <c r="E116" s="45">
        <v>0</v>
      </c>
      <c r="F116" s="45">
        <f t="shared" si="18"/>
        <v>7175422.15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56">
        <f t="shared" si="19"/>
        <v>0</v>
      </c>
      <c r="M116" s="56">
        <f t="shared" si="17"/>
        <v>7175422.15</v>
      </c>
      <c r="N116"/>
    </row>
    <row r="117" spans="1:14" s="2" customFormat="1" ht="21.75" customHeight="1">
      <c r="A117" s="57" t="s">
        <v>57</v>
      </c>
      <c r="B117" s="45">
        <v>165189.21999999997</v>
      </c>
      <c r="C117" s="45">
        <v>427884.7</v>
      </c>
      <c r="D117" s="45">
        <v>143218.95</v>
      </c>
      <c r="E117" s="45">
        <v>0</v>
      </c>
      <c r="F117" s="45">
        <f t="shared" si="18"/>
        <v>449854.9699999999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56">
        <f t="shared" si="19"/>
        <v>0</v>
      </c>
      <c r="M117" s="56">
        <f t="shared" si="17"/>
        <v>449854.9699999999</v>
      </c>
      <c r="N117"/>
    </row>
    <row r="118" spans="1:14" s="2" customFormat="1" ht="31.5">
      <c r="A118" s="57" t="s">
        <v>129</v>
      </c>
      <c r="B118" s="45">
        <v>0</v>
      </c>
      <c r="C118" s="45">
        <v>0</v>
      </c>
      <c r="D118" s="45">
        <v>0</v>
      </c>
      <c r="E118" s="45">
        <v>0</v>
      </c>
      <c r="F118" s="45">
        <f t="shared" si="18"/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56">
        <f t="shared" si="19"/>
        <v>0</v>
      </c>
      <c r="M118" s="56">
        <f t="shared" si="17"/>
        <v>0</v>
      </c>
      <c r="N118"/>
    </row>
    <row r="119" spans="1:14" s="2" customFormat="1" ht="15.75" customHeight="1">
      <c r="A119" s="61" t="s">
        <v>14</v>
      </c>
      <c r="B119" s="52">
        <f aca="true" t="shared" si="20" ref="B119:L119">SUM(B120:B137)</f>
        <v>2139461995.5699987</v>
      </c>
      <c r="C119" s="52">
        <f t="shared" si="20"/>
        <v>490178750.72</v>
      </c>
      <c r="D119" s="52">
        <f t="shared" si="20"/>
        <v>384701946.06</v>
      </c>
      <c r="E119" s="52">
        <f t="shared" si="20"/>
        <v>0</v>
      </c>
      <c r="F119" s="52">
        <f t="shared" si="20"/>
        <v>2244938800.2299995</v>
      </c>
      <c r="G119" s="52">
        <f t="shared" si="20"/>
        <v>79758.30999999987</v>
      </c>
      <c r="H119" s="52">
        <f t="shared" si="20"/>
        <v>156057281.95</v>
      </c>
      <c r="I119" s="52">
        <f t="shared" si="20"/>
        <v>30845298.4</v>
      </c>
      <c r="J119" s="52">
        <f t="shared" si="20"/>
        <v>24530982.64</v>
      </c>
      <c r="K119" s="52">
        <f t="shared" si="20"/>
        <v>5228743.27</v>
      </c>
      <c r="L119" s="52">
        <f t="shared" si="20"/>
        <v>126377314.35</v>
      </c>
      <c r="M119" s="53">
        <f t="shared" si="17"/>
        <v>2371316114.5799994</v>
      </c>
      <c r="N119"/>
    </row>
    <row r="120" spans="1:14" s="2" customFormat="1" ht="15.75" customHeight="1">
      <c r="A120" s="57" t="s">
        <v>58</v>
      </c>
      <c r="B120" s="45">
        <v>0</v>
      </c>
      <c r="C120" s="45">
        <v>1805821.38</v>
      </c>
      <c r="D120" s="45">
        <v>1805821.38</v>
      </c>
      <c r="E120" s="45">
        <v>0</v>
      </c>
      <c r="F120" s="45">
        <f aca="true" t="shared" si="21" ref="F120:F132">(B120+C120)-(D120+E120)</f>
        <v>0</v>
      </c>
      <c r="G120" s="45">
        <v>22883.269999999553</v>
      </c>
      <c r="H120" s="45">
        <v>1909388.35</v>
      </c>
      <c r="I120" s="45">
        <v>1347889.09</v>
      </c>
      <c r="J120" s="45">
        <v>966398.16</v>
      </c>
      <c r="K120" s="45">
        <v>0</v>
      </c>
      <c r="L120" s="56">
        <f aca="true" t="shared" si="22" ref="L120:L137">(G120+H120)-(J120+K120)</f>
        <v>965873.4599999996</v>
      </c>
      <c r="M120" s="56">
        <f t="shared" si="17"/>
        <v>965873.4599999996</v>
      </c>
      <c r="N120"/>
    </row>
    <row r="121" spans="1:14" s="2" customFormat="1" ht="15.75" customHeight="1">
      <c r="A121" s="57" t="s">
        <v>137</v>
      </c>
      <c r="B121" s="45">
        <v>0</v>
      </c>
      <c r="C121" s="45">
        <v>31549.52</v>
      </c>
      <c r="D121" s="45">
        <v>0</v>
      </c>
      <c r="E121" s="45">
        <v>0</v>
      </c>
      <c r="F121" s="45">
        <f t="shared" si="21"/>
        <v>31549.52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56">
        <f t="shared" si="22"/>
        <v>0</v>
      </c>
      <c r="M121" s="56">
        <f t="shared" si="17"/>
        <v>31549.52</v>
      </c>
      <c r="N121" s="92"/>
    </row>
    <row r="122" spans="1:14" s="2" customFormat="1" ht="15.75" customHeight="1">
      <c r="A122" s="57" t="s">
        <v>173</v>
      </c>
      <c r="B122" s="45">
        <v>1458748.4800000042</v>
      </c>
      <c r="C122" s="45">
        <v>9106744.36</v>
      </c>
      <c r="D122" s="45">
        <v>7941744.36</v>
      </c>
      <c r="E122" s="45">
        <v>0</v>
      </c>
      <c r="F122" s="45">
        <f t="shared" si="21"/>
        <v>2623748.4800000032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56">
        <f t="shared" si="22"/>
        <v>0</v>
      </c>
      <c r="M122" s="56">
        <f t="shared" si="17"/>
        <v>2623748.4800000032</v>
      </c>
      <c r="N122"/>
    </row>
    <row r="123" spans="1:14" s="2" customFormat="1" ht="15.75" customHeight="1">
      <c r="A123" s="57" t="s">
        <v>60</v>
      </c>
      <c r="B123" s="45">
        <v>197455.5499999998</v>
      </c>
      <c r="C123" s="45">
        <v>7509067.8</v>
      </c>
      <c r="D123" s="45">
        <v>6996520.41</v>
      </c>
      <c r="E123" s="45">
        <v>0</v>
      </c>
      <c r="F123" s="45">
        <f t="shared" si="21"/>
        <v>710002.9399999995</v>
      </c>
      <c r="G123" s="45">
        <v>0</v>
      </c>
      <c r="H123" s="45">
        <v>50944443.78</v>
      </c>
      <c r="I123" s="45">
        <v>17824287.29</v>
      </c>
      <c r="J123" s="45">
        <v>16085853.71</v>
      </c>
      <c r="K123" s="45">
        <v>0</v>
      </c>
      <c r="L123" s="56">
        <f t="shared" si="22"/>
        <v>34858590.07</v>
      </c>
      <c r="M123" s="56">
        <f t="shared" si="17"/>
        <v>35568593.01</v>
      </c>
      <c r="N123"/>
    </row>
    <row r="124" spans="1:14" s="2" customFormat="1" ht="15.75" customHeight="1">
      <c r="A124" s="57" t="s">
        <v>61</v>
      </c>
      <c r="B124" s="45">
        <v>3924641.6899999985</v>
      </c>
      <c r="C124" s="45">
        <v>7007.85</v>
      </c>
      <c r="D124" s="45">
        <v>7007.85</v>
      </c>
      <c r="E124" s="45">
        <v>0</v>
      </c>
      <c r="F124" s="45">
        <f t="shared" si="21"/>
        <v>3924641.6899999985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56">
        <f t="shared" si="22"/>
        <v>0</v>
      </c>
      <c r="M124" s="56">
        <f t="shared" si="17"/>
        <v>3924641.6899999985</v>
      </c>
      <c r="N124"/>
    </row>
    <row r="125" spans="1:14" s="2" customFormat="1" ht="15.75" customHeight="1">
      <c r="A125" s="57" t="s">
        <v>71</v>
      </c>
      <c r="B125" s="45">
        <v>0</v>
      </c>
      <c r="C125" s="45">
        <v>0</v>
      </c>
      <c r="D125" s="45">
        <v>0</v>
      </c>
      <c r="E125" s="45">
        <v>0</v>
      </c>
      <c r="F125" s="45">
        <f t="shared" si="21"/>
        <v>0</v>
      </c>
      <c r="G125" s="45">
        <v>0</v>
      </c>
      <c r="H125" s="45">
        <v>0</v>
      </c>
      <c r="I125" s="45"/>
      <c r="J125" s="45"/>
      <c r="K125" s="45"/>
      <c r="L125" s="56">
        <f t="shared" si="22"/>
        <v>0</v>
      </c>
      <c r="M125" s="56">
        <f t="shared" si="17"/>
        <v>0</v>
      </c>
      <c r="N125"/>
    </row>
    <row r="126" spans="1:14" s="2" customFormat="1" ht="15.75" customHeight="1">
      <c r="A126" s="57" t="s">
        <v>164</v>
      </c>
      <c r="B126" s="45">
        <v>424718.68999999994</v>
      </c>
      <c r="C126" s="45">
        <v>0</v>
      </c>
      <c r="D126" s="45">
        <v>0</v>
      </c>
      <c r="E126" s="45">
        <v>0</v>
      </c>
      <c r="F126" s="45">
        <f t="shared" si="21"/>
        <v>424718.68999999994</v>
      </c>
      <c r="G126" s="45">
        <v>0</v>
      </c>
      <c r="H126" s="45">
        <v>112438.9</v>
      </c>
      <c r="I126" s="45">
        <v>0</v>
      </c>
      <c r="J126" s="45">
        <v>0</v>
      </c>
      <c r="K126" s="45">
        <v>0</v>
      </c>
      <c r="L126" s="56">
        <f t="shared" si="22"/>
        <v>112438.9</v>
      </c>
      <c r="M126" s="56">
        <f t="shared" si="17"/>
        <v>537157.59</v>
      </c>
      <c r="N126"/>
    </row>
    <row r="127" spans="1:14" s="2" customFormat="1" ht="15.75">
      <c r="A127" s="57" t="s">
        <v>62</v>
      </c>
      <c r="B127" s="45">
        <v>1538.550000000745</v>
      </c>
      <c r="C127" s="45">
        <v>14047367.93</v>
      </c>
      <c r="D127" s="45">
        <v>14032102.62</v>
      </c>
      <c r="E127" s="45">
        <v>0</v>
      </c>
      <c r="F127" s="45">
        <f t="shared" si="21"/>
        <v>16803.860000001267</v>
      </c>
      <c r="G127" s="45">
        <v>2193.6999999997206</v>
      </c>
      <c r="H127" s="45">
        <v>592604.41</v>
      </c>
      <c r="I127" s="45">
        <v>310328.36</v>
      </c>
      <c r="J127" s="45">
        <v>308134.66</v>
      </c>
      <c r="K127" s="45">
        <v>0</v>
      </c>
      <c r="L127" s="56">
        <f t="shared" si="22"/>
        <v>286663.4499999998</v>
      </c>
      <c r="M127" s="56">
        <f t="shared" si="17"/>
        <v>303467.31000000105</v>
      </c>
      <c r="N127"/>
    </row>
    <row r="128" spans="1:14" s="2" customFormat="1" ht="15" customHeight="1">
      <c r="A128" s="57" t="s">
        <v>63</v>
      </c>
      <c r="B128" s="45">
        <v>10504.11</v>
      </c>
      <c r="C128" s="45">
        <v>1511698.1</v>
      </c>
      <c r="D128" s="45">
        <v>560682.39</v>
      </c>
      <c r="E128" s="45">
        <v>0</v>
      </c>
      <c r="F128" s="45">
        <f t="shared" si="21"/>
        <v>961519.8200000002</v>
      </c>
      <c r="G128" s="45">
        <v>0.7</v>
      </c>
      <c r="H128" s="45">
        <v>10170646.32</v>
      </c>
      <c r="I128" s="45">
        <v>4254299.63</v>
      </c>
      <c r="J128" s="45">
        <v>176600</v>
      </c>
      <c r="K128" s="45">
        <v>0</v>
      </c>
      <c r="L128" s="56">
        <f t="shared" si="22"/>
        <v>9994047.02</v>
      </c>
      <c r="M128" s="56">
        <f t="shared" si="17"/>
        <v>10955566.84</v>
      </c>
      <c r="N128"/>
    </row>
    <row r="129" spans="1:14" ht="15.75" customHeight="1">
      <c r="A129" s="57" t="s">
        <v>64</v>
      </c>
      <c r="B129" s="45">
        <v>2132143903.999999</v>
      </c>
      <c r="C129" s="45">
        <v>439601309.27</v>
      </c>
      <c r="D129" s="45">
        <v>338781449.45</v>
      </c>
      <c r="E129" s="45">
        <v>0</v>
      </c>
      <c r="F129" s="45">
        <f t="shared" si="21"/>
        <v>2232963763.819999</v>
      </c>
      <c r="G129" s="45">
        <v>0</v>
      </c>
      <c r="H129" s="45">
        <v>39401113.21</v>
      </c>
      <c r="I129" s="45">
        <v>3555851.71</v>
      </c>
      <c r="J129" s="45">
        <v>3555660.91</v>
      </c>
      <c r="K129" s="45">
        <v>0</v>
      </c>
      <c r="L129" s="56">
        <f t="shared" si="22"/>
        <v>35845452.3</v>
      </c>
      <c r="M129" s="56">
        <f t="shared" si="17"/>
        <v>2268809216.1199994</v>
      </c>
      <c r="N129"/>
    </row>
    <row r="130" spans="1:14" ht="15.75" customHeight="1">
      <c r="A130" s="57" t="s">
        <v>65</v>
      </c>
      <c r="B130" s="45">
        <v>0</v>
      </c>
      <c r="C130" s="45">
        <v>0</v>
      </c>
      <c r="D130" s="45">
        <v>0</v>
      </c>
      <c r="E130" s="45">
        <v>0</v>
      </c>
      <c r="F130" s="45">
        <f t="shared" si="21"/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56">
        <f t="shared" si="22"/>
        <v>0</v>
      </c>
      <c r="M130" s="56">
        <f t="shared" si="17"/>
        <v>0</v>
      </c>
      <c r="N130"/>
    </row>
    <row r="131" spans="1:14" ht="15.75" customHeight="1">
      <c r="A131" s="57" t="s">
        <v>130</v>
      </c>
      <c r="B131" s="45">
        <v>279653.22999999975</v>
      </c>
      <c r="C131" s="45">
        <v>741749.29</v>
      </c>
      <c r="D131" s="45">
        <v>0</v>
      </c>
      <c r="E131" s="45">
        <v>0</v>
      </c>
      <c r="F131" s="45">
        <f t="shared" si="21"/>
        <v>1021402.5199999998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56">
        <f t="shared" si="22"/>
        <v>0</v>
      </c>
      <c r="M131" s="56">
        <f t="shared" si="17"/>
        <v>1021402.5199999998</v>
      </c>
      <c r="N131"/>
    </row>
    <row r="132" spans="1:14" ht="15.75" customHeight="1">
      <c r="A132" s="57" t="s">
        <v>191</v>
      </c>
      <c r="B132" s="45">
        <v>0</v>
      </c>
      <c r="C132" s="45">
        <v>1257.79</v>
      </c>
      <c r="D132" s="45">
        <v>1257.79</v>
      </c>
      <c r="E132" s="45">
        <v>0</v>
      </c>
      <c r="F132" s="45">
        <f t="shared" si="21"/>
        <v>0</v>
      </c>
      <c r="G132" s="45"/>
      <c r="H132" s="45"/>
      <c r="I132" s="45"/>
      <c r="J132" s="45"/>
      <c r="K132" s="45"/>
      <c r="L132" s="56"/>
      <c r="M132" s="56"/>
      <c r="N132"/>
    </row>
    <row r="133" spans="1:14" ht="15.75" customHeight="1">
      <c r="A133" s="57" t="s">
        <v>131</v>
      </c>
      <c r="B133" s="45">
        <v>573702.3199999984</v>
      </c>
      <c r="C133" s="45">
        <v>15815177.43</v>
      </c>
      <c r="D133" s="45">
        <v>14575359.81</v>
      </c>
      <c r="E133" s="45">
        <v>0</v>
      </c>
      <c r="F133" s="45">
        <f>(B133+C133)-(D133+E133)</f>
        <v>1813519.9399999976</v>
      </c>
      <c r="G133" s="45">
        <v>54680.640000000596</v>
      </c>
      <c r="H133" s="45">
        <v>49361129.38</v>
      </c>
      <c r="I133" s="45">
        <v>3552642.32</v>
      </c>
      <c r="J133" s="45">
        <v>3438335.2</v>
      </c>
      <c r="K133" s="45">
        <v>5228743.27</v>
      </c>
      <c r="L133" s="56">
        <f t="shared" si="22"/>
        <v>40748731.550000004</v>
      </c>
      <c r="M133" s="56">
        <f t="shared" si="17"/>
        <v>42562251.49</v>
      </c>
      <c r="N133"/>
    </row>
    <row r="134" spans="1:14" s="2" customFormat="1" ht="15.75" customHeight="1">
      <c r="A134" s="57" t="s">
        <v>132</v>
      </c>
      <c r="B134" s="45">
        <v>0</v>
      </c>
      <c r="C134" s="45">
        <v>0</v>
      </c>
      <c r="D134" s="45">
        <v>0</v>
      </c>
      <c r="E134" s="45">
        <v>0</v>
      </c>
      <c r="F134" s="45">
        <f>(B134+C134)-(D134+E134)</f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56">
        <f t="shared" si="22"/>
        <v>0</v>
      </c>
      <c r="M134" s="56">
        <f t="shared" si="17"/>
        <v>0</v>
      </c>
      <c r="N134"/>
    </row>
    <row r="135" spans="1:14" s="2" customFormat="1" ht="15.75" customHeight="1">
      <c r="A135" s="57" t="s">
        <v>183</v>
      </c>
      <c r="B135" s="45">
        <v>0</v>
      </c>
      <c r="C135" s="45">
        <v>0</v>
      </c>
      <c r="D135" s="45">
        <v>0</v>
      </c>
      <c r="E135" s="45">
        <v>0</v>
      </c>
      <c r="F135" s="45">
        <f>(B135+C135)-(D135+E135)</f>
        <v>0</v>
      </c>
      <c r="G135" s="45">
        <v>0</v>
      </c>
      <c r="H135" s="45">
        <v>3565517.6</v>
      </c>
      <c r="I135" s="45">
        <v>0</v>
      </c>
      <c r="J135" s="45">
        <v>0</v>
      </c>
      <c r="K135" s="45">
        <v>0</v>
      </c>
      <c r="L135" s="56">
        <f t="shared" si="22"/>
        <v>3565517.6</v>
      </c>
      <c r="M135" s="56">
        <f t="shared" si="17"/>
        <v>3565517.6</v>
      </c>
      <c r="N135"/>
    </row>
    <row r="136" spans="1:14" s="2" customFormat="1" ht="15.75">
      <c r="A136" s="57" t="s">
        <v>133</v>
      </c>
      <c r="B136" s="45">
        <v>427401.36</v>
      </c>
      <c r="C136" s="45">
        <v>0</v>
      </c>
      <c r="D136" s="45">
        <v>0</v>
      </c>
      <c r="E136" s="45">
        <v>0</v>
      </c>
      <c r="F136" s="45">
        <f>(B136+C136)-(D136+E136)</f>
        <v>427401.36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56">
        <f t="shared" si="22"/>
        <v>0</v>
      </c>
      <c r="M136" s="56">
        <f t="shared" si="17"/>
        <v>427401.36</v>
      </c>
      <c r="N136"/>
    </row>
    <row r="137" spans="1:14" s="2" customFormat="1" ht="31.5">
      <c r="A137" s="63" t="s">
        <v>182</v>
      </c>
      <c r="B137" s="70">
        <v>19727.59</v>
      </c>
      <c r="C137" s="45">
        <v>0</v>
      </c>
      <c r="D137" s="45">
        <v>0</v>
      </c>
      <c r="E137" s="45">
        <v>0</v>
      </c>
      <c r="F137" s="45">
        <f>(B137+C137)-(D137+E137)</f>
        <v>19727.59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56">
        <f t="shared" si="22"/>
        <v>0</v>
      </c>
      <c r="M137" s="56"/>
      <c r="N137"/>
    </row>
    <row r="138" spans="1:14" s="2" customFormat="1" ht="15.75" customHeight="1">
      <c r="A138" s="54" t="s">
        <v>4</v>
      </c>
      <c r="B138" s="71">
        <f aca="true" t="shared" si="23" ref="B138:L138">SUM(B139:B142)</f>
        <v>5584985.700000002</v>
      </c>
      <c r="C138" s="52">
        <f>SUM(C139:C142)</f>
        <v>18825510.240000002</v>
      </c>
      <c r="D138" s="52">
        <f t="shared" si="23"/>
        <v>15124334.92</v>
      </c>
      <c r="E138" s="52">
        <f t="shared" si="23"/>
        <v>0</v>
      </c>
      <c r="F138" s="52">
        <f t="shared" si="23"/>
        <v>9286161.020000003</v>
      </c>
      <c r="G138" s="52">
        <f t="shared" si="23"/>
        <v>19639138.320000008</v>
      </c>
      <c r="H138" s="52">
        <f t="shared" si="23"/>
        <v>46430085.26</v>
      </c>
      <c r="I138" s="52">
        <f t="shared" si="23"/>
        <v>32128762.450000003</v>
      </c>
      <c r="J138" s="52">
        <f t="shared" si="23"/>
        <v>29763696.380000003</v>
      </c>
      <c r="K138" s="52">
        <f t="shared" si="23"/>
        <v>3938323.61</v>
      </c>
      <c r="L138" s="53">
        <f t="shared" si="23"/>
        <v>32367203.590000004</v>
      </c>
      <c r="M138" s="53">
        <f aca="true" t="shared" si="24" ref="M138:M153">F138+L138</f>
        <v>41653364.61000001</v>
      </c>
      <c r="N138"/>
    </row>
    <row r="139" spans="1:14" s="2" customFormat="1" ht="15.75" customHeight="1">
      <c r="A139" s="59" t="s">
        <v>30</v>
      </c>
      <c r="B139" s="45">
        <v>338557.2700000107</v>
      </c>
      <c r="C139" s="45">
        <v>6215739.19</v>
      </c>
      <c r="D139" s="45">
        <v>6206530.27</v>
      </c>
      <c r="E139" s="72">
        <v>0</v>
      </c>
      <c r="F139" s="45">
        <f>(B139+C139)-(D139+E139)</f>
        <v>347766.1900000116</v>
      </c>
      <c r="G139" s="45">
        <v>5502.60000000149</v>
      </c>
      <c r="H139" s="45">
        <v>8305110.05</v>
      </c>
      <c r="I139" s="45">
        <v>6500610.35</v>
      </c>
      <c r="J139" s="45">
        <v>4481147.16</v>
      </c>
      <c r="K139" s="45">
        <v>187610.15</v>
      </c>
      <c r="L139" s="56">
        <f>(G139+H139)-(J139+K139)</f>
        <v>3641855.340000001</v>
      </c>
      <c r="M139" s="56">
        <f t="shared" si="24"/>
        <v>3989621.5300000124</v>
      </c>
      <c r="N139"/>
    </row>
    <row r="140" spans="1:14" ht="15.75">
      <c r="A140" s="59" t="s">
        <v>72</v>
      </c>
      <c r="B140" s="45">
        <v>0</v>
      </c>
      <c r="C140" s="45">
        <v>0</v>
      </c>
      <c r="D140" s="45">
        <v>0</v>
      </c>
      <c r="E140" s="72">
        <v>0</v>
      </c>
      <c r="F140" s="45">
        <f>(B140+C140)-(D140+E140)</f>
        <v>0</v>
      </c>
      <c r="G140" s="45">
        <v>19574954.46000001</v>
      </c>
      <c r="H140" s="45">
        <v>0</v>
      </c>
      <c r="I140" s="45">
        <v>18836878.07</v>
      </c>
      <c r="J140" s="45">
        <v>18836878.07</v>
      </c>
      <c r="K140" s="45">
        <v>0</v>
      </c>
      <c r="L140" s="56">
        <f>(G140+H140)-(J140+K140)</f>
        <v>738076.390000008</v>
      </c>
      <c r="M140" s="56">
        <f t="shared" si="24"/>
        <v>738076.390000008</v>
      </c>
      <c r="N140"/>
    </row>
    <row r="141" spans="1:14" s="2" customFormat="1" ht="15.75">
      <c r="A141" s="59" t="s">
        <v>31</v>
      </c>
      <c r="B141" s="45">
        <v>5244126.289999992</v>
      </c>
      <c r="C141" s="45">
        <v>12512972.39</v>
      </c>
      <c r="D141" s="45">
        <v>8821005.99</v>
      </c>
      <c r="E141" s="72">
        <v>0</v>
      </c>
      <c r="F141" s="45">
        <f>(B141+C141)-(D141+E141)</f>
        <v>8936092.689999992</v>
      </c>
      <c r="G141" s="45">
        <v>9463.519999995828</v>
      </c>
      <c r="H141" s="45">
        <v>32590676.02</v>
      </c>
      <c r="I141" s="45">
        <v>3909865.04</v>
      </c>
      <c r="J141" s="45">
        <v>3760799.07</v>
      </c>
      <c r="K141" s="45">
        <v>3719265.86</v>
      </c>
      <c r="L141" s="56">
        <f>(G141+H141)-(J141+K141)</f>
        <v>25120074.609999996</v>
      </c>
      <c r="M141" s="56">
        <f t="shared" si="24"/>
        <v>34056167.29999999</v>
      </c>
      <c r="N141"/>
    </row>
    <row r="142" spans="1:14" s="2" customFormat="1" ht="15.75" customHeight="1">
      <c r="A142" s="59" t="s">
        <v>32</v>
      </c>
      <c r="B142" s="45">
        <v>2302.140000000014</v>
      </c>
      <c r="C142" s="45">
        <v>96798.66</v>
      </c>
      <c r="D142" s="45">
        <v>96798.66</v>
      </c>
      <c r="E142" s="72">
        <v>0</v>
      </c>
      <c r="F142" s="45">
        <f>(B142+C142)-(D142+E142)</f>
        <v>2302.140000000014</v>
      </c>
      <c r="G142" s="45">
        <v>49217.74000000022</v>
      </c>
      <c r="H142" s="45">
        <v>5534299.19</v>
      </c>
      <c r="I142" s="45">
        <v>2881408.99</v>
      </c>
      <c r="J142" s="45">
        <v>2684872.08</v>
      </c>
      <c r="K142" s="45">
        <v>31447.6</v>
      </c>
      <c r="L142" s="56">
        <f>(G142+H142)-(J142+K142)</f>
        <v>2867197.2500000005</v>
      </c>
      <c r="M142" s="56">
        <f t="shared" si="24"/>
        <v>2869499.3900000006</v>
      </c>
      <c r="N142"/>
    </row>
    <row r="143" spans="1:14" s="2" customFormat="1" ht="15.75" customHeight="1">
      <c r="A143" s="54" t="s">
        <v>8</v>
      </c>
      <c r="B143" s="52">
        <f>SUM(B144:B147)</f>
        <v>216192.16999999946</v>
      </c>
      <c r="C143" s="52">
        <f>SUM(C144:C147)</f>
        <v>38569771.33</v>
      </c>
      <c r="D143" s="52">
        <f aca="true" t="shared" si="25" ref="D143:L143">SUM(D144:D147)</f>
        <v>38514670.27</v>
      </c>
      <c r="E143" s="52">
        <f t="shared" si="25"/>
        <v>0.03</v>
      </c>
      <c r="F143" s="52">
        <f t="shared" si="25"/>
        <v>271293.1999999953</v>
      </c>
      <c r="G143" s="52">
        <f t="shared" si="25"/>
        <v>71750.99000000954</v>
      </c>
      <c r="H143" s="52">
        <f t="shared" si="25"/>
        <v>144599516.31</v>
      </c>
      <c r="I143" s="52">
        <f t="shared" si="25"/>
        <v>93863814.82</v>
      </c>
      <c r="J143" s="52">
        <f t="shared" si="25"/>
        <v>90839101.75</v>
      </c>
      <c r="K143" s="52">
        <f t="shared" si="25"/>
        <v>7436836.85</v>
      </c>
      <c r="L143" s="52">
        <f t="shared" si="25"/>
        <v>46395328.7</v>
      </c>
      <c r="M143" s="53">
        <f t="shared" si="24"/>
        <v>46666621.9</v>
      </c>
      <c r="N143"/>
    </row>
    <row r="144" spans="1:14" s="2" customFormat="1" ht="15.75" customHeight="1">
      <c r="A144" s="10" t="s">
        <v>17</v>
      </c>
      <c r="B144" s="73">
        <v>14289.060000000056</v>
      </c>
      <c r="C144" s="73">
        <v>469442.07</v>
      </c>
      <c r="D144" s="74">
        <v>461292.06</v>
      </c>
      <c r="E144" s="75">
        <v>0</v>
      </c>
      <c r="F144" s="74">
        <f>(B144+C144)-(D144+E144)</f>
        <v>22439.070000000065</v>
      </c>
      <c r="G144" s="74">
        <v>0</v>
      </c>
      <c r="H144" s="45">
        <v>25392255.77</v>
      </c>
      <c r="I144" s="45">
        <v>20500515.58</v>
      </c>
      <c r="J144" s="45">
        <v>20500515.58</v>
      </c>
      <c r="K144" s="45">
        <v>0</v>
      </c>
      <c r="L144" s="56">
        <f>(G144+H144)-(J144+K144)</f>
        <v>4891740.190000001</v>
      </c>
      <c r="M144" s="56">
        <f t="shared" si="24"/>
        <v>4914179.260000002</v>
      </c>
      <c r="N144"/>
    </row>
    <row r="145" spans="1:14" s="2" customFormat="1" ht="15" customHeight="1">
      <c r="A145" s="63" t="s">
        <v>33</v>
      </c>
      <c r="B145" s="45">
        <v>201903.1099999994</v>
      </c>
      <c r="C145" s="45">
        <v>38100329.26</v>
      </c>
      <c r="D145" s="45">
        <v>38053378.21</v>
      </c>
      <c r="E145" s="72">
        <v>0.03</v>
      </c>
      <c r="F145" s="45">
        <f>(B145+C145)-(D145+E145)</f>
        <v>248854.12999999523</v>
      </c>
      <c r="G145" s="45">
        <v>71750.99000000954</v>
      </c>
      <c r="H145" s="45">
        <v>114229504.1</v>
      </c>
      <c r="I145" s="45">
        <v>68659659.74</v>
      </c>
      <c r="J145" s="45">
        <v>65634946.67</v>
      </c>
      <c r="K145" s="45">
        <v>7436836.85</v>
      </c>
      <c r="L145" s="56">
        <f>(G145+H145)-(J145+K145)</f>
        <v>41229471.57000001</v>
      </c>
      <c r="M145" s="56">
        <f t="shared" si="24"/>
        <v>41478325.7</v>
      </c>
      <c r="N145"/>
    </row>
    <row r="146" spans="1:14" s="2" customFormat="1" ht="15.75">
      <c r="A146" s="63" t="s">
        <v>34</v>
      </c>
      <c r="B146" s="45">
        <v>0</v>
      </c>
      <c r="C146" s="45">
        <v>0</v>
      </c>
      <c r="D146" s="45">
        <v>0</v>
      </c>
      <c r="E146" s="72">
        <v>0</v>
      </c>
      <c r="F146" s="45">
        <f>(B146+C146)-(D146+E146)</f>
        <v>0</v>
      </c>
      <c r="G146" s="45">
        <v>0</v>
      </c>
      <c r="H146" s="45">
        <v>905882.19</v>
      </c>
      <c r="I146" s="45">
        <v>661998.01</v>
      </c>
      <c r="J146" s="45">
        <v>661998.01</v>
      </c>
      <c r="K146" s="45">
        <v>0</v>
      </c>
      <c r="L146" s="56">
        <f>(G146+H146)-(J146+K146)</f>
        <v>243884.17999999993</v>
      </c>
      <c r="M146" s="56">
        <f t="shared" si="24"/>
        <v>243884.17999999993</v>
      </c>
      <c r="N146"/>
    </row>
    <row r="147" spans="1:14" s="2" customFormat="1" ht="15.75">
      <c r="A147" s="57" t="s">
        <v>35</v>
      </c>
      <c r="B147" s="91">
        <v>0</v>
      </c>
      <c r="C147" s="73">
        <v>0</v>
      </c>
      <c r="D147" s="70">
        <v>0</v>
      </c>
      <c r="E147" s="75">
        <v>0</v>
      </c>
      <c r="F147" s="70">
        <f>(B147+C147)-(D147+E147)</f>
        <v>0</v>
      </c>
      <c r="G147" s="70">
        <v>0</v>
      </c>
      <c r="H147" s="70">
        <v>4071874.25</v>
      </c>
      <c r="I147" s="70">
        <v>4041641.49</v>
      </c>
      <c r="J147" s="45">
        <v>4041641.49</v>
      </c>
      <c r="K147" s="45">
        <v>0</v>
      </c>
      <c r="L147" s="56">
        <f>(G147+H147)-(J147+K147)</f>
        <v>30232.759999999776</v>
      </c>
      <c r="M147" s="56">
        <f t="shared" si="24"/>
        <v>30232.759999999776</v>
      </c>
      <c r="N147"/>
    </row>
    <row r="148" spans="1:14" s="2" customFormat="1" ht="15.75">
      <c r="A148" s="76" t="s">
        <v>5</v>
      </c>
      <c r="B148" s="77">
        <f>SUM(B149:B150)</f>
        <v>187012.43000000715</v>
      </c>
      <c r="C148" s="52">
        <f>SUM(C149:C150)</f>
        <v>26926765.39</v>
      </c>
      <c r="D148" s="52">
        <f aca="true" t="shared" si="26" ref="D148:L148">SUM(D149:D150)</f>
        <v>26858202.23</v>
      </c>
      <c r="E148" s="52">
        <f t="shared" si="26"/>
        <v>0</v>
      </c>
      <c r="F148" s="52">
        <f t="shared" si="26"/>
        <v>255575.5900000073</v>
      </c>
      <c r="G148" s="52">
        <f t="shared" si="26"/>
        <v>796586.700000003</v>
      </c>
      <c r="H148" s="52">
        <f t="shared" si="26"/>
        <v>190313951.17</v>
      </c>
      <c r="I148" s="52">
        <f t="shared" si="26"/>
        <v>80818166.00999999</v>
      </c>
      <c r="J148" s="52">
        <f t="shared" si="26"/>
        <v>78609899.91999999</v>
      </c>
      <c r="K148" s="52">
        <f t="shared" si="26"/>
        <v>789931.14</v>
      </c>
      <c r="L148" s="52">
        <f t="shared" si="26"/>
        <v>111710706.81000003</v>
      </c>
      <c r="M148" s="53">
        <f t="shared" si="24"/>
        <v>111966282.40000004</v>
      </c>
      <c r="N148"/>
    </row>
    <row r="149" spans="1:14" s="2" customFormat="1" ht="15.75">
      <c r="A149" s="57" t="s">
        <v>36</v>
      </c>
      <c r="B149" s="66">
        <v>187012.43000000715</v>
      </c>
      <c r="C149" s="45">
        <v>26550537.45</v>
      </c>
      <c r="D149" s="45">
        <v>26481974.29</v>
      </c>
      <c r="E149" s="45">
        <v>0</v>
      </c>
      <c r="F149" s="45">
        <f>(B149+C149)-(D149+E149)</f>
        <v>255575.5900000073</v>
      </c>
      <c r="G149" s="45">
        <v>796586.700000003</v>
      </c>
      <c r="H149" s="45">
        <v>181797348.72</v>
      </c>
      <c r="I149" s="45">
        <v>78804158.16</v>
      </c>
      <c r="J149" s="45">
        <v>76597092.07</v>
      </c>
      <c r="K149" s="45">
        <v>766586.88</v>
      </c>
      <c r="L149" s="45">
        <f>(G149+H149)-(J149+K149)</f>
        <v>105230256.47000003</v>
      </c>
      <c r="M149" s="56">
        <f t="shared" si="24"/>
        <v>105485832.06000003</v>
      </c>
      <c r="N149"/>
    </row>
    <row r="150" spans="1:14" s="2" customFormat="1" ht="15.75">
      <c r="A150" s="57" t="s">
        <v>37</v>
      </c>
      <c r="B150" s="66">
        <v>0</v>
      </c>
      <c r="C150" s="45">
        <v>376227.94</v>
      </c>
      <c r="D150" s="45">
        <v>376227.94</v>
      </c>
      <c r="E150" s="45">
        <v>0</v>
      </c>
      <c r="F150" s="45">
        <f>(B150+C150)-(D150+E150)</f>
        <v>0</v>
      </c>
      <c r="G150" s="45">
        <v>0</v>
      </c>
      <c r="H150" s="45">
        <v>8516602.45</v>
      </c>
      <c r="I150" s="45">
        <v>2014007.85</v>
      </c>
      <c r="J150" s="45">
        <v>2012807.85</v>
      </c>
      <c r="K150" s="45">
        <v>23344.26</v>
      </c>
      <c r="L150" s="45">
        <f>(G150+H150)-(J150+K150)</f>
        <v>6480450.339999999</v>
      </c>
      <c r="M150" s="56">
        <f t="shared" si="24"/>
        <v>6480450.339999999</v>
      </c>
      <c r="N150"/>
    </row>
    <row r="151" spans="1:14" s="2" customFormat="1" ht="15.75">
      <c r="A151" s="68" t="s">
        <v>73</v>
      </c>
      <c r="B151" s="77">
        <f>SUM(B152:B153)</f>
        <v>0</v>
      </c>
      <c r="C151" s="52">
        <f aca="true" t="shared" si="27" ref="C151:L151">SUM(C152:C153)</f>
        <v>520301.94</v>
      </c>
      <c r="D151" s="52">
        <f>D152+D153</f>
        <v>520301.94</v>
      </c>
      <c r="E151" s="52">
        <v>0</v>
      </c>
      <c r="F151" s="52">
        <f t="shared" si="27"/>
        <v>0</v>
      </c>
      <c r="G151" s="52">
        <f t="shared" si="27"/>
        <v>489239.32000000007</v>
      </c>
      <c r="H151" s="52">
        <f t="shared" si="27"/>
        <v>17927671.39</v>
      </c>
      <c r="I151" s="52">
        <f t="shared" si="27"/>
        <v>7768831.85</v>
      </c>
      <c r="J151" s="52">
        <f t="shared" si="27"/>
        <v>7743331.85</v>
      </c>
      <c r="K151" s="52">
        <f t="shared" si="27"/>
        <v>351819.14</v>
      </c>
      <c r="L151" s="53">
        <f t="shared" si="27"/>
        <v>10321759.72</v>
      </c>
      <c r="M151" s="53">
        <f t="shared" si="24"/>
        <v>10321759.72</v>
      </c>
      <c r="N151"/>
    </row>
    <row r="152" spans="1:14" s="2" customFormat="1" ht="15.75">
      <c r="A152" s="63" t="s">
        <v>15</v>
      </c>
      <c r="B152" s="45">
        <v>0</v>
      </c>
      <c r="C152" s="45">
        <v>387647.31</v>
      </c>
      <c r="D152" s="45">
        <v>387647.31</v>
      </c>
      <c r="E152" s="45">
        <v>0</v>
      </c>
      <c r="F152" s="45">
        <f>(B152+C152)-(D152+E152)</f>
        <v>0</v>
      </c>
      <c r="G152" s="45">
        <v>414961.3799999999</v>
      </c>
      <c r="H152" s="45">
        <v>16003688.51</v>
      </c>
      <c r="I152" s="45">
        <v>6788896.09</v>
      </c>
      <c r="J152" s="45">
        <v>6788896.09</v>
      </c>
      <c r="K152" s="45">
        <v>294335.86</v>
      </c>
      <c r="L152" s="56">
        <f>(G152+H152)-(J152+K152)</f>
        <v>9335417.940000001</v>
      </c>
      <c r="M152" s="56">
        <f t="shared" si="24"/>
        <v>9335417.940000001</v>
      </c>
      <c r="N152"/>
    </row>
    <row r="153" spans="1:14" s="2" customFormat="1" ht="15.75">
      <c r="A153" s="63" t="s">
        <v>59</v>
      </c>
      <c r="B153" s="45">
        <v>0</v>
      </c>
      <c r="C153" s="45">
        <v>132654.63</v>
      </c>
      <c r="D153" s="45">
        <v>132654.63</v>
      </c>
      <c r="E153" s="45">
        <v>0</v>
      </c>
      <c r="F153" s="45">
        <f>(B153+C153)-(D153+E153)</f>
        <v>0</v>
      </c>
      <c r="G153" s="45">
        <v>74277.94000000018</v>
      </c>
      <c r="H153" s="45">
        <v>1923982.88</v>
      </c>
      <c r="I153" s="45">
        <v>979935.76</v>
      </c>
      <c r="J153" s="45">
        <v>954435.76</v>
      </c>
      <c r="K153" s="45">
        <v>57483.28</v>
      </c>
      <c r="L153" s="56">
        <f>(G153+H153)-(J153+K153)</f>
        <v>986341.78</v>
      </c>
      <c r="M153" s="56">
        <f t="shared" si="24"/>
        <v>986341.78</v>
      </c>
      <c r="N153"/>
    </row>
    <row r="154" spans="1:14" s="2" customFormat="1" ht="15.7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3" t="s">
        <v>135</v>
      </c>
      <c r="N154"/>
    </row>
    <row r="155" spans="1:14" s="2" customFormat="1" ht="15.7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/>
    </row>
    <row r="156" spans="1:14" s="2" customFormat="1" ht="15.7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/>
    </row>
    <row r="157" spans="1:14" s="2" customFormat="1" ht="15.7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/>
    </row>
    <row r="158" spans="1:14" s="2" customFormat="1" ht="15.7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/>
    </row>
    <row r="159" spans="1:14" s="2" customFormat="1" ht="15.7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3" t="s">
        <v>21</v>
      </c>
      <c r="N159"/>
    </row>
    <row r="160" spans="1:14" s="2" customFormat="1" ht="15.75">
      <c r="A160" s="122" t="s">
        <v>0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/>
    </row>
    <row r="161" spans="1:14" s="2" customFormat="1" ht="15.75">
      <c r="A161" s="122" t="s">
        <v>10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/>
    </row>
    <row r="162" spans="1:14" s="2" customFormat="1" ht="15.75">
      <c r="A162" s="124" t="s">
        <v>13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/>
    </row>
    <row r="163" spans="1:14" s="2" customFormat="1" ht="15.75">
      <c r="A163" s="123" t="s">
        <v>11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/>
    </row>
    <row r="164" spans="1:14" s="2" customFormat="1" ht="15.75">
      <c r="A164" s="122" t="str">
        <f>A9</f>
        <v>JANEIRO A FEVEREIRO 2023/BIMESTRE JANEIRO - FEVEREIRO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/>
    </row>
    <row r="165" spans="1:14" s="2" customFormat="1" ht="15.7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/>
    </row>
    <row r="166" spans="1:14" s="2" customFormat="1" ht="15.7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/>
    </row>
    <row r="167" spans="2:14" s="2" customFormat="1" ht="15.75">
      <c r="B167" s="30"/>
      <c r="C167" s="30"/>
      <c r="D167" s="30"/>
      <c r="E167" s="29"/>
      <c r="F167" s="30"/>
      <c r="G167" s="30"/>
      <c r="H167" s="29"/>
      <c r="I167" s="29"/>
      <c r="J167" s="29"/>
      <c r="K167" s="108" t="str">
        <f>K12</f>
        <v>Emissão: 24/03/2023</v>
      </c>
      <c r="L167" s="108"/>
      <c r="M167" s="108"/>
      <c r="N167"/>
    </row>
    <row r="168" spans="1:14" s="2" customFormat="1" ht="15.75">
      <c r="A168" s="2" t="str">
        <f>A13</f>
        <v>RREO - Anexo 7 (LRF, art. 53, inciso V)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3"/>
      <c r="L168" s="3"/>
      <c r="M168" s="3">
        <v>1</v>
      </c>
      <c r="N168"/>
    </row>
    <row r="169" spans="1:14" s="2" customFormat="1" ht="16.5" customHeight="1">
      <c r="A169" s="94" t="s">
        <v>12</v>
      </c>
      <c r="B169" s="100" t="str">
        <f>B14</f>
        <v>RESTOS A PAGAR PROCESSADOS</v>
      </c>
      <c r="C169" s="101"/>
      <c r="D169" s="101"/>
      <c r="E169" s="101"/>
      <c r="F169" s="102"/>
      <c r="G169" s="115" t="str">
        <f>G14</f>
        <v>RESTOS A PAGAR NÃO PROCESSADOS</v>
      </c>
      <c r="H169" s="116"/>
      <c r="I169" s="116"/>
      <c r="J169" s="116"/>
      <c r="K169" s="116"/>
      <c r="L169" s="116"/>
      <c r="M169" s="115" t="s">
        <v>107</v>
      </c>
      <c r="N169"/>
    </row>
    <row r="170" spans="1:14" s="2" customFormat="1" ht="16.5" customHeight="1">
      <c r="A170" s="95"/>
      <c r="B170" s="103"/>
      <c r="C170" s="104"/>
      <c r="D170" s="104"/>
      <c r="E170" s="104"/>
      <c r="F170" s="105"/>
      <c r="G170" s="117"/>
      <c r="H170" s="118"/>
      <c r="I170" s="118"/>
      <c r="J170" s="118"/>
      <c r="K170" s="118"/>
      <c r="L170" s="118"/>
      <c r="M170" s="121"/>
      <c r="N170"/>
    </row>
    <row r="171" spans="1:14" s="2" customFormat="1" ht="16.5" customHeight="1">
      <c r="A171" s="95"/>
      <c r="B171" s="113" t="s">
        <v>1</v>
      </c>
      <c r="C171" s="114"/>
      <c r="D171" s="98" t="s">
        <v>2</v>
      </c>
      <c r="E171" s="98" t="s">
        <v>3</v>
      </c>
      <c r="F171" s="119" t="s">
        <v>20</v>
      </c>
      <c r="G171" s="111" t="s">
        <v>1</v>
      </c>
      <c r="H171" s="112"/>
      <c r="I171" s="98" t="s">
        <v>19</v>
      </c>
      <c r="J171" s="98" t="s">
        <v>2</v>
      </c>
      <c r="K171" s="98" t="s">
        <v>3</v>
      </c>
      <c r="L171" s="115" t="s">
        <v>20</v>
      </c>
      <c r="M171" s="121"/>
      <c r="N171"/>
    </row>
    <row r="172" spans="1:14" s="2" customFormat="1" ht="16.5" customHeight="1">
      <c r="A172" s="96"/>
      <c r="B172" s="109" t="s">
        <v>97</v>
      </c>
      <c r="C172" s="106" t="s">
        <v>194</v>
      </c>
      <c r="D172" s="99"/>
      <c r="E172" s="99"/>
      <c r="F172" s="120"/>
      <c r="G172" s="109" t="s">
        <v>100</v>
      </c>
      <c r="H172" s="106" t="s">
        <v>187</v>
      </c>
      <c r="I172" s="99"/>
      <c r="J172" s="99"/>
      <c r="K172" s="99"/>
      <c r="L172" s="121"/>
      <c r="M172" s="121"/>
      <c r="N172"/>
    </row>
    <row r="173" spans="1:14" s="2" customFormat="1" ht="36" customHeight="1">
      <c r="A173" s="96"/>
      <c r="B173" s="110"/>
      <c r="C173" s="107"/>
      <c r="D173" s="99"/>
      <c r="E173" s="99"/>
      <c r="F173" s="50"/>
      <c r="G173" s="110"/>
      <c r="H173" s="107"/>
      <c r="I173" s="99"/>
      <c r="J173" s="99"/>
      <c r="K173" s="99"/>
      <c r="L173" s="121"/>
      <c r="M173" s="121"/>
      <c r="N173"/>
    </row>
    <row r="174" spans="1:14" s="2" customFormat="1" ht="21" customHeight="1">
      <c r="A174" s="97"/>
      <c r="B174" s="36" t="s">
        <v>109</v>
      </c>
      <c r="C174" s="48" t="s">
        <v>110</v>
      </c>
      <c r="D174" s="37" t="s">
        <v>111</v>
      </c>
      <c r="E174" s="37" t="s">
        <v>98</v>
      </c>
      <c r="F174" s="37" t="s">
        <v>99</v>
      </c>
      <c r="G174" s="37" t="s">
        <v>101</v>
      </c>
      <c r="H174" s="36" t="s">
        <v>102</v>
      </c>
      <c r="I174" s="37" t="s">
        <v>103</v>
      </c>
      <c r="J174" s="37" t="s">
        <v>104</v>
      </c>
      <c r="K174" s="37" t="s">
        <v>105</v>
      </c>
      <c r="L174" s="49" t="s">
        <v>106</v>
      </c>
      <c r="M174" s="49" t="s">
        <v>108</v>
      </c>
      <c r="N174"/>
    </row>
    <row r="175" spans="1:14" s="2" customFormat="1" ht="15.75">
      <c r="A175" s="78" t="s">
        <v>29</v>
      </c>
      <c r="B175" s="71">
        <f aca="true" t="shared" si="28" ref="B175:L175">B275+B278+B281+B283+B176</f>
        <v>128937014.59999998</v>
      </c>
      <c r="C175" s="71">
        <f t="shared" si="28"/>
        <v>365101304.26</v>
      </c>
      <c r="D175" s="71">
        <f t="shared" si="28"/>
        <v>355451496.07</v>
      </c>
      <c r="E175" s="71">
        <f t="shared" si="28"/>
        <v>0.09</v>
      </c>
      <c r="F175" s="71">
        <f t="shared" si="28"/>
        <v>138586822.7</v>
      </c>
      <c r="G175" s="71">
        <f t="shared" si="28"/>
        <v>22790</v>
      </c>
      <c r="H175" s="71">
        <f t="shared" si="28"/>
        <v>21977835.64</v>
      </c>
      <c r="I175" s="71">
        <f t="shared" si="28"/>
        <v>12984725.120000001</v>
      </c>
      <c r="J175" s="71">
        <f t="shared" si="28"/>
        <v>12926726.579999998</v>
      </c>
      <c r="K175" s="71">
        <f t="shared" si="28"/>
        <v>0</v>
      </c>
      <c r="L175" s="71">
        <f t="shared" si="28"/>
        <v>9073899.059999999</v>
      </c>
      <c r="M175" s="79">
        <f aca="true" t="shared" si="29" ref="M175:M232">F175+L175</f>
        <v>147660721.76</v>
      </c>
      <c r="N175"/>
    </row>
    <row r="176" spans="1:14" s="2" customFormat="1" ht="15.75">
      <c r="A176" s="51" t="s">
        <v>9</v>
      </c>
      <c r="B176" s="52">
        <f aca="true" t="shared" si="30" ref="B176:L176">B177+B208+B233+B253+B258+B266</f>
        <v>128472461.22999997</v>
      </c>
      <c r="C176" s="52">
        <f t="shared" si="30"/>
        <v>259001252.03</v>
      </c>
      <c r="D176" s="52">
        <f t="shared" si="30"/>
        <v>248904985.45</v>
      </c>
      <c r="E176" s="52">
        <f t="shared" si="30"/>
        <v>0.09</v>
      </c>
      <c r="F176" s="52">
        <f t="shared" si="30"/>
        <v>138568727.72</v>
      </c>
      <c r="G176" s="52">
        <f t="shared" si="30"/>
        <v>22790</v>
      </c>
      <c r="H176" s="52">
        <f t="shared" si="30"/>
        <v>4493917.859999999</v>
      </c>
      <c r="I176" s="52">
        <f t="shared" si="30"/>
        <v>3927499.9799999995</v>
      </c>
      <c r="J176" s="52">
        <f t="shared" si="30"/>
        <v>3897992.8099999996</v>
      </c>
      <c r="K176" s="52">
        <f t="shared" si="30"/>
        <v>0</v>
      </c>
      <c r="L176" s="52">
        <f t="shared" si="30"/>
        <v>618715.0499999998</v>
      </c>
      <c r="M176" s="53">
        <f t="shared" si="29"/>
        <v>139187442.77</v>
      </c>
      <c r="N176"/>
    </row>
    <row r="177" spans="1:14" s="2" customFormat="1" ht="15.75">
      <c r="A177" s="54" t="s">
        <v>23</v>
      </c>
      <c r="B177" s="52">
        <f aca="true" t="shared" si="31" ref="B177:L177">SUM(B178:B207)</f>
        <v>98868687.38</v>
      </c>
      <c r="C177" s="52">
        <f t="shared" si="31"/>
        <v>178358421.17</v>
      </c>
      <c r="D177" s="52">
        <f t="shared" si="31"/>
        <v>193898195.82</v>
      </c>
      <c r="E177" s="52">
        <f t="shared" si="31"/>
        <v>0.09</v>
      </c>
      <c r="F177" s="52">
        <f t="shared" si="31"/>
        <v>83328912.64</v>
      </c>
      <c r="G177" s="52">
        <f t="shared" si="31"/>
        <v>0</v>
      </c>
      <c r="H177" s="52">
        <f t="shared" si="31"/>
        <v>7363.21</v>
      </c>
      <c r="I177" s="52">
        <f t="shared" si="31"/>
        <v>0</v>
      </c>
      <c r="J177" s="52">
        <f t="shared" si="31"/>
        <v>0</v>
      </c>
      <c r="K177" s="52">
        <f t="shared" si="31"/>
        <v>0</v>
      </c>
      <c r="L177" s="52">
        <f t="shared" si="31"/>
        <v>7363.21</v>
      </c>
      <c r="M177" s="53">
        <f t="shared" si="29"/>
        <v>83336275.85</v>
      </c>
      <c r="N177"/>
    </row>
    <row r="178" spans="1:14" s="2" customFormat="1" ht="15.75">
      <c r="A178" s="55" t="s">
        <v>174</v>
      </c>
      <c r="B178" s="52">
        <v>0</v>
      </c>
      <c r="C178" s="45">
        <v>5589.4</v>
      </c>
      <c r="D178" s="45">
        <v>5410.46</v>
      </c>
      <c r="E178" s="52">
        <v>0</v>
      </c>
      <c r="F178" s="52">
        <f aca="true" t="shared" si="32" ref="F178:F207">(B178+C178)-(D178+E178)</f>
        <v>178.9399999999996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f aca="true" t="shared" si="33" ref="L178:L201">(G178+H178)-(J178+K178)</f>
        <v>0</v>
      </c>
      <c r="M178" s="56">
        <f t="shared" si="29"/>
        <v>178.9399999999996</v>
      </c>
      <c r="N178"/>
    </row>
    <row r="179" spans="1:14" s="2" customFormat="1" ht="15.75" customHeight="1">
      <c r="A179" s="57" t="s">
        <v>136</v>
      </c>
      <c r="B179" s="45">
        <v>35930.13999999999</v>
      </c>
      <c r="C179" s="45">
        <v>234944.51</v>
      </c>
      <c r="D179" s="45">
        <v>158316.79</v>
      </c>
      <c r="E179" s="45">
        <v>0</v>
      </c>
      <c r="F179" s="45">
        <f t="shared" si="32"/>
        <v>112557.86000000002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56">
        <f t="shared" si="33"/>
        <v>0</v>
      </c>
      <c r="M179" s="56">
        <f t="shared" si="29"/>
        <v>112557.86000000002</v>
      </c>
      <c r="N179"/>
    </row>
    <row r="180" spans="1:14" s="2" customFormat="1" ht="15.75">
      <c r="A180" s="63" t="s">
        <v>16</v>
      </c>
      <c r="B180" s="45">
        <v>0</v>
      </c>
      <c r="C180" s="45">
        <v>587757.66</v>
      </c>
      <c r="D180" s="45">
        <v>587757.66</v>
      </c>
      <c r="E180" s="45">
        <v>0</v>
      </c>
      <c r="F180" s="45">
        <f t="shared" si="32"/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56">
        <f t="shared" si="33"/>
        <v>0</v>
      </c>
      <c r="M180" s="56">
        <f t="shared" si="29"/>
        <v>0</v>
      </c>
      <c r="N180"/>
    </row>
    <row r="181" spans="1:14" s="2" customFormat="1" ht="31.5">
      <c r="A181" s="63" t="s">
        <v>137</v>
      </c>
      <c r="B181" s="45">
        <v>0</v>
      </c>
      <c r="C181" s="45">
        <v>432005.79</v>
      </c>
      <c r="D181" s="45">
        <v>301126.32</v>
      </c>
      <c r="E181" s="45">
        <v>0</v>
      </c>
      <c r="F181" s="45">
        <f t="shared" si="32"/>
        <v>130879.46999999997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56">
        <f t="shared" si="33"/>
        <v>0</v>
      </c>
      <c r="M181" s="56">
        <f t="shared" si="29"/>
        <v>130879.46999999997</v>
      </c>
      <c r="N181"/>
    </row>
    <row r="182" spans="1:14" s="2" customFormat="1" ht="15.75">
      <c r="A182" s="63" t="s">
        <v>155</v>
      </c>
      <c r="B182" s="45">
        <v>10867.790000000037</v>
      </c>
      <c r="C182" s="45">
        <v>1666424.54</v>
      </c>
      <c r="D182" s="45">
        <v>372619.27</v>
      </c>
      <c r="E182" s="45">
        <v>0</v>
      </c>
      <c r="F182" s="45">
        <f t="shared" si="32"/>
        <v>1304673.06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56">
        <f t="shared" si="33"/>
        <v>0</v>
      </c>
      <c r="M182" s="56">
        <f t="shared" si="29"/>
        <v>1304673.06</v>
      </c>
      <c r="N182"/>
    </row>
    <row r="183" spans="1:14" s="2" customFormat="1" ht="15.75">
      <c r="A183" s="57" t="s">
        <v>138</v>
      </c>
      <c r="B183" s="45">
        <v>3628.7599999999948</v>
      </c>
      <c r="C183" s="45">
        <v>25204.96</v>
      </c>
      <c r="D183" s="45">
        <v>25204.96</v>
      </c>
      <c r="E183" s="45">
        <v>0</v>
      </c>
      <c r="F183" s="45">
        <f t="shared" si="32"/>
        <v>3628.7599999999948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56">
        <f t="shared" si="33"/>
        <v>0</v>
      </c>
      <c r="M183" s="56">
        <f t="shared" si="29"/>
        <v>3628.7599999999948</v>
      </c>
      <c r="N183"/>
    </row>
    <row r="184" spans="1:14" s="2" customFormat="1" ht="31.5">
      <c r="A184" s="57" t="s">
        <v>114</v>
      </c>
      <c r="B184" s="45">
        <v>18482535.93</v>
      </c>
      <c r="C184" s="45">
        <v>1969015.85</v>
      </c>
      <c r="D184" s="45">
        <v>3274.5</v>
      </c>
      <c r="E184" s="45">
        <v>0</v>
      </c>
      <c r="F184" s="45">
        <f t="shared" si="32"/>
        <v>20448277.28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56">
        <f t="shared" si="33"/>
        <v>0</v>
      </c>
      <c r="M184" s="56">
        <f t="shared" si="29"/>
        <v>20448277.28</v>
      </c>
      <c r="N184"/>
    </row>
    <row r="185" spans="1:14" s="2" customFormat="1" ht="15.75">
      <c r="A185" s="57" t="s">
        <v>184</v>
      </c>
      <c r="B185" s="45">
        <v>0</v>
      </c>
      <c r="C185" s="45">
        <v>678.5</v>
      </c>
      <c r="D185" s="45">
        <v>0</v>
      </c>
      <c r="E185" s="45">
        <v>0</v>
      </c>
      <c r="F185" s="45">
        <f t="shared" si="32"/>
        <v>678.5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56">
        <f t="shared" si="33"/>
        <v>0</v>
      </c>
      <c r="M185" s="56">
        <f t="shared" si="29"/>
        <v>678.5</v>
      </c>
      <c r="N185"/>
    </row>
    <row r="186" spans="1:14" s="2" customFormat="1" ht="15.75">
      <c r="A186" s="60" t="s">
        <v>89</v>
      </c>
      <c r="B186" s="45">
        <v>340778.4699999988</v>
      </c>
      <c r="C186" s="45">
        <v>59146543.48</v>
      </c>
      <c r="D186" s="45">
        <v>56811252.23</v>
      </c>
      <c r="E186" s="45">
        <v>0.09</v>
      </c>
      <c r="F186" s="45">
        <f t="shared" si="32"/>
        <v>2676069.629999995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56">
        <f t="shared" si="33"/>
        <v>0</v>
      </c>
      <c r="M186" s="56">
        <f t="shared" si="29"/>
        <v>2676069.629999995</v>
      </c>
      <c r="N186"/>
    </row>
    <row r="187" spans="1:14" s="2" customFormat="1" ht="15.75">
      <c r="A187" s="60" t="s">
        <v>115</v>
      </c>
      <c r="B187" s="45">
        <v>180326.6799999997</v>
      </c>
      <c r="C187" s="45">
        <v>8400947.32</v>
      </c>
      <c r="D187" s="45">
        <v>8400947.32</v>
      </c>
      <c r="E187" s="45">
        <v>0</v>
      </c>
      <c r="F187" s="45">
        <f t="shared" si="32"/>
        <v>180326.6799999997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56">
        <f t="shared" si="33"/>
        <v>0</v>
      </c>
      <c r="M187" s="56">
        <f t="shared" si="29"/>
        <v>180326.6799999997</v>
      </c>
      <c r="N187"/>
    </row>
    <row r="188" spans="1:14" s="2" customFormat="1" ht="15.75">
      <c r="A188" s="57" t="s">
        <v>156</v>
      </c>
      <c r="B188" s="45">
        <v>3070</v>
      </c>
      <c r="C188" s="45">
        <v>1023696.89</v>
      </c>
      <c r="D188" s="45">
        <v>1022429.88</v>
      </c>
      <c r="E188" s="45">
        <v>0</v>
      </c>
      <c r="F188" s="45">
        <f t="shared" si="32"/>
        <v>4337.010000000009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56">
        <f t="shared" si="33"/>
        <v>0</v>
      </c>
      <c r="M188" s="56">
        <f t="shared" si="29"/>
        <v>4337.010000000009</v>
      </c>
      <c r="N188"/>
    </row>
    <row r="189" spans="1:14" s="2" customFormat="1" ht="31.5">
      <c r="A189" s="57" t="s">
        <v>147</v>
      </c>
      <c r="B189" s="45">
        <v>0</v>
      </c>
      <c r="C189" s="45">
        <v>72357.87</v>
      </c>
      <c r="D189" s="45">
        <v>69978.15</v>
      </c>
      <c r="E189" s="45">
        <v>0</v>
      </c>
      <c r="F189" s="45">
        <f t="shared" si="32"/>
        <v>2379.720000000001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56">
        <f t="shared" si="33"/>
        <v>0</v>
      </c>
      <c r="M189" s="56">
        <f t="shared" si="29"/>
        <v>2379.720000000001</v>
      </c>
      <c r="N189"/>
    </row>
    <row r="190" spans="1:14" s="2" customFormat="1" ht="15">
      <c r="A190" s="57" t="s">
        <v>116</v>
      </c>
      <c r="B190" s="45">
        <v>0.00999999999476131</v>
      </c>
      <c r="C190" s="45">
        <v>51295.69</v>
      </c>
      <c r="D190" s="45">
        <v>51295.69</v>
      </c>
      <c r="E190" s="45">
        <v>0</v>
      </c>
      <c r="F190" s="45">
        <f t="shared" si="32"/>
        <v>0.00999999999476131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56">
        <f t="shared" si="33"/>
        <v>0</v>
      </c>
      <c r="M190" s="56">
        <f t="shared" si="29"/>
        <v>0.00999999999476131</v>
      </c>
      <c r="N190"/>
    </row>
    <row r="191" spans="1:14" s="2" customFormat="1" ht="15">
      <c r="A191" s="57" t="s">
        <v>90</v>
      </c>
      <c r="B191" s="45">
        <v>389974.9199999999</v>
      </c>
      <c r="C191" s="45">
        <v>12522445.24</v>
      </c>
      <c r="D191" s="45">
        <v>12320526.78</v>
      </c>
      <c r="E191" s="45">
        <v>0</v>
      </c>
      <c r="F191" s="45">
        <f t="shared" si="32"/>
        <v>591893.3800000008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56">
        <f t="shared" si="33"/>
        <v>0</v>
      </c>
      <c r="M191" s="56">
        <f t="shared" si="29"/>
        <v>591893.3800000008</v>
      </c>
      <c r="N191"/>
    </row>
    <row r="192" spans="1:14" s="2" customFormat="1" ht="15">
      <c r="A192" s="57" t="s">
        <v>117</v>
      </c>
      <c r="B192" s="45">
        <v>3445</v>
      </c>
      <c r="C192" s="45">
        <v>0</v>
      </c>
      <c r="D192" s="45">
        <v>0</v>
      </c>
      <c r="E192" s="45">
        <v>0</v>
      </c>
      <c r="F192" s="45">
        <f t="shared" si="32"/>
        <v>3445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56">
        <f t="shared" si="33"/>
        <v>0</v>
      </c>
      <c r="M192" s="56">
        <f t="shared" si="29"/>
        <v>3445</v>
      </c>
      <c r="N192"/>
    </row>
    <row r="193" spans="1:14" s="2" customFormat="1" ht="15">
      <c r="A193" s="57" t="s">
        <v>91</v>
      </c>
      <c r="B193" s="45">
        <v>0</v>
      </c>
      <c r="C193" s="45">
        <v>0</v>
      </c>
      <c r="D193" s="45">
        <v>0</v>
      </c>
      <c r="E193" s="45"/>
      <c r="F193" s="45">
        <f t="shared" si="32"/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56">
        <f t="shared" si="33"/>
        <v>0</v>
      </c>
      <c r="M193" s="56">
        <f t="shared" si="29"/>
        <v>0</v>
      </c>
      <c r="N193"/>
    </row>
    <row r="194" spans="1:14" s="2" customFormat="1" ht="15">
      <c r="A194" s="57" t="s">
        <v>157</v>
      </c>
      <c r="B194" s="45">
        <v>0</v>
      </c>
      <c r="C194" s="45">
        <v>88453.5</v>
      </c>
      <c r="D194" s="45">
        <v>87052.3</v>
      </c>
      <c r="E194" s="45">
        <v>0</v>
      </c>
      <c r="F194" s="45">
        <f t="shared" si="32"/>
        <v>1401.199999999997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56">
        <f t="shared" si="33"/>
        <v>0</v>
      </c>
      <c r="M194" s="56">
        <f t="shared" si="29"/>
        <v>1401.199999999997</v>
      </c>
      <c r="N194"/>
    </row>
    <row r="195" spans="1:14" s="2" customFormat="1" ht="15">
      <c r="A195" s="57" t="s">
        <v>92</v>
      </c>
      <c r="B195" s="45">
        <v>0</v>
      </c>
      <c r="C195" s="45">
        <v>16358.1</v>
      </c>
      <c r="D195" s="45">
        <v>12852</v>
      </c>
      <c r="E195" s="45">
        <v>0</v>
      </c>
      <c r="F195" s="45">
        <f t="shared" si="32"/>
        <v>3506.1000000000004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56">
        <f t="shared" si="33"/>
        <v>0</v>
      </c>
      <c r="M195" s="56">
        <f t="shared" si="29"/>
        <v>3506.1000000000004</v>
      </c>
      <c r="N195"/>
    </row>
    <row r="196" spans="1:14" s="2" customFormat="1" ht="15">
      <c r="A196" s="57" t="s">
        <v>139</v>
      </c>
      <c r="B196" s="45">
        <v>0</v>
      </c>
      <c r="C196" s="45">
        <v>37284549.34</v>
      </c>
      <c r="D196" s="45">
        <v>37284549.34</v>
      </c>
      <c r="E196" s="45">
        <v>0</v>
      </c>
      <c r="F196" s="45">
        <f t="shared" si="32"/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56">
        <f t="shared" si="33"/>
        <v>0</v>
      </c>
      <c r="M196" s="56">
        <f t="shared" si="29"/>
        <v>0</v>
      </c>
      <c r="N196"/>
    </row>
    <row r="197" spans="1:14" s="2" customFormat="1" ht="15">
      <c r="A197" s="57" t="s">
        <v>118</v>
      </c>
      <c r="B197" s="45">
        <v>161169.73</v>
      </c>
      <c r="C197" s="45">
        <v>0</v>
      </c>
      <c r="D197" s="45">
        <v>0</v>
      </c>
      <c r="E197" s="45">
        <v>0</v>
      </c>
      <c r="F197" s="45">
        <f t="shared" si="32"/>
        <v>161169.73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56">
        <f t="shared" si="33"/>
        <v>0</v>
      </c>
      <c r="M197" s="56">
        <f t="shared" si="29"/>
        <v>161169.73</v>
      </c>
      <c r="N197"/>
    </row>
    <row r="198" spans="1:14" s="2" customFormat="1" ht="15">
      <c r="A198" s="57" t="s">
        <v>148</v>
      </c>
      <c r="B198" s="45">
        <v>0</v>
      </c>
      <c r="C198" s="45">
        <v>279</v>
      </c>
      <c r="D198" s="45">
        <v>0</v>
      </c>
      <c r="E198" s="45">
        <v>0</v>
      </c>
      <c r="F198" s="45">
        <f t="shared" si="32"/>
        <v>279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56">
        <f t="shared" si="33"/>
        <v>0</v>
      </c>
      <c r="M198" s="56">
        <f t="shared" si="29"/>
        <v>279</v>
      </c>
      <c r="N198"/>
    </row>
    <row r="199" spans="1:14" s="2" customFormat="1" ht="15">
      <c r="A199" s="57" t="s">
        <v>149</v>
      </c>
      <c r="B199" s="45">
        <v>15196.630000000005</v>
      </c>
      <c r="C199" s="45">
        <v>64500.35</v>
      </c>
      <c r="D199" s="45">
        <v>64500.35</v>
      </c>
      <c r="E199" s="45">
        <v>0</v>
      </c>
      <c r="F199" s="45">
        <f t="shared" si="32"/>
        <v>15196.630000000012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56">
        <f t="shared" si="33"/>
        <v>0</v>
      </c>
      <c r="M199" s="56">
        <f t="shared" si="29"/>
        <v>15196.630000000012</v>
      </c>
      <c r="N199"/>
    </row>
    <row r="200" spans="1:14" s="2" customFormat="1" ht="17.25" customHeight="1">
      <c r="A200" s="57" t="s">
        <v>112</v>
      </c>
      <c r="B200" s="45">
        <v>0</v>
      </c>
      <c r="C200" s="45">
        <v>1494127.25</v>
      </c>
      <c r="D200" s="45">
        <v>1494127.25</v>
      </c>
      <c r="E200" s="45">
        <v>0</v>
      </c>
      <c r="F200" s="45">
        <f t="shared" si="32"/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56">
        <f t="shared" si="33"/>
        <v>0</v>
      </c>
      <c r="M200" s="56">
        <f t="shared" si="29"/>
        <v>0</v>
      </c>
      <c r="N200"/>
    </row>
    <row r="201" spans="1:14" s="2" customFormat="1" ht="15">
      <c r="A201" s="57" t="s">
        <v>141</v>
      </c>
      <c r="B201" s="45">
        <v>22302892.96</v>
      </c>
      <c r="C201" s="45">
        <v>24375397.09</v>
      </c>
      <c r="D201" s="45">
        <v>45947929.26</v>
      </c>
      <c r="E201" s="45">
        <v>0</v>
      </c>
      <c r="F201" s="45">
        <f t="shared" si="32"/>
        <v>730360.7899999991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56">
        <f t="shared" si="33"/>
        <v>0</v>
      </c>
      <c r="M201" s="56">
        <f t="shared" si="29"/>
        <v>730360.7899999991</v>
      </c>
      <c r="N201"/>
    </row>
    <row r="202" spans="1:14" s="2" customFormat="1" ht="15">
      <c r="A202" s="57" t="s">
        <v>142</v>
      </c>
      <c r="B202" s="45">
        <v>38288870.36</v>
      </c>
      <c r="C202" s="45">
        <v>28681592.94</v>
      </c>
      <c r="D202" s="45">
        <v>28681592.94</v>
      </c>
      <c r="E202" s="45">
        <v>0</v>
      </c>
      <c r="F202" s="45">
        <f t="shared" si="32"/>
        <v>38288870.36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56">
        <f>(G202+H202)-(J202+K202)</f>
        <v>0</v>
      </c>
      <c r="M202" s="56">
        <f aca="true" t="shared" si="34" ref="M202:M207">F202+L202</f>
        <v>38288870.36</v>
      </c>
      <c r="N202"/>
    </row>
    <row r="203" spans="1:14" s="2" customFormat="1" ht="15">
      <c r="A203" s="57" t="s">
        <v>146</v>
      </c>
      <c r="B203" s="45">
        <v>18650000</v>
      </c>
      <c r="C203" s="45">
        <v>19455.49</v>
      </c>
      <c r="D203" s="45">
        <v>4359.22</v>
      </c>
      <c r="E203" s="45">
        <v>0</v>
      </c>
      <c r="F203" s="45">
        <f t="shared" si="32"/>
        <v>18665096.27</v>
      </c>
      <c r="G203" s="45">
        <v>0</v>
      </c>
      <c r="H203" s="45">
        <v>7363.21</v>
      </c>
      <c r="I203" s="45">
        <v>0</v>
      </c>
      <c r="J203" s="45">
        <v>0</v>
      </c>
      <c r="K203" s="45">
        <v>0</v>
      </c>
      <c r="L203" s="56">
        <f>(G203+H203)-(J203+K203)</f>
        <v>7363.21</v>
      </c>
      <c r="M203" s="56">
        <f t="shared" si="34"/>
        <v>18672459.48</v>
      </c>
      <c r="N203"/>
    </row>
    <row r="204" spans="1:14" s="2" customFormat="1" ht="15">
      <c r="A204" s="57" t="s">
        <v>160</v>
      </c>
      <c r="B204" s="45">
        <v>0</v>
      </c>
      <c r="C204" s="45">
        <v>30235.92</v>
      </c>
      <c r="D204" s="45">
        <v>28204.3</v>
      </c>
      <c r="E204" s="45">
        <v>0</v>
      </c>
      <c r="F204" s="45">
        <f t="shared" si="32"/>
        <v>2031.619999999999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56">
        <f>(G204+H204)-(J204+K204)</f>
        <v>0</v>
      </c>
      <c r="M204" s="56">
        <f t="shared" si="34"/>
        <v>2031.619999999999</v>
      </c>
      <c r="N204"/>
    </row>
    <row r="205" spans="1:14" s="2" customFormat="1" ht="15">
      <c r="A205" s="57" t="s">
        <v>180</v>
      </c>
      <c r="B205" s="45">
        <v>0</v>
      </c>
      <c r="C205" s="45">
        <v>147440.37</v>
      </c>
      <c r="D205" s="45">
        <v>145879.63</v>
      </c>
      <c r="E205" s="45">
        <v>0</v>
      </c>
      <c r="F205" s="45">
        <f t="shared" si="32"/>
        <v>1560.7399999999907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56">
        <f>(G205+H205)-(J205+K205)</f>
        <v>0</v>
      </c>
      <c r="M205" s="56">
        <f t="shared" si="34"/>
        <v>1560.7399999999907</v>
      </c>
      <c r="N205"/>
    </row>
    <row r="206" spans="1:14" s="2" customFormat="1" ht="15">
      <c r="A206" s="57" t="s">
        <v>188</v>
      </c>
      <c r="B206" s="45">
        <v>0</v>
      </c>
      <c r="C206" s="45">
        <v>17009.22</v>
      </c>
      <c r="D206" s="45">
        <v>17009.22</v>
      </c>
      <c r="E206" s="45">
        <v>0</v>
      </c>
      <c r="F206" s="45">
        <f t="shared" si="32"/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56">
        <f>(G206+H206)-(J206+K206)</f>
        <v>0</v>
      </c>
      <c r="M206" s="56">
        <f t="shared" si="34"/>
        <v>0</v>
      </c>
      <c r="N206"/>
    </row>
    <row r="207" spans="1:14" s="2" customFormat="1" ht="30.75">
      <c r="A207" s="57" t="s">
        <v>189</v>
      </c>
      <c r="B207" s="45">
        <v>0</v>
      </c>
      <c r="C207" s="45">
        <v>114.9</v>
      </c>
      <c r="D207" s="45">
        <v>0</v>
      </c>
      <c r="E207" s="45">
        <v>0</v>
      </c>
      <c r="F207" s="45">
        <f t="shared" si="32"/>
        <v>114.9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56">
        <v>0</v>
      </c>
      <c r="M207" s="56">
        <f t="shared" si="34"/>
        <v>114.9</v>
      </c>
      <c r="N207"/>
    </row>
    <row r="208" spans="1:14" s="2" customFormat="1" ht="15">
      <c r="A208" s="61" t="s">
        <v>26</v>
      </c>
      <c r="B208" s="52">
        <f aca="true" t="shared" si="35" ref="B208:L208">SUM(B209:B232)</f>
        <v>76009.57</v>
      </c>
      <c r="C208" s="52">
        <f t="shared" si="35"/>
        <v>9999192.710000003</v>
      </c>
      <c r="D208" s="52">
        <f t="shared" si="35"/>
        <v>9981794.950000003</v>
      </c>
      <c r="E208" s="52">
        <f t="shared" si="35"/>
        <v>0</v>
      </c>
      <c r="F208" s="52">
        <f t="shared" si="35"/>
        <v>93407.33000000013</v>
      </c>
      <c r="G208" s="52">
        <f t="shared" si="35"/>
        <v>22790</v>
      </c>
      <c r="H208" s="52">
        <f t="shared" si="35"/>
        <v>4186569.7499999995</v>
      </c>
      <c r="I208" s="52">
        <f t="shared" si="35"/>
        <v>3798997.1999999997</v>
      </c>
      <c r="J208" s="52">
        <f t="shared" si="35"/>
        <v>3769490.03</v>
      </c>
      <c r="K208" s="52">
        <f t="shared" si="35"/>
        <v>0</v>
      </c>
      <c r="L208" s="52">
        <f t="shared" si="35"/>
        <v>439869.71999999986</v>
      </c>
      <c r="M208" s="53">
        <f t="shared" si="29"/>
        <v>533277.05</v>
      </c>
      <c r="N208"/>
    </row>
    <row r="209" spans="1:14" s="2" customFormat="1" ht="15">
      <c r="A209" s="57" t="s">
        <v>78</v>
      </c>
      <c r="B209" s="45">
        <v>0</v>
      </c>
      <c r="C209" s="45">
        <v>219210.48</v>
      </c>
      <c r="D209" s="45">
        <v>219210.48</v>
      </c>
      <c r="E209" s="45">
        <v>0</v>
      </c>
      <c r="F209" s="45">
        <f aca="true" t="shared" si="36" ref="F209:F232">(B209+C209)-(D209+E209)</f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56">
        <f aca="true" t="shared" si="37" ref="L209:L232">(G209+H209)-(J209+K209)</f>
        <v>0</v>
      </c>
      <c r="M209" s="56">
        <f t="shared" si="29"/>
        <v>0</v>
      </c>
      <c r="N209"/>
    </row>
    <row r="210" spans="1:14" s="2" customFormat="1" ht="15.75" customHeight="1">
      <c r="A210" s="57" t="s">
        <v>119</v>
      </c>
      <c r="B210" s="45">
        <v>0</v>
      </c>
      <c r="C210" s="45">
        <v>0</v>
      </c>
      <c r="D210" s="45">
        <v>0</v>
      </c>
      <c r="E210" s="45">
        <v>0</v>
      </c>
      <c r="F210" s="45">
        <f t="shared" si="36"/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56">
        <f t="shared" si="37"/>
        <v>0</v>
      </c>
      <c r="M210" s="56">
        <f t="shared" si="29"/>
        <v>0</v>
      </c>
      <c r="N210"/>
    </row>
    <row r="211" spans="1:14" s="2" customFormat="1" ht="15.75" customHeight="1">
      <c r="A211" s="57" t="s">
        <v>176</v>
      </c>
      <c r="B211" s="45">
        <v>0</v>
      </c>
      <c r="C211" s="45">
        <v>88334.52</v>
      </c>
      <c r="D211" s="45">
        <v>88334.52</v>
      </c>
      <c r="E211" s="45">
        <v>0</v>
      </c>
      <c r="F211" s="45">
        <f t="shared" si="36"/>
        <v>0</v>
      </c>
      <c r="G211" s="45">
        <v>0</v>
      </c>
      <c r="H211" s="45">
        <v>11752.28</v>
      </c>
      <c r="I211" s="45">
        <v>0</v>
      </c>
      <c r="J211" s="45">
        <v>0</v>
      </c>
      <c r="K211" s="45">
        <v>0</v>
      </c>
      <c r="L211" s="56">
        <f t="shared" si="37"/>
        <v>11752.28</v>
      </c>
      <c r="M211" s="56">
        <f t="shared" si="29"/>
        <v>11752.28</v>
      </c>
      <c r="N211"/>
    </row>
    <row r="212" spans="1:14" s="2" customFormat="1" ht="30.75">
      <c r="A212" s="58" t="s">
        <v>77</v>
      </c>
      <c r="B212" s="45">
        <v>0</v>
      </c>
      <c r="C212" s="45">
        <v>0</v>
      </c>
      <c r="D212" s="45">
        <v>0</v>
      </c>
      <c r="E212" s="45">
        <v>0</v>
      </c>
      <c r="F212" s="45">
        <f t="shared" si="36"/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56">
        <f t="shared" si="37"/>
        <v>0</v>
      </c>
      <c r="M212" s="56">
        <f t="shared" si="29"/>
        <v>0</v>
      </c>
      <c r="N212"/>
    </row>
    <row r="213" spans="1:14" s="2" customFormat="1" ht="15">
      <c r="A213" s="58" t="s">
        <v>161</v>
      </c>
      <c r="B213" s="45">
        <v>0</v>
      </c>
      <c r="C213" s="45">
        <v>6299355.73</v>
      </c>
      <c r="D213" s="45">
        <v>6289522.61</v>
      </c>
      <c r="E213" s="45">
        <v>0</v>
      </c>
      <c r="F213" s="45">
        <f t="shared" si="36"/>
        <v>9833.120000000112</v>
      </c>
      <c r="G213" s="45">
        <v>0</v>
      </c>
      <c r="H213" s="45">
        <v>3193513.26</v>
      </c>
      <c r="I213" s="45">
        <v>3118104.42</v>
      </c>
      <c r="J213" s="45">
        <v>3118104.42</v>
      </c>
      <c r="K213" s="45">
        <v>0</v>
      </c>
      <c r="L213" s="56">
        <f t="shared" si="37"/>
        <v>75408.83999999985</v>
      </c>
      <c r="M213" s="56">
        <f t="shared" si="29"/>
        <v>85241.95999999996</v>
      </c>
      <c r="N213"/>
    </row>
    <row r="214" spans="1:14" s="2" customFormat="1" ht="15">
      <c r="A214" s="58" t="s">
        <v>166</v>
      </c>
      <c r="B214" s="45">
        <v>0</v>
      </c>
      <c r="C214" s="45">
        <v>477421.82</v>
      </c>
      <c r="D214" s="45">
        <v>477421.82</v>
      </c>
      <c r="E214" s="45">
        <v>0</v>
      </c>
      <c r="F214" s="45">
        <f t="shared" si="36"/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56">
        <f t="shared" si="37"/>
        <v>0</v>
      </c>
      <c r="M214" s="56">
        <f t="shared" si="29"/>
        <v>0</v>
      </c>
      <c r="N214"/>
    </row>
    <row r="215" spans="1:14" s="2" customFormat="1" ht="15">
      <c r="A215" s="57" t="s">
        <v>38</v>
      </c>
      <c r="B215" s="45">
        <v>0</v>
      </c>
      <c r="C215" s="45">
        <v>106717.17</v>
      </c>
      <c r="D215" s="45">
        <v>106717.17</v>
      </c>
      <c r="E215" s="45">
        <v>0</v>
      </c>
      <c r="F215" s="45">
        <f t="shared" si="36"/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56">
        <f t="shared" si="37"/>
        <v>0</v>
      </c>
      <c r="M215" s="56">
        <f t="shared" si="29"/>
        <v>0</v>
      </c>
      <c r="N215"/>
    </row>
    <row r="216" spans="1:14" s="2" customFormat="1" ht="15.75" customHeight="1">
      <c r="A216" s="57" t="s">
        <v>95</v>
      </c>
      <c r="B216" s="45">
        <v>29055.449999999953</v>
      </c>
      <c r="C216" s="45">
        <v>679859.41</v>
      </c>
      <c r="D216" s="45">
        <v>679859.41</v>
      </c>
      <c r="E216" s="45">
        <v>0</v>
      </c>
      <c r="F216" s="45">
        <f t="shared" si="36"/>
        <v>29055.449999999953</v>
      </c>
      <c r="G216" s="45">
        <v>0</v>
      </c>
      <c r="H216" s="45">
        <v>410403.57</v>
      </c>
      <c r="I216" s="45">
        <v>236568.72</v>
      </c>
      <c r="J216" s="45">
        <v>236568.72</v>
      </c>
      <c r="K216" s="45">
        <v>0</v>
      </c>
      <c r="L216" s="56">
        <f t="shared" si="37"/>
        <v>173834.85</v>
      </c>
      <c r="M216" s="56">
        <f t="shared" si="29"/>
        <v>202890.29999999996</v>
      </c>
      <c r="N216"/>
    </row>
    <row r="217" spans="1:14" s="2" customFormat="1" ht="15.75" customHeight="1">
      <c r="A217" s="57" t="s">
        <v>143</v>
      </c>
      <c r="B217" s="45">
        <v>0</v>
      </c>
      <c r="C217" s="45">
        <v>157.08</v>
      </c>
      <c r="D217" s="45">
        <v>157.08</v>
      </c>
      <c r="E217" s="45">
        <v>0</v>
      </c>
      <c r="F217" s="45">
        <f t="shared" si="36"/>
        <v>0</v>
      </c>
      <c r="G217" s="45">
        <v>0</v>
      </c>
      <c r="H217" s="45">
        <v>0</v>
      </c>
      <c r="I217" s="45">
        <v>0</v>
      </c>
      <c r="J217" s="45"/>
      <c r="K217" s="45">
        <v>0</v>
      </c>
      <c r="L217" s="56">
        <f t="shared" si="37"/>
        <v>0</v>
      </c>
      <c r="M217" s="56">
        <f t="shared" si="29"/>
        <v>0</v>
      </c>
      <c r="N217"/>
    </row>
    <row r="218" spans="1:14" s="2" customFormat="1" ht="15.75" customHeight="1">
      <c r="A218" s="57" t="s">
        <v>163</v>
      </c>
      <c r="B218" s="45">
        <v>0</v>
      </c>
      <c r="C218" s="45">
        <v>0</v>
      </c>
      <c r="D218" s="45">
        <v>0</v>
      </c>
      <c r="E218" s="45">
        <v>0</v>
      </c>
      <c r="F218" s="45">
        <f t="shared" si="36"/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56">
        <f t="shared" si="37"/>
        <v>0</v>
      </c>
      <c r="M218" s="56">
        <f t="shared" si="29"/>
        <v>0</v>
      </c>
      <c r="N218"/>
    </row>
    <row r="219" spans="1:14" ht="15">
      <c r="A219" s="57" t="s">
        <v>150</v>
      </c>
      <c r="B219" s="45">
        <v>0</v>
      </c>
      <c r="C219" s="45">
        <v>0</v>
      </c>
      <c r="D219" s="45">
        <v>0</v>
      </c>
      <c r="E219" s="45">
        <v>0</v>
      </c>
      <c r="F219" s="45">
        <f t="shared" si="36"/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56">
        <f t="shared" si="37"/>
        <v>0</v>
      </c>
      <c r="M219" s="56">
        <f t="shared" si="29"/>
        <v>0</v>
      </c>
      <c r="N219"/>
    </row>
    <row r="220" spans="1:14" ht="15">
      <c r="A220" s="57" t="s">
        <v>167</v>
      </c>
      <c r="B220" s="45">
        <v>4171.840000000026</v>
      </c>
      <c r="C220" s="45">
        <v>389785.46</v>
      </c>
      <c r="D220" s="45">
        <v>382220.82</v>
      </c>
      <c r="E220" s="45">
        <v>0</v>
      </c>
      <c r="F220" s="45">
        <f t="shared" si="36"/>
        <v>11736.48000000004</v>
      </c>
      <c r="G220" s="45">
        <v>0</v>
      </c>
      <c r="H220" s="45">
        <v>474009.56</v>
      </c>
      <c r="I220" s="45">
        <v>420387.28</v>
      </c>
      <c r="J220" s="45">
        <v>413670.11</v>
      </c>
      <c r="K220" s="45">
        <v>0</v>
      </c>
      <c r="L220" s="56">
        <f t="shared" si="37"/>
        <v>60339.45000000001</v>
      </c>
      <c r="M220" s="56">
        <f t="shared" si="29"/>
        <v>72075.93000000005</v>
      </c>
      <c r="N220"/>
    </row>
    <row r="221" spans="1:14" ht="15">
      <c r="A221" s="57" t="s">
        <v>154</v>
      </c>
      <c r="B221" s="45">
        <v>0</v>
      </c>
      <c r="C221" s="45">
        <v>301707.68</v>
      </c>
      <c r="D221" s="45">
        <v>301707.68</v>
      </c>
      <c r="E221" s="45">
        <v>0</v>
      </c>
      <c r="F221" s="45">
        <f t="shared" si="36"/>
        <v>0</v>
      </c>
      <c r="G221" s="45">
        <v>0</v>
      </c>
      <c r="H221" s="45">
        <v>83422.96</v>
      </c>
      <c r="I221" s="45">
        <v>1146.78</v>
      </c>
      <c r="J221" s="45">
        <v>1146.78</v>
      </c>
      <c r="K221" s="45">
        <v>0</v>
      </c>
      <c r="L221" s="56">
        <f t="shared" si="37"/>
        <v>82276.18000000001</v>
      </c>
      <c r="M221" s="56">
        <f t="shared" si="29"/>
        <v>82276.18000000001</v>
      </c>
      <c r="N221" s="92"/>
    </row>
    <row r="222" spans="1:14" ht="15">
      <c r="A222" s="57" t="s">
        <v>39</v>
      </c>
      <c r="B222" s="45">
        <v>3</v>
      </c>
      <c r="C222" s="45">
        <v>58869.63</v>
      </c>
      <c r="D222" s="45">
        <v>58869.63</v>
      </c>
      <c r="E222" s="45">
        <v>0</v>
      </c>
      <c r="F222" s="45">
        <f t="shared" si="36"/>
        <v>3</v>
      </c>
      <c r="G222" s="93">
        <v>22790</v>
      </c>
      <c r="H222" s="45">
        <v>13468.12</v>
      </c>
      <c r="I222" s="45">
        <v>22790</v>
      </c>
      <c r="J222" s="45">
        <v>0</v>
      </c>
      <c r="K222" s="45">
        <v>0</v>
      </c>
      <c r="L222" s="56">
        <f t="shared" si="37"/>
        <v>36258.12</v>
      </c>
      <c r="M222" s="56">
        <f t="shared" si="29"/>
        <v>36261.12</v>
      </c>
      <c r="N222"/>
    </row>
    <row r="223" spans="1:14" ht="15">
      <c r="A223" s="57" t="s">
        <v>70</v>
      </c>
      <c r="B223" s="45">
        <v>0</v>
      </c>
      <c r="C223" s="45">
        <v>0</v>
      </c>
      <c r="D223" s="45">
        <v>0</v>
      </c>
      <c r="E223" s="45">
        <v>0</v>
      </c>
      <c r="F223" s="45">
        <f t="shared" si="36"/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56">
        <f t="shared" si="37"/>
        <v>0</v>
      </c>
      <c r="M223" s="56">
        <f t="shared" si="29"/>
        <v>0</v>
      </c>
      <c r="N223"/>
    </row>
    <row r="224" spans="1:14" ht="15">
      <c r="A224" s="58" t="s">
        <v>120</v>
      </c>
      <c r="B224" s="45">
        <v>0</v>
      </c>
      <c r="C224" s="45">
        <v>0</v>
      </c>
      <c r="D224" s="45">
        <v>0</v>
      </c>
      <c r="E224" s="45">
        <v>0</v>
      </c>
      <c r="F224" s="45">
        <f t="shared" si="36"/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56">
        <f t="shared" si="37"/>
        <v>0</v>
      </c>
      <c r="M224" s="56">
        <f t="shared" si="29"/>
        <v>0</v>
      </c>
      <c r="N224"/>
    </row>
    <row r="225" spans="1:14" ht="15">
      <c r="A225" s="57" t="s">
        <v>40</v>
      </c>
      <c r="B225" s="45">
        <v>42779.28000000003</v>
      </c>
      <c r="C225" s="45">
        <v>519525.98</v>
      </c>
      <c r="D225" s="45">
        <v>519525.98</v>
      </c>
      <c r="E225" s="45">
        <v>0</v>
      </c>
      <c r="F225" s="45">
        <f t="shared" si="36"/>
        <v>42779.28000000003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56">
        <f t="shared" si="37"/>
        <v>0</v>
      </c>
      <c r="M225" s="56">
        <f t="shared" si="29"/>
        <v>42779.28000000003</v>
      </c>
      <c r="N225"/>
    </row>
    <row r="226" spans="1:14" ht="30.75">
      <c r="A226" s="57" t="s">
        <v>152</v>
      </c>
      <c r="B226" s="45">
        <v>0</v>
      </c>
      <c r="C226" s="45">
        <v>0</v>
      </c>
      <c r="D226" s="45">
        <v>0</v>
      </c>
      <c r="E226" s="45">
        <v>0</v>
      </c>
      <c r="F226" s="45">
        <f t="shared" si="36"/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56">
        <f t="shared" si="37"/>
        <v>0</v>
      </c>
      <c r="M226" s="56">
        <f t="shared" si="29"/>
        <v>0</v>
      </c>
      <c r="N226" s="40"/>
    </row>
    <row r="227" spans="1:14" ht="15">
      <c r="A227" s="57" t="s">
        <v>151</v>
      </c>
      <c r="B227" s="66">
        <v>0</v>
      </c>
      <c r="C227" s="45">
        <v>0</v>
      </c>
      <c r="D227" s="45">
        <v>0</v>
      </c>
      <c r="E227" s="45">
        <v>0</v>
      </c>
      <c r="F227" s="45">
        <f t="shared" si="36"/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56">
        <f t="shared" si="37"/>
        <v>0</v>
      </c>
      <c r="M227" s="56">
        <f t="shared" si="29"/>
        <v>0</v>
      </c>
      <c r="N227" s="40"/>
    </row>
    <row r="228" spans="1:14" ht="15">
      <c r="A228" s="57" t="s">
        <v>123</v>
      </c>
      <c r="B228" s="66">
        <v>0</v>
      </c>
      <c r="C228" s="45">
        <v>0</v>
      </c>
      <c r="D228" s="45">
        <v>0</v>
      </c>
      <c r="E228" s="45">
        <v>0</v>
      </c>
      <c r="F228" s="45">
        <f t="shared" si="36"/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56">
        <f t="shared" si="37"/>
        <v>0</v>
      </c>
      <c r="M228" s="56">
        <f t="shared" si="29"/>
        <v>0</v>
      </c>
      <c r="N228" s="40"/>
    </row>
    <row r="229" spans="1:14" ht="15">
      <c r="A229" s="57" t="s">
        <v>124</v>
      </c>
      <c r="B229" s="66">
        <v>0</v>
      </c>
      <c r="C229" s="45">
        <v>594805.83</v>
      </c>
      <c r="D229" s="45">
        <v>594805.83</v>
      </c>
      <c r="E229" s="45">
        <v>0</v>
      </c>
      <c r="F229" s="45">
        <f t="shared" si="36"/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56">
        <f t="shared" si="37"/>
        <v>0</v>
      </c>
      <c r="M229" s="56">
        <f t="shared" si="29"/>
        <v>0</v>
      </c>
      <c r="N229" s="40"/>
    </row>
    <row r="230" spans="1:14" ht="15">
      <c r="A230" s="57" t="s">
        <v>41</v>
      </c>
      <c r="B230" s="66">
        <v>0</v>
      </c>
      <c r="C230" s="45">
        <v>0</v>
      </c>
      <c r="D230" s="45">
        <v>0</v>
      </c>
      <c r="E230" s="45">
        <v>0</v>
      </c>
      <c r="F230" s="45">
        <f t="shared" si="36"/>
        <v>0</v>
      </c>
      <c r="G230" s="45">
        <v>0</v>
      </c>
      <c r="H230" s="45"/>
      <c r="I230" s="45">
        <v>0</v>
      </c>
      <c r="J230" s="45">
        <v>0</v>
      </c>
      <c r="K230" s="45"/>
      <c r="L230" s="56">
        <f t="shared" si="37"/>
        <v>0</v>
      </c>
      <c r="M230" s="56">
        <f t="shared" si="29"/>
        <v>0</v>
      </c>
      <c r="N230" s="40"/>
    </row>
    <row r="231" spans="1:14" ht="15">
      <c r="A231" s="57" t="s">
        <v>146</v>
      </c>
      <c r="B231" s="66">
        <v>0</v>
      </c>
      <c r="C231" s="45">
        <v>136575.94</v>
      </c>
      <c r="D231" s="45">
        <v>136575.94</v>
      </c>
      <c r="E231" s="45">
        <v>0</v>
      </c>
      <c r="F231" s="45">
        <f t="shared" si="36"/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56">
        <f t="shared" si="37"/>
        <v>0</v>
      </c>
      <c r="M231" s="56">
        <f t="shared" si="29"/>
        <v>0</v>
      </c>
      <c r="N231" s="40"/>
    </row>
    <row r="232" spans="1:14" ht="15">
      <c r="A232" s="57" t="s">
        <v>181</v>
      </c>
      <c r="B232" s="66">
        <v>0</v>
      </c>
      <c r="C232" s="66">
        <v>126865.98</v>
      </c>
      <c r="D232" s="66">
        <v>126865.98</v>
      </c>
      <c r="E232" s="66">
        <v>0</v>
      </c>
      <c r="F232" s="45">
        <f t="shared" si="36"/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56">
        <f t="shared" si="37"/>
        <v>0</v>
      </c>
      <c r="M232" s="56">
        <f t="shared" si="29"/>
        <v>0</v>
      </c>
      <c r="N232" s="40"/>
    </row>
    <row r="233" spans="1:14" ht="15">
      <c r="A233" s="61" t="s">
        <v>6</v>
      </c>
      <c r="B233" s="77">
        <f>SUM(B234:B252)</f>
        <v>410670.45999999996</v>
      </c>
      <c r="C233" s="77">
        <f>SUM(C234:C252)</f>
        <v>37147145.769999996</v>
      </c>
      <c r="D233" s="77">
        <f>SUM(D234:D252)</f>
        <v>37050815.24999999</v>
      </c>
      <c r="E233" s="77">
        <f>SUM(E234:E252)</f>
        <v>0</v>
      </c>
      <c r="F233" s="77">
        <f>SUM(F234:F252)</f>
        <v>507000.97999999893</v>
      </c>
      <c r="G233" s="52">
        <f aca="true" t="shared" si="38" ref="G233:L233">SUM(G234:G251)</f>
        <v>0</v>
      </c>
      <c r="H233" s="52">
        <f t="shared" si="38"/>
        <v>8524.9</v>
      </c>
      <c r="I233" s="52">
        <f t="shared" si="38"/>
        <v>4599.32</v>
      </c>
      <c r="J233" s="52">
        <f t="shared" si="38"/>
        <v>4599.32</v>
      </c>
      <c r="K233" s="52">
        <f t="shared" si="38"/>
        <v>0</v>
      </c>
      <c r="L233" s="52">
        <f t="shared" si="38"/>
        <v>3925.58</v>
      </c>
      <c r="M233" s="53">
        <f>F233+L233</f>
        <v>510926.55999999895</v>
      </c>
      <c r="N233"/>
    </row>
    <row r="234" spans="1:14" ht="15">
      <c r="A234" s="57" t="s">
        <v>125</v>
      </c>
      <c r="B234" s="66">
        <v>0</v>
      </c>
      <c r="C234" s="45">
        <v>0</v>
      </c>
      <c r="D234" s="45">
        <v>0</v>
      </c>
      <c r="E234" s="45">
        <v>0</v>
      </c>
      <c r="F234" s="45">
        <f aca="true" t="shared" si="39" ref="F234:F252">(B234+C234)-(D234+E234)</f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56">
        <f aca="true" t="shared" si="40" ref="L234:L252">(G234+H234)-(J234+K234)</f>
        <v>0</v>
      </c>
      <c r="M234" s="56">
        <f aca="true" t="shared" si="41" ref="M234:M252">F234+L234</f>
        <v>0</v>
      </c>
      <c r="N234"/>
    </row>
    <row r="235" spans="1:14" ht="15">
      <c r="A235" s="57" t="s">
        <v>126</v>
      </c>
      <c r="B235" s="66">
        <v>0</v>
      </c>
      <c r="C235" s="45">
        <v>0</v>
      </c>
      <c r="D235" s="45">
        <v>0</v>
      </c>
      <c r="E235" s="45">
        <v>0</v>
      </c>
      <c r="F235" s="45">
        <f t="shared" si="39"/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56">
        <f t="shared" si="40"/>
        <v>0</v>
      </c>
      <c r="M235" s="56">
        <f t="shared" si="41"/>
        <v>0</v>
      </c>
      <c r="N235"/>
    </row>
    <row r="236" spans="1:14" ht="30.75">
      <c r="A236" s="57" t="s">
        <v>79</v>
      </c>
      <c r="B236" s="45">
        <v>405</v>
      </c>
      <c r="C236" s="45">
        <v>135056.72</v>
      </c>
      <c r="D236" s="45">
        <v>135056.72</v>
      </c>
      <c r="E236" s="45">
        <v>0</v>
      </c>
      <c r="F236" s="45">
        <f t="shared" si="39"/>
        <v>405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56">
        <f t="shared" si="40"/>
        <v>0</v>
      </c>
      <c r="M236" s="56">
        <f t="shared" si="41"/>
        <v>405</v>
      </c>
      <c r="N236"/>
    </row>
    <row r="237" spans="1:14" ht="15">
      <c r="A237" s="57" t="s">
        <v>80</v>
      </c>
      <c r="B237" s="45">
        <v>0</v>
      </c>
      <c r="C237" s="45">
        <v>93489.79</v>
      </c>
      <c r="D237" s="45">
        <v>92969.86</v>
      </c>
      <c r="E237" s="45">
        <v>0</v>
      </c>
      <c r="F237" s="45">
        <f t="shared" si="39"/>
        <v>519.929999999993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56">
        <f t="shared" si="40"/>
        <v>0</v>
      </c>
      <c r="M237" s="56">
        <f t="shared" si="41"/>
        <v>519.929999999993</v>
      </c>
      <c r="N237"/>
    </row>
    <row r="238" spans="1:14" ht="15">
      <c r="A238" s="57" t="s">
        <v>81</v>
      </c>
      <c r="B238" s="45">
        <v>0</v>
      </c>
      <c r="C238" s="45">
        <v>701444.18</v>
      </c>
      <c r="D238" s="45">
        <v>701444.18</v>
      </c>
      <c r="E238" s="45">
        <v>0</v>
      </c>
      <c r="F238" s="45">
        <f t="shared" si="39"/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56">
        <f t="shared" si="40"/>
        <v>0</v>
      </c>
      <c r="M238" s="56">
        <f t="shared" si="41"/>
        <v>0</v>
      </c>
      <c r="N238"/>
    </row>
    <row r="239" spans="1:14" ht="15">
      <c r="A239" s="57" t="s">
        <v>82</v>
      </c>
      <c r="B239" s="45">
        <v>0</v>
      </c>
      <c r="C239" s="45">
        <v>672.38</v>
      </c>
      <c r="D239" s="45">
        <v>672.38</v>
      </c>
      <c r="E239" s="45">
        <v>0</v>
      </c>
      <c r="F239" s="45">
        <f t="shared" si="39"/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56">
        <f t="shared" si="40"/>
        <v>0</v>
      </c>
      <c r="M239" s="56">
        <f t="shared" si="41"/>
        <v>0</v>
      </c>
      <c r="N239"/>
    </row>
    <row r="240" spans="1:14" ht="15">
      <c r="A240" s="57" t="s">
        <v>42</v>
      </c>
      <c r="B240" s="45">
        <v>0</v>
      </c>
      <c r="C240" s="45">
        <v>0</v>
      </c>
      <c r="D240" s="45">
        <v>0</v>
      </c>
      <c r="E240" s="45">
        <v>0</v>
      </c>
      <c r="F240" s="45">
        <f t="shared" si="39"/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56">
        <f t="shared" si="40"/>
        <v>0</v>
      </c>
      <c r="M240" s="56">
        <f t="shared" si="41"/>
        <v>0</v>
      </c>
      <c r="N240"/>
    </row>
    <row r="241" spans="1:14" ht="15">
      <c r="A241" s="57" t="s">
        <v>43</v>
      </c>
      <c r="B241" s="45">
        <v>370257.21</v>
      </c>
      <c r="C241" s="45">
        <v>44636.64</v>
      </c>
      <c r="D241" s="45">
        <v>44636.64</v>
      </c>
      <c r="E241" s="45">
        <v>0</v>
      </c>
      <c r="F241" s="45">
        <f t="shared" si="39"/>
        <v>370257.21</v>
      </c>
      <c r="G241" s="45">
        <v>0</v>
      </c>
      <c r="H241" s="45">
        <v>8524.9</v>
      </c>
      <c r="I241" s="45">
        <v>4599.32</v>
      </c>
      <c r="J241" s="45">
        <v>4599.32</v>
      </c>
      <c r="K241" s="45">
        <v>0</v>
      </c>
      <c r="L241" s="56">
        <f t="shared" si="40"/>
        <v>3925.58</v>
      </c>
      <c r="M241" s="56">
        <f t="shared" si="41"/>
        <v>374182.79000000004</v>
      </c>
      <c r="N241"/>
    </row>
    <row r="242" spans="1:14" ht="15">
      <c r="A242" s="57" t="s">
        <v>168</v>
      </c>
      <c r="B242" s="45">
        <v>0</v>
      </c>
      <c r="C242" s="45">
        <v>40777.43</v>
      </c>
      <c r="D242" s="45">
        <v>40777.43</v>
      </c>
      <c r="E242" s="45">
        <v>0</v>
      </c>
      <c r="F242" s="45">
        <f t="shared" si="39"/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56">
        <f t="shared" si="40"/>
        <v>0</v>
      </c>
      <c r="M242" s="56">
        <f t="shared" si="41"/>
        <v>0</v>
      </c>
      <c r="N242"/>
    </row>
    <row r="243" spans="1:14" ht="30.75">
      <c r="A243" s="57" t="s">
        <v>158</v>
      </c>
      <c r="B243" s="45">
        <v>0</v>
      </c>
      <c r="C243" s="45">
        <v>165942.81</v>
      </c>
      <c r="D243" s="45">
        <v>70132.22</v>
      </c>
      <c r="E243" s="45">
        <v>0</v>
      </c>
      <c r="F243" s="45">
        <f t="shared" si="39"/>
        <v>95810.59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56">
        <f t="shared" si="40"/>
        <v>0</v>
      </c>
      <c r="M243" s="56">
        <f t="shared" si="41"/>
        <v>95810.59</v>
      </c>
      <c r="N243"/>
    </row>
    <row r="244" spans="1:14" ht="15">
      <c r="A244" s="57" t="s">
        <v>44</v>
      </c>
      <c r="B244" s="45">
        <v>264.9600000000064</v>
      </c>
      <c r="C244" s="45">
        <v>4124606.07</v>
      </c>
      <c r="D244" s="45">
        <v>4124606.07</v>
      </c>
      <c r="E244" s="45">
        <v>0</v>
      </c>
      <c r="F244" s="45">
        <f t="shared" si="39"/>
        <v>264.95999999996275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56">
        <f t="shared" si="40"/>
        <v>0</v>
      </c>
      <c r="M244" s="56">
        <f t="shared" si="41"/>
        <v>264.95999999996275</v>
      </c>
      <c r="N244"/>
    </row>
    <row r="245" spans="1:14" ht="15">
      <c r="A245" s="57" t="s">
        <v>45</v>
      </c>
      <c r="B245" s="45">
        <v>38052.1799999997</v>
      </c>
      <c r="C245" s="45">
        <v>18621933.61</v>
      </c>
      <c r="D245" s="45">
        <v>18621933.61</v>
      </c>
      <c r="E245" s="45">
        <v>0</v>
      </c>
      <c r="F245" s="45">
        <f t="shared" si="39"/>
        <v>38052.1799999997</v>
      </c>
      <c r="G245" s="45">
        <v>0</v>
      </c>
      <c r="H245" s="45"/>
      <c r="I245" s="45">
        <v>0</v>
      </c>
      <c r="J245" s="45">
        <v>0</v>
      </c>
      <c r="K245" s="45"/>
      <c r="L245" s="56">
        <f t="shared" si="40"/>
        <v>0</v>
      </c>
      <c r="M245" s="56">
        <f t="shared" si="41"/>
        <v>38052.1799999997</v>
      </c>
      <c r="N245"/>
    </row>
    <row r="246" spans="1:14" ht="15">
      <c r="A246" s="57" t="s">
        <v>46</v>
      </c>
      <c r="B246" s="45">
        <v>443.20999999996275</v>
      </c>
      <c r="C246" s="45">
        <v>9054635.83</v>
      </c>
      <c r="D246" s="45">
        <v>9054635.83</v>
      </c>
      <c r="E246" s="45">
        <v>0</v>
      </c>
      <c r="F246" s="45">
        <f t="shared" si="39"/>
        <v>443.2099999990314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56">
        <f t="shared" si="40"/>
        <v>0</v>
      </c>
      <c r="M246" s="56">
        <f t="shared" si="41"/>
        <v>443.2099999990314</v>
      </c>
      <c r="N246"/>
    </row>
    <row r="247" spans="1:14" ht="15">
      <c r="A247" s="57" t="s">
        <v>47</v>
      </c>
      <c r="B247" s="45">
        <v>1192.3000000002794</v>
      </c>
      <c r="C247" s="45">
        <v>2384568.83</v>
      </c>
      <c r="D247" s="45">
        <v>2384568.83</v>
      </c>
      <c r="E247" s="45">
        <v>0</v>
      </c>
      <c r="F247" s="45">
        <f t="shared" si="39"/>
        <v>1192.3000000002794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56">
        <f t="shared" si="40"/>
        <v>0</v>
      </c>
      <c r="M247" s="56">
        <f t="shared" si="41"/>
        <v>1192.3000000002794</v>
      </c>
      <c r="N247"/>
    </row>
    <row r="248" spans="1:14" ht="15">
      <c r="A248" s="57" t="s">
        <v>48</v>
      </c>
      <c r="B248" s="45">
        <v>0</v>
      </c>
      <c r="C248" s="45">
        <v>788458.43</v>
      </c>
      <c r="D248" s="45">
        <v>788458.43</v>
      </c>
      <c r="E248" s="45">
        <v>0</v>
      </c>
      <c r="F248" s="45">
        <f t="shared" si="39"/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56">
        <f t="shared" si="40"/>
        <v>0</v>
      </c>
      <c r="M248" s="56">
        <f t="shared" si="41"/>
        <v>0</v>
      </c>
      <c r="N248"/>
    </row>
    <row r="249" spans="1:14" ht="15">
      <c r="A249" s="57" t="s">
        <v>49</v>
      </c>
      <c r="B249" s="45">
        <v>0</v>
      </c>
      <c r="C249" s="45">
        <v>0</v>
      </c>
      <c r="D249" s="45">
        <v>0</v>
      </c>
      <c r="E249" s="45">
        <v>0</v>
      </c>
      <c r="F249" s="45">
        <f t="shared" si="39"/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56">
        <f t="shared" si="40"/>
        <v>0</v>
      </c>
      <c r="M249" s="56">
        <f t="shared" si="41"/>
        <v>0</v>
      </c>
      <c r="N249"/>
    </row>
    <row r="250" spans="1:14" ht="15">
      <c r="A250" s="57" t="s">
        <v>169</v>
      </c>
      <c r="B250" s="45">
        <v>0</v>
      </c>
      <c r="C250" s="45">
        <v>252684.16</v>
      </c>
      <c r="D250" s="45">
        <v>252684.16</v>
      </c>
      <c r="E250" s="45">
        <v>0</v>
      </c>
      <c r="F250" s="45">
        <f t="shared" si="39"/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56">
        <f t="shared" si="40"/>
        <v>0</v>
      </c>
      <c r="M250" s="56">
        <f t="shared" si="41"/>
        <v>0</v>
      </c>
      <c r="N250"/>
    </row>
    <row r="251" spans="1:14" ht="15">
      <c r="A251" s="57" t="s">
        <v>127</v>
      </c>
      <c r="B251" s="45">
        <v>55.60000000000582</v>
      </c>
      <c r="C251" s="45">
        <v>96499.78</v>
      </c>
      <c r="D251" s="45">
        <v>96499.78</v>
      </c>
      <c r="E251" s="45">
        <v>0</v>
      </c>
      <c r="F251" s="45">
        <f t="shared" si="39"/>
        <v>55.60000000000582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56">
        <f t="shared" si="40"/>
        <v>0</v>
      </c>
      <c r="M251" s="56">
        <f t="shared" si="41"/>
        <v>55.60000000000582</v>
      </c>
      <c r="N251"/>
    </row>
    <row r="252" spans="1:14" ht="15">
      <c r="A252" s="57" t="s">
        <v>170</v>
      </c>
      <c r="B252" s="45">
        <v>0</v>
      </c>
      <c r="C252" s="45">
        <v>641739.11</v>
      </c>
      <c r="D252" s="45">
        <v>641739.11</v>
      </c>
      <c r="E252" s="45">
        <v>0</v>
      </c>
      <c r="F252" s="45">
        <f t="shared" si="39"/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56">
        <f t="shared" si="40"/>
        <v>0</v>
      </c>
      <c r="M252" s="56">
        <f t="shared" si="41"/>
        <v>0</v>
      </c>
      <c r="N252"/>
    </row>
    <row r="253" spans="1:14" ht="15">
      <c r="A253" s="61" t="s">
        <v>7</v>
      </c>
      <c r="B253" s="52">
        <f aca="true" t="shared" si="42" ref="B253:L253">SUM(B254:B257)</f>
        <v>1347.8</v>
      </c>
      <c r="C253" s="52">
        <f t="shared" si="42"/>
        <v>11813.08</v>
      </c>
      <c r="D253" s="52">
        <f t="shared" si="42"/>
        <v>11813.08</v>
      </c>
      <c r="E253" s="52">
        <f t="shared" si="42"/>
        <v>0</v>
      </c>
      <c r="F253" s="52">
        <f t="shared" si="42"/>
        <v>1347.8</v>
      </c>
      <c r="G253" s="52">
        <f t="shared" si="42"/>
        <v>0</v>
      </c>
      <c r="H253" s="52">
        <f t="shared" si="42"/>
        <v>0</v>
      </c>
      <c r="I253" s="52">
        <f t="shared" si="42"/>
        <v>0</v>
      </c>
      <c r="J253" s="52">
        <f t="shared" si="42"/>
        <v>0</v>
      </c>
      <c r="K253" s="52">
        <f t="shared" si="42"/>
        <v>0</v>
      </c>
      <c r="L253" s="52">
        <f t="shared" si="42"/>
        <v>0</v>
      </c>
      <c r="M253" s="53">
        <f aca="true" t="shared" si="43" ref="M253:M258">F253+L253</f>
        <v>1347.8</v>
      </c>
      <c r="N253"/>
    </row>
    <row r="254" spans="1:14" ht="15">
      <c r="A254" s="57" t="s">
        <v>83</v>
      </c>
      <c r="B254" s="45">
        <v>875</v>
      </c>
      <c r="C254" s="45">
        <v>11813.08</v>
      </c>
      <c r="D254" s="45">
        <v>11813.08</v>
      </c>
      <c r="E254" s="45">
        <v>0</v>
      </c>
      <c r="F254" s="45">
        <f>(B254+C254)-(D254+E254)</f>
        <v>875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56">
        <f aca="true" t="shared" si="44" ref="L254:L274">(G254+H254)-(J254+K254)</f>
        <v>0</v>
      </c>
      <c r="M254" s="56">
        <f t="shared" si="43"/>
        <v>875</v>
      </c>
      <c r="N254"/>
    </row>
    <row r="255" spans="1:14" ht="15">
      <c r="A255" s="57" t="s">
        <v>175</v>
      </c>
      <c r="B255" s="45">
        <v>472.8</v>
      </c>
      <c r="C255" s="45">
        <v>0</v>
      </c>
      <c r="D255" s="45">
        <v>0</v>
      </c>
      <c r="E255" s="45">
        <v>0</v>
      </c>
      <c r="F255" s="45">
        <f>(B255+C255)-(D255+E255)</f>
        <v>472.8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56">
        <f t="shared" si="44"/>
        <v>0</v>
      </c>
      <c r="M255" s="56">
        <f t="shared" si="43"/>
        <v>472.8</v>
      </c>
      <c r="N255"/>
    </row>
    <row r="256" spans="1:14" ht="15">
      <c r="A256" s="57" t="s">
        <v>85</v>
      </c>
      <c r="B256" s="45">
        <v>0</v>
      </c>
      <c r="C256" s="45">
        <v>0</v>
      </c>
      <c r="D256" s="45">
        <v>0</v>
      </c>
      <c r="E256" s="45">
        <v>0</v>
      </c>
      <c r="F256" s="45">
        <f>(B256+C256)-(D256+E256)</f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56">
        <f t="shared" si="44"/>
        <v>0</v>
      </c>
      <c r="M256" s="56">
        <f t="shared" si="43"/>
        <v>0</v>
      </c>
      <c r="N256"/>
    </row>
    <row r="257" spans="1:14" ht="15">
      <c r="A257" s="57" t="s">
        <v>55</v>
      </c>
      <c r="B257" s="45">
        <v>0</v>
      </c>
      <c r="C257" s="45">
        <v>0</v>
      </c>
      <c r="D257" s="45">
        <v>0</v>
      </c>
      <c r="E257" s="45">
        <v>0</v>
      </c>
      <c r="F257" s="45">
        <f>(B257+C257)-(D257+E257)</f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56">
        <f t="shared" si="44"/>
        <v>0</v>
      </c>
      <c r="M257" s="56">
        <f t="shared" si="43"/>
        <v>0</v>
      </c>
      <c r="N257"/>
    </row>
    <row r="258" spans="1:14" ht="15.75" customHeight="1">
      <c r="A258" s="80" t="s">
        <v>24</v>
      </c>
      <c r="B258" s="52">
        <f>SUM(B259:B265)</f>
        <v>510984.08</v>
      </c>
      <c r="C258" s="52">
        <f>SUM(C259:C265)</f>
        <v>33194.86</v>
      </c>
      <c r="D258" s="52">
        <f>SUM(D259:D265)</f>
        <v>16416.7</v>
      </c>
      <c r="E258" s="52">
        <f>SUM(E259:E265)</f>
        <v>0</v>
      </c>
      <c r="F258" s="52">
        <f>SUM(F259:F265)</f>
        <v>527762.24</v>
      </c>
      <c r="G258" s="52">
        <f aca="true" t="shared" si="45" ref="G258:L258">SUM(G260:G265)</f>
        <v>0</v>
      </c>
      <c r="H258" s="52">
        <f t="shared" si="45"/>
        <v>4100</v>
      </c>
      <c r="I258" s="52">
        <f t="shared" si="45"/>
        <v>0</v>
      </c>
      <c r="J258" s="52">
        <f t="shared" si="45"/>
        <v>0</v>
      </c>
      <c r="K258" s="52">
        <f t="shared" si="45"/>
        <v>0</v>
      </c>
      <c r="L258" s="52">
        <f t="shared" si="45"/>
        <v>4100</v>
      </c>
      <c r="M258" s="53">
        <f t="shared" si="43"/>
        <v>531862.24</v>
      </c>
      <c r="N258"/>
    </row>
    <row r="259" spans="1:14" ht="15.75" customHeight="1">
      <c r="A259" s="57" t="s">
        <v>171</v>
      </c>
      <c r="B259" s="45">
        <v>4909.78</v>
      </c>
      <c r="C259" s="45">
        <v>16778.16</v>
      </c>
      <c r="D259" s="45">
        <v>0</v>
      </c>
      <c r="E259" s="45">
        <v>0</v>
      </c>
      <c r="F259" s="45">
        <f aca="true" t="shared" si="46" ref="F259:F274">(B259+C259)-(D259+E259)</f>
        <v>21687.94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f t="shared" si="44"/>
        <v>0</v>
      </c>
      <c r="M259" s="56">
        <f aca="true" t="shared" si="47" ref="M259:M274">F259+L259</f>
        <v>21687.94</v>
      </c>
      <c r="N259"/>
    </row>
    <row r="260" spans="1:14" ht="15">
      <c r="A260" s="57" t="s">
        <v>87</v>
      </c>
      <c r="B260" s="45">
        <v>0</v>
      </c>
      <c r="C260" s="45">
        <v>0</v>
      </c>
      <c r="D260" s="45">
        <v>0</v>
      </c>
      <c r="E260" s="45">
        <v>0</v>
      </c>
      <c r="F260" s="45">
        <f t="shared" si="46"/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56">
        <f t="shared" si="44"/>
        <v>0</v>
      </c>
      <c r="M260" s="56">
        <f t="shared" si="47"/>
        <v>0</v>
      </c>
      <c r="N260"/>
    </row>
    <row r="261" spans="1:14" ht="15">
      <c r="A261" s="57" t="s">
        <v>192</v>
      </c>
      <c r="B261" s="45">
        <v>0</v>
      </c>
      <c r="C261" s="45">
        <v>15979.66</v>
      </c>
      <c r="D261" s="45">
        <v>15979.66</v>
      </c>
      <c r="E261" s="45">
        <v>0</v>
      </c>
      <c r="F261" s="45">
        <f t="shared" si="46"/>
        <v>0</v>
      </c>
      <c r="G261" s="45">
        <v>0</v>
      </c>
      <c r="H261" s="45">
        <v>4100</v>
      </c>
      <c r="I261" s="45">
        <v>0</v>
      </c>
      <c r="J261" s="45">
        <v>0</v>
      </c>
      <c r="K261" s="45">
        <v>0</v>
      </c>
      <c r="L261" s="56">
        <f t="shared" si="44"/>
        <v>4100</v>
      </c>
      <c r="M261" s="56">
        <f t="shared" si="47"/>
        <v>4100</v>
      </c>
      <c r="N261"/>
    </row>
    <row r="262" spans="1:14" ht="15">
      <c r="A262" s="57" t="s">
        <v>53</v>
      </c>
      <c r="B262" s="45">
        <v>61324.66</v>
      </c>
      <c r="C262" s="45">
        <v>0</v>
      </c>
      <c r="D262" s="45">
        <v>0</v>
      </c>
      <c r="E262" s="45">
        <v>0</v>
      </c>
      <c r="F262" s="45">
        <f t="shared" si="46"/>
        <v>61324.66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56">
        <f t="shared" si="44"/>
        <v>0</v>
      </c>
      <c r="M262" s="56">
        <f t="shared" si="47"/>
        <v>61324.66</v>
      </c>
      <c r="N262"/>
    </row>
    <row r="263" spans="1:14" ht="15.75" customHeight="1">
      <c r="A263" s="57" t="s">
        <v>54</v>
      </c>
      <c r="B263" s="45">
        <v>444749.64</v>
      </c>
      <c r="C263" s="45">
        <v>437.04</v>
      </c>
      <c r="D263" s="45">
        <v>437.04</v>
      </c>
      <c r="E263" s="45">
        <v>0</v>
      </c>
      <c r="F263" s="45">
        <f t="shared" si="46"/>
        <v>444749.64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56">
        <f t="shared" si="44"/>
        <v>0</v>
      </c>
      <c r="M263" s="56">
        <f t="shared" si="47"/>
        <v>444749.64</v>
      </c>
      <c r="N263"/>
    </row>
    <row r="264" spans="1:14" ht="15.75" customHeight="1">
      <c r="A264" s="57" t="s">
        <v>57</v>
      </c>
      <c r="B264" s="45">
        <v>0</v>
      </c>
      <c r="C264" s="45">
        <v>0</v>
      </c>
      <c r="D264" s="45">
        <v>0</v>
      </c>
      <c r="E264" s="45">
        <v>0</v>
      </c>
      <c r="F264" s="45">
        <f t="shared" si="46"/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56">
        <f t="shared" si="44"/>
        <v>0</v>
      </c>
      <c r="M264" s="56">
        <f t="shared" si="47"/>
        <v>0</v>
      </c>
      <c r="N264"/>
    </row>
    <row r="265" spans="1:14" ht="15.75" customHeight="1">
      <c r="A265" s="57" t="s">
        <v>129</v>
      </c>
      <c r="B265" s="45">
        <v>0</v>
      </c>
      <c r="C265" s="45">
        <v>0</v>
      </c>
      <c r="D265" s="45">
        <v>0</v>
      </c>
      <c r="E265" s="45">
        <v>0</v>
      </c>
      <c r="F265" s="45">
        <f t="shared" si="46"/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56">
        <f t="shared" si="44"/>
        <v>0</v>
      </c>
      <c r="M265" s="56">
        <f t="shared" si="47"/>
        <v>0</v>
      </c>
      <c r="N265"/>
    </row>
    <row r="266" spans="1:14" s="2" customFormat="1" ht="15">
      <c r="A266" s="61" t="s">
        <v>14</v>
      </c>
      <c r="B266" s="52">
        <f aca="true" t="shared" si="48" ref="B266:L266">SUM(B267:B274)</f>
        <v>28604761.94</v>
      </c>
      <c r="C266" s="52">
        <f t="shared" si="48"/>
        <v>33451484.439999998</v>
      </c>
      <c r="D266" s="52">
        <f t="shared" si="48"/>
        <v>7945949.649999999</v>
      </c>
      <c r="E266" s="52">
        <f t="shared" si="48"/>
        <v>0</v>
      </c>
      <c r="F266" s="52">
        <f t="shared" si="48"/>
        <v>54110296.73</v>
      </c>
      <c r="G266" s="52">
        <f t="shared" si="48"/>
        <v>0</v>
      </c>
      <c r="H266" s="52">
        <f t="shared" si="48"/>
        <v>287360</v>
      </c>
      <c r="I266" s="52">
        <f>SUM(I267:I274)</f>
        <v>123903.45999999999</v>
      </c>
      <c r="J266" s="52">
        <f>SUM(J267:J274)</f>
        <v>123903.45999999999</v>
      </c>
      <c r="K266" s="52">
        <f t="shared" si="48"/>
        <v>0</v>
      </c>
      <c r="L266" s="52">
        <f t="shared" si="48"/>
        <v>163456.53999999998</v>
      </c>
      <c r="M266" s="53">
        <f t="shared" si="47"/>
        <v>54273753.269999996</v>
      </c>
      <c r="N266"/>
    </row>
    <row r="267" spans="1:14" ht="15">
      <c r="A267" s="57" t="s">
        <v>58</v>
      </c>
      <c r="B267" s="45">
        <v>0</v>
      </c>
      <c r="C267" s="45">
        <v>0</v>
      </c>
      <c r="D267" s="45">
        <v>0</v>
      </c>
      <c r="E267" s="45">
        <v>0</v>
      </c>
      <c r="F267" s="45">
        <f t="shared" si="46"/>
        <v>0</v>
      </c>
      <c r="G267" s="45">
        <v>0</v>
      </c>
      <c r="H267" s="45">
        <v>269208.24</v>
      </c>
      <c r="I267" s="45">
        <v>112895.78</v>
      </c>
      <c r="J267" s="45">
        <v>112895.78</v>
      </c>
      <c r="K267" s="45">
        <v>0</v>
      </c>
      <c r="L267" s="56">
        <f>(G267+H267)-(J267+K267)</f>
        <v>156312.46</v>
      </c>
      <c r="M267" s="56">
        <f t="shared" si="47"/>
        <v>156312.46</v>
      </c>
      <c r="N267"/>
    </row>
    <row r="268" spans="1:14" ht="15">
      <c r="A268" s="57" t="s">
        <v>137</v>
      </c>
      <c r="B268" s="45">
        <v>0</v>
      </c>
      <c r="C268" s="45">
        <v>11854.23</v>
      </c>
      <c r="D268" s="45">
        <v>11854.23</v>
      </c>
      <c r="E268" s="45">
        <v>0</v>
      </c>
      <c r="F268" s="45">
        <f t="shared" si="46"/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56">
        <f t="shared" si="44"/>
        <v>0</v>
      </c>
      <c r="M268" s="56">
        <f t="shared" si="47"/>
        <v>0</v>
      </c>
      <c r="N268"/>
    </row>
    <row r="269" spans="1:14" ht="15">
      <c r="A269" s="57" t="s">
        <v>60</v>
      </c>
      <c r="B269" s="45">
        <v>0</v>
      </c>
      <c r="C269" s="45">
        <v>253343.83</v>
      </c>
      <c r="D269" s="45">
        <v>253343.83</v>
      </c>
      <c r="E269" s="45">
        <v>0</v>
      </c>
      <c r="F269" s="45">
        <f t="shared" si="46"/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56">
        <f t="shared" si="44"/>
        <v>0</v>
      </c>
      <c r="M269" s="56">
        <f t="shared" si="47"/>
        <v>0</v>
      </c>
      <c r="N269"/>
    </row>
    <row r="270" spans="1:14" ht="15">
      <c r="A270" s="57" t="s">
        <v>61</v>
      </c>
      <c r="B270" s="45">
        <v>21914.980000000003</v>
      </c>
      <c r="C270" s="45">
        <v>0</v>
      </c>
      <c r="D270" s="45">
        <v>0</v>
      </c>
      <c r="E270" s="45">
        <v>0</v>
      </c>
      <c r="F270" s="45">
        <f t="shared" si="46"/>
        <v>21914.980000000003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56">
        <f t="shared" si="44"/>
        <v>0</v>
      </c>
      <c r="M270" s="56">
        <f t="shared" si="47"/>
        <v>21914.980000000003</v>
      </c>
      <c r="N270"/>
    </row>
    <row r="271" spans="1:14" ht="15">
      <c r="A271" s="57" t="s">
        <v>62</v>
      </c>
      <c r="B271" s="45">
        <v>0</v>
      </c>
      <c r="C271" s="45">
        <v>11576.39</v>
      </c>
      <c r="D271" s="45">
        <v>11576.39</v>
      </c>
      <c r="E271" s="45">
        <v>0</v>
      </c>
      <c r="F271" s="45">
        <v>0</v>
      </c>
      <c r="G271" s="45">
        <v>0</v>
      </c>
      <c r="H271" s="45">
        <v>18151.76</v>
      </c>
      <c r="I271" s="45">
        <v>11007.68</v>
      </c>
      <c r="J271" s="45">
        <v>11007.68</v>
      </c>
      <c r="K271" s="45">
        <v>0</v>
      </c>
      <c r="L271" s="56">
        <f t="shared" si="44"/>
        <v>7144.079999999998</v>
      </c>
      <c r="M271" s="56">
        <f t="shared" si="47"/>
        <v>7144.079999999998</v>
      </c>
      <c r="N271"/>
    </row>
    <row r="272" spans="1:14" ht="15">
      <c r="A272" s="57" t="s">
        <v>63</v>
      </c>
      <c r="B272" s="45">
        <v>0</v>
      </c>
      <c r="C272" s="45">
        <v>133882.86</v>
      </c>
      <c r="D272" s="45">
        <v>133882.86</v>
      </c>
      <c r="E272" s="45">
        <v>0</v>
      </c>
      <c r="F272" s="45">
        <f t="shared" si="46"/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56">
        <v>0</v>
      </c>
      <c r="M272" s="56">
        <f t="shared" si="47"/>
        <v>0</v>
      </c>
      <c r="N272"/>
    </row>
    <row r="273" spans="1:14" ht="15" customHeight="1">
      <c r="A273" s="57" t="s">
        <v>64</v>
      </c>
      <c r="B273" s="45">
        <v>28582846.96</v>
      </c>
      <c r="C273" s="45">
        <v>33040827.13</v>
      </c>
      <c r="D273" s="45">
        <v>7535292.34</v>
      </c>
      <c r="E273" s="45">
        <v>0</v>
      </c>
      <c r="F273" s="45">
        <f t="shared" si="46"/>
        <v>54088381.75</v>
      </c>
      <c r="G273" s="45">
        <v>0</v>
      </c>
      <c r="H273" s="45"/>
      <c r="I273" s="45">
        <v>0</v>
      </c>
      <c r="J273" s="45">
        <v>0</v>
      </c>
      <c r="K273" s="45">
        <v>0</v>
      </c>
      <c r="L273" s="56">
        <f t="shared" si="44"/>
        <v>0</v>
      </c>
      <c r="M273" s="56">
        <f t="shared" si="47"/>
        <v>54088381.75</v>
      </c>
      <c r="N273"/>
    </row>
    <row r="274" spans="1:14" ht="15">
      <c r="A274" s="57" t="s">
        <v>130</v>
      </c>
      <c r="B274" s="45">
        <v>0</v>
      </c>
      <c r="C274" s="45">
        <v>0</v>
      </c>
      <c r="D274" s="45">
        <v>0</v>
      </c>
      <c r="E274" s="45">
        <v>0</v>
      </c>
      <c r="F274" s="45">
        <f t="shared" si="46"/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56">
        <f t="shared" si="44"/>
        <v>0</v>
      </c>
      <c r="M274" s="56">
        <f t="shared" si="47"/>
        <v>0</v>
      </c>
      <c r="N274"/>
    </row>
    <row r="275" spans="1:14" ht="15.75" customHeight="1">
      <c r="A275" s="54" t="s">
        <v>4</v>
      </c>
      <c r="B275" s="71">
        <f aca="true" t="shared" si="49" ref="B275:L275">SUM(B276:B277)</f>
        <v>464553.37000000104</v>
      </c>
      <c r="C275" s="52">
        <f t="shared" si="49"/>
        <v>8002504.859999999</v>
      </c>
      <c r="D275" s="52">
        <f t="shared" si="49"/>
        <v>8448963.25</v>
      </c>
      <c r="E275" s="81">
        <f t="shared" si="49"/>
        <v>0</v>
      </c>
      <c r="F275" s="52">
        <f t="shared" si="49"/>
        <v>18094.980000000447</v>
      </c>
      <c r="G275" s="52">
        <f t="shared" si="49"/>
        <v>0</v>
      </c>
      <c r="H275" s="52">
        <f t="shared" si="49"/>
        <v>8317215.19</v>
      </c>
      <c r="I275" s="52">
        <f t="shared" si="49"/>
        <v>716441.27</v>
      </c>
      <c r="J275" s="52">
        <f t="shared" si="49"/>
        <v>687949.9</v>
      </c>
      <c r="K275" s="52">
        <f t="shared" si="49"/>
        <v>0</v>
      </c>
      <c r="L275" s="53">
        <f t="shared" si="49"/>
        <v>7629265.29</v>
      </c>
      <c r="M275" s="53">
        <f aca="true" t="shared" si="50" ref="M275:M285">F275+L275</f>
        <v>7647360.2700000005</v>
      </c>
      <c r="N275"/>
    </row>
    <row r="276" spans="1:14" ht="15">
      <c r="A276" s="57" t="s">
        <v>30</v>
      </c>
      <c r="B276" s="45">
        <v>0</v>
      </c>
      <c r="C276" s="45">
        <v>26103.8</v>
      </c>
      <c r="D276" s="45">
        <v>26103.8</v>
      </c>
      <c r="E276" s="82">
        <v>0</v>
      </c>
      <c r="F276" s="45">
        <f aca="true" t="shared" si="51" ref="F276:F285">(B276+C276)-(D276+E276)</f>
        <v>0</v>
      </c>
      <c r="G276" s="45">
        <v>0</v>
      </c>
      <c r="H276" s="45">
        <v>24127.94</v>
      </c>
      <c r="I276" s="45">
        <v>0</v>
      </c>
      <c r="J276" s="45">
        <v>0</v>
      </c>
      <c r="K276" s="45">
        <v>0</v>
      </c>
      <c r="L276" s="56">
        <f>(G276+H276)-(J276+K276)</f>
        <v>24127.94</v>
      </c>
      <c r="M276" s="56">
        <f t="shared" si="50"/>
        <v>24127.94</v>
      </c>
      <c r="N276"/>
    </row>
    <row r="277" spans="1:14" ht="15">
      <c r="A277" s="57" t="s">
        <v>31</v>
      </c>
      <c r="B277" s="45">
        <v>464553.37000000104</v>
      </c>
      <c r="C277" s="45">
        <v>7976401.06</v>
      </c>
      <c r="D277" s="45">
        <v>8422859.45</v>
      </c>
      <c r="E277" s="82">
        <v>0</v>
      </c>
      <c r="F277" s="45">
        <f t="shared" si="51"/>
        <v>18094.980000000447</v>
      </c>
      <c r="G277" s="45">
        <v>0</v>
      </c>
      <c r="H277" s="45">
        <v>8293087.25</v>
      </c>
      <c r="I277" s="45">
        <v>716441.27</v>
      </c>
      <c r="J277" s="45">
        <v>687949.9</v>
      </c>
      <c r="K277" s="45">
        <v>0</v>
      </c>
      <c r="L277" s="56">
        <f>(G277+H277)-(J277+K277)</f>
        <v>7605137.35</v>
      </c>
      <c r="M277" s="56">
        <f t="shared" si="50"/>
        <v>7623232.33</v>
      </c>
      <c r="N277"/>
    </row>
    <row r="278" spans="1:14" ht="15">
      <c r="A278" s="83" t="s">
        <v>8</v>
      </c>
      <c r="B278" s="52">
        <f aca="true" t="shared" si="52" ref="B278:L278">SUM(B279:B280)</f>
        <v>0</v>
      </c>
      <c r="C278" s="52">
        <f t="shared" si="52"/>
        <v>72871299.02</v>
      </c>
      <c r="D278" s="52">
        <f t="shared" si="52"/>
        <v>72871299.02</v>
      </c>
      <c r="E278" s="52">
        <f t="shared" si="52"/>
        <v>0</v>
      </c>
      <c r="F278" s="52">
        <f t="shared" si="52"/>
        <v>0</v>
      </c>
      <c r="G278" s="52">
        <f t="shared" si="52"/>
        <v>0</v>
      </c>
      <c r="H278" s="52">
        <f t="shared" si="52"/>
        <v>0</v>
      </c>
      <c r="I278" s="52">
        <f t="shared" si="52"/>
        <v>0</v>
      </c>
      <c r="J278" s="52">
        <f t="shared" si="52"/>
        <v>0</v>
      </c>
      <c r="K278" s="52">
        <f t="shared" si="52"/>
        <v>0</v>
      </c>
      <c r="L278" s="52">
        <f t="shared" si="52"/>
        <v>0</v>
      </c>
      <c r="M278" s="53">
        <f t="shared" si="50"/>
        <v>0</v>
      </c>
      <c r="N278"/>
    </row>
    <row r="279" spans="1:14" ht="15">
      <c r="A279" s="10" t="s">
        <v>17</v>
      </c>
      <c r="B279" s="73">
        <v>0</v>
      </c>
      <c r="C279" s="73">
        <v>72871299.02</v>
      </c>
      <c r="D279" s="74">
        <v>72871299.02</v>
      </c>
      <c r="E279" s="84">
        <v>0</v>
      </c>
      <c r="F279" s="74">
        <f t="shared" si="51"/>
        <v>0</v>
      </c>
      <c r="G279" s="74">
        <v>0</v>
      </c>
      <c r="H279" s="45">
        <v>0</v>
      </c>
      <c r="I279" s="45">
        <v>0</v>
      </c>
      <c r="J279" s="45">
        <v>0</v>
      </c>
      <c r="K279" s="45">
        <v>0</v>
      </c>
      <c r="L279" s="56">
        <f>(G279+H279)-(J279+K279)</f>
        <v>0</v>
      </c>
      <c r="M279" s="56">
        <f t="shared" si="50"/>
        <v>0</v>
      </c>
      <c r="N279"/>
    </row>
    <row r="280" spans="1:14" ht="15">
      <c r="A280" s="57" t="s">
        <v>33</v>
      </c>
      <c r="B280" s="45">
        <v>0</v>
      </c>
      <c r="C280" s="45">
        <v>0</v>
      </c>
      <c r="D280" s="45">
        <v>0</v>
      </c>
      <c r="E280" s="45">
        <v>0</v>
      </c>
      <c r="F280" s="74">
        <f t="shared" si="51"/>
        <v>0</v>
      </c>
      <c r="G280" s="74">
        <v>0</v>
      </c>
      <c r="H280" s="45">
        <v>0</v>
      </c>
      <c r="I280" s="45">
        <v>0</v>
      </c>
      <c r="J280" s="45">
        <v>0</v>
      </c>
      <c r="K280" s="45">
        <v>0</v>
      </c>
      <c r="L280" s="56">
        <f>(G280+H280)-(J280+K280)</f>
        <v>0</v>
      </c>
      <c r="M280" s="56">
        <f t="shared" si="50"/>
        <v>0</v>
      </c>
      <c r="N280"/>
    </row>
    <row r="281" spans="1:14" ht="15.75" customHeight="1">
      <c r="A281" s="54" t="s">
        <v>5</v>
      </c>
      <c r="B281" s="45">
        <f aca="true" t="shared" si="53" ref="B281:L281">B282</f>
        <v>0</v>
      </c>
      <c r="C281" s="52">
        <f t="shared" si="53"/>
        <v>16195781.26</v>
      </c>
      <c r="D281" s="52">
        <f t="shared" si="53"/>
        <v>16195781.26</v>
      </c>
      <c r="E281" s="81">
        <v>0</v>
      </c>
      <c r="F281" s="52">
        <f t="shared" si="53"/>
        <v>0</v>
      </c>
      <c r="G281" s="52">
        <f>G282</f>
        <v>0</v>
      </c>
      <c r="H281" s="52">
        <f t="shared" si="53"/>
        <v>8408829.18</v>
      </c>
      <c r="I281" s="52">
        <f t="shared" si="53"/>
        <v>7657587.56</v>
      </c>
      <c r="J281" s="52">
        <f t="shared" si="53"/>
        <v>7657587.56</v>
      </c>
      <c r="K281" s="52">
        <f t="shared" si="53"/>
        <v>0</v>
      </c>
      <c r="L281" s="52">
        <f t="shared" si="53"/>
        <v>751241.6200000001</v>
      </c>
      <c r="M281" s="53">
        <f t="shared" si="50"/>
        <v>751241.6200000001</v>
      </c>
      <c r="N281"/>
    </row>
    <row r="282" spans="1:14" ht="15">
      <c r="A282" s="10" t="s">
        <v>36</v>
      </c>
      <c r="B282" s="73">
        <v>0</v>
      </c>
      <c r="C282" s="73">
        <v>16195781.26</v>
      </c>
      <c r="D282" s="74">
        <v>16195781.26</v>
      </c>
      <c r="E282" s="85">
        <v>0</v>
      </c>
      <c r="F282" s="74">
        <f t="shared" si="51"/>
        <v>0</v>
      </c>
      <c r="G282" s="73">
        <v>0</v>
      </c>
      <c r="H282" s="73">
        <v>8408829.18</v>
      </c>
      <c r="I282" s="73">
        <v>7657587.56</v>
      </c>
      <c r="J282" s="74">
        <v>7657587.56</v>
      </c>
      <c r="K282" s="73">
        <v>0</v>
      </c>
      <c r="L282" s="86">
        <f>(G282+H282)-(J282+K282)</f>
        <v>751241.6200000001</v>
      </c>
      <c r="M282" s="56">
        <f t="shared" si="50"/>
        <v>751241.6200000001</v>
      </c>
      <c r="N282"/>
    </row>
    <row r="283" spans="1:14" ht="15">
      <c r="A283" s="54" t="s">
        <v>73</v>
      </c>
      <c r="B283" s="52">
        <f>B284+B285</f>
        <v>0</v>
      </c>
      <c r="C283" s="52">
        <f aca="true" t="shared" si="54" ref="C283:L283">C284+C285</f>
        <v>9030467.09</v>
      </c>
      <c r="D283" s="52">
        <f t="shared" si="54"/>
        <v>9030467.09</v>
      </c>
      <c r="E283" s="81">
        <f t="shared" si="54"/>
        <v>0</v>
      </c>
      <c r="F283" s="52">
        <f t="shared" si="54"/>
        <v>0</v>
      </c>
      <c r="G283" s="52">
        <f t="shared" si="54"/>
        <v>0</v>
      </c>
      <c r="H283" s="52">
        <f t="shared" si="54"/>
        <v>757873.4099999999</v>
      </c>
      <c r="I283" s="52">
        <f t="shared" si="54"/>
        <v>683196.31</v>
      </c>
      <c r="J283" s="52">
        <f t="shared" si="54"/>
        <v>683196.31</v>
      </c>
      <c r="K283" s="52">
        <f t="shared" si="54"/>
        <v>0</v>
      </c>
      <c r="L283" s="52">
        <f t="shared" si="54"/>
        <v>74677.09999999995</v>
      </c>
      <c r="M283" s="53">
        <f t="shared" si="50"/>
        <v>74677.09999999995</v>
      </c>
      <c r="N283"/>
    </row>
    <row r="284" spans="1:14" s="2" customFormat="1" ht="15">
      <c r="A284" s="63" t="s">
        <v>15</v>
      </c>
      <c r="B284" s="45">
        <v>0</v>
      </c>
      <c r="C284" s="45">
        <v>9030467.09</v>
      </c>
      <c r="D284" s="45">
        <v>9030467.09</v>
      </c>
      <c r="E284" s="45">
        <v>0</v>
      </c>
      <c r="F284" s="45">
        <f t="shared" si="51"/>
        <v>0</v>
      </c>
      <c r="G284" s="45">
        <v>0</v>
      </c>
      <c r="H284" s="45">
        <v>703659.35</v>
      </c>
      <c r="I284" s="45">
        <v>629654.02</v>
      </c>
      <c r="J284" s="45">
        <v>629654.02</v>
      </c>
      <c r="K284" s="45">
        <v>0</v>
      </c>
      <c r="L284" s="45">
        <f>(G284+H284)-(J284+K284)</f>
        <v>74005.32999999996</v>
      </c>
      <c r="M284" s="56">
        <f t="shared" si="50"/>
        <v>74005.32999999996</v>
      </c>
      <c r="N284"/>
    </row>
    <row r="285" spans="1:14" ht="15">
      <c r="A285" s="63" t="s">
        <v>59</v>
      </c>
      <c r="B285" s="45">
        <v>0</v>
      </c>
      <c r="C285" s="45">
        <v>0</v>
      </c>
      <c r="D285" s="45">
        <v>0</v>
      </c>
      <c r="E285" s="45">
        <v>0</v>
      </c>
      <c r="F285" s="45">
        <f t="shared" si="51"/>
        <v>0</v>
      </c>
      <c r="G285" s="45">
        <v>0</v>
      </c>
      <c r="H285" s="45">
        <v>54214.06</v>
      </c>
      <c r="I285" s="45">
        <v>53542.29</v>
      </c>
      <c r="J285" s="45">
        <v>53542.29</v>
      </c>
      <c r="K285" s="45">
        <v>0</v>
      </c>
      <c r="L285" s="45">
        <f>(G285+H285)-(J285+K285)</f>
        <v>671.7699999999968</v>
      </c>
      <c r="M285" s="56">
        <f t="shared" si="50"/>
        <v>671.7699999999968</v>
      </c>
      <c r="N285"/>
    </row>
    <row r="286" spans="1:14" ht="15">
      <c r="A286" s="61" t="s">
        <v>28</v>
      </c>
      <c r="B286" s="52">
        <f aca="true" t="shared" si="55" ref="B286:L286">B20+B175</f>
        <v>4632734173.72</v>
      </c>
      <c r="C286" s="52">
        <f t="shared" si="55"/>
        <v>1539494152.26</v>
      </c>
      <c r="D286" s="52">
        <f t="shared" si="55"/>
        <v>1210280073.7</v>
      </c>
      <c r="E286" s="52">
        <f t="shared" si="55"/>
        <v>631865.64</v>
      </c>
      <c r="F286" s="52">
        <f t="shared" si="55"/>
        <v>4961316386.639999</v>
      </c>
      <c r="G286" s="87">
        <f t="shared" si="55"/>
        <v>28707799.000000034</v>
      </c>
      <c r="H286" s="52">
        <f t="shared" si="55"/>
        <v>1295464248.9400003</v>
      </c>
      <c r="I286" s="52">
        <f t="shared" si="55"/>
        <v>460745239.38</v>
      </c>
      <c r="J286" s="52">
        <f t="shared" si="55"/>
        <v>426255363.21</v>
      </c>
      <c r="K286" s="52">
        <f t="shared" si="55"/>
        <v>17814144.93</v>
      </c>
      <c r="L286" s="52">
        <f t="shared" si="55"/>
        <v>880102539.8000001</v>
      </c>
      <c r="M286" s="53">
        <f>F286+L286</f>
        <v>5841418926.44</v>
      </c>
      <c r="N286"/>
    </row>
    <row r="287" spans="1:14" ht="15">
      <c r="A287" s="33" t="s">
        <v>96</v>
      </c>
      <c r="B287" s="15"/>
      <c r="C287" s="11"/>
      <c r="D287" s="11"/>
      <c r="E287" s="11"/>
      <c r="F287" s="11"/>
      <c r="G287" s="11"/>
      <c r="H287" s="16"/>
      <c r="I287" s="15"/>
      <c r="J287" s="11"/>
      <c r="K287" s="15"/>
      <c r="L287" s="12"/>
      <c r="M287" s="14" t="s">
        <v>134</v>
      </c>
      <c r="N287"/>
    </row>
    <row r="288" spans="1:14" ht="15">
      <c r="A288" s="33" t="s">
        <v>25</v>
      </c>
      <c r="B288" s="17"/>
      <c r="C288" s="18"/>
      <c r="D288" s="18"/>
      <c r="E288" s="15"/>
      <c r="F288" s="11"/>
      <c r="G288" s="11"/>
      <c r="H288" s="11"/>
      <c r="I288" s="15"/>
      <c r="J288" s="11"/>
      <c r="K288" s="11"/>
      <c r="L288" s="11"/>
      <c r="M288" s="11"/>
      <c r="N288"/>
    </row>
    <row r="289" spans="1:14" ht="15">
      <c r="A289" s="34" t="s">
        <v>186</v>
      </c>
      <c r="B289" s="19"/>
      <c r="C289" s="19"/>
      <c r="D289" s="19"/>
      <c r="E289" s="19"/>
      <c r="F289" s="12"/>
      <c r="G289" s="12"/>
      <c r="H289" s="15"/>
      <c r="I289" s="15"/>
      <c r="J289" s="15"/>
      <c r="K289" s="15"/>
      <c r="L289" s="11"/>
      <c r="M289" s="11"/>
      <c r="N289"/>
    </row>
    <row r="290" spans="1:14" ht="31.5" customHeight="1">
      <c r="A290" s="127" t="s">
        <v>153</v>
      </c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/>
    </row>
    <row r="291" spans="1:14" ht="15">
      <c r="A291" s="34"/>
      <c r="B291" s="21"/>
      <c r="C291" s="19"/>
      <c r="D291" s="19"/>
      <c r="E291" s="19"/>
      <c r="F291" s="12"/>
      <c r="G291" s="12"/>
      <c r="H291" s="15"/>
      <c r="I291" s="15"/>
      <c r="J291" s="15"/>
      <c r="K291" s="15"/>
      <c r="L291" s="46"/>
      <c r="M291" s="15"/>
      <c r="N291"/>
    </row>
    <row r="292" spans="1:14" ht="15">
      <c r="A292" s="20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1"/>
      <c r="N292"/>
    </row>
    <row r="293" spans="1:14" ht="15">
      <c r="A293" s="19"/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15"/>
      <c r="N293"/>
    </row>
    <row r="294" spans="1:14" ht="15">
      <c r="A294" s="19"/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15"/>
      <c r="N294"/>
    </row>
    <row r="295" spans="1:14" ht="15">
      <c r="A295" s="19"/>
      <c r="B295" s="19"/>
      <c r="C295" s="19"/>
      <c r="D295" s="19"/>
      <c r="E295" s="19"/>
      <c r="F295" s="21"/>
      <c r="G295" s="19"/>
      <c r="H295" s="19"/>
      <c r="I295" s="19"/>
      <c r="J295" s="19"/>
      <c r="K295" s="19"/>
      <c r="L295" s="19"/>
      <c r="M295" s="15"/>
      <c r="N295"/>
    </row>
    <row r="296" spans="1:14" ht="15">
      <c r="A296" s="4" t="s">
        <v>66</v>
      </c>
      <c r="B296" s="4"/>
      <c r="C296" s="19"/>
      <c r="E296" s="123" t="s">
        <v>74</v>
      </c>
      <c r="F296" s="123"/>
      <c r="G296" s="123"/>
      <c r="H296" s="19"/>
      <c r="J296" s="15"/>
      <c r="K296" s="123" t="s">
        <v>177</v>
      </c>
      <c r="L296" s="123"/>
      <c r="M296" s="123"/>
      <c r="N296"/>
    </row>
    <row r="297" spans="1:14" ht="15">
      <c r="A297" s="4" t="s">
        <v>67</v>
      </c>
      <c r="B297" s="4"/>
      <c r="C297" s="19"/>
      <c r="E297" s="123" t="s">
        <v>75</v>
      </c>
      <c r="F297" s="123"/>
      <c r="G297" s="123"/>
      <c r="H297" s="19"/>
      <c r="J297" s="15"/>
      <c r="K297" s="123" t="s">
        <v>178</v>
      </c>
      <c r="L297" s="123"/>
      <c r="M297" s="123"/>
      <c r="N297"/>
    </row>
    <row r="298" spans="1:14" ht="15.75" customHeight="1">
      <c r="A298" s="4" t="s">
        <v>68</v>
      </c>
      <c r="B298" s="4"/>
      <c r="C298" s="19"/>
      <c r="E298" s="123" t="s">
        <v>76</v>
      </c>
      <c r="F298" s="123"/>
      <c r="G298" s="123"/>
      <c r="H298" s="19"/>
      <c r="J298" s="15"/>
      <c r="K298" s="123" t="s">
        <v>179</v>
      </c>
      <c r="L298" s="123"/>
      <c r="M298" s="123"/>
      <c r="N298"/>
    </row>
    <row r="299" spans="1:14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5"/>
      <c r="N299"/>
    </row>
    <row r="300" spans="1:14" s="2" customFormat="1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N300"/>
    </row>
    <row r="301" spans="1:14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N301"/>
    </row>
    <row r="302" spans="1:14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N302"/>
    </row>
    <row r="303" spans="1:14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N303"/>
    </row>
    <row r="304" spans="1:14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N304"/>
    </row>
    <row r="305" spans="1:14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N305"/>
    </row>
    <row r="306" spans="1:14" s="2" customFormat="1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5"/>
      <c r="N306"/>
    </row>
    <row r="307" spans="1:14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5"/>
      <c r="N307"/>
    </row>
    <row r="308" spans="1:14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5"/>
      <c r="N308"/>
    </row>
    <row r="309" spans="1:14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5"/>
      <c r="N309"/>
    </row>
    <row r="310" spans="1:14" ht="15">
      <c r="A310" s="22"/>
      <c r="B310" s="19"/>
      <c r="C310" s="19"/>
      <c r="D310" s="19"/>
      <c r="E310" s="19"/>
      <c r="F310" s="12"/>
      <c r="G310" s="12"/>
      <c r="H310" s="15"/>
      <c r="I310" s="15"/>
      <c r="J310" s="15"/>
      <c r="K310" s="15"/>
      <c r="L310" s="15"/>
      <c r="M310" s="15"/>
      <c r="N310"/>
    </row>
    <row r="311" spans="1:14" ht="15">
      <c r="A311" s="19"/>
      <c r="B311" s="19"/>
      <c r="C311" s="19"/>
      <c r="D311" s="19"/>
      <c r="E311" s="19"/>
      <c r="F311" s="12"/>
      <c r="G311" s="12"/>
      <c r="H311" s="15"/>
      <c r="I311" s="15"/>
      <c r="J311" s="15"/>
      <c r="K311" s="15"/>
      <c r="L311" s="15"/>
      <c r="M311" s="15"/>
      <c r="N311"/>
    </row>
    <row r="312" spans="1:14" ht="15">
      <c r="A312" s="19"/>
      <c r="B312" s="19"/>
      <c r="C312" s="19"/>
      <c r="D312" s="19"/>
      <c r="E312" s="19"/>
      <c r="F312" s="12"/>
      <c r="G312" s="12"/>
      <c r="H312" s="15"/>
      <c r="I312" s="15"/>
      <c r="J312" s="15"/>
      <c r="K312" s="15"/>
      <c r="L312" s="15"/>
      <c r="M312" s="15"/>
      <c r="N312"/>
    </row>
    <row r="313" spans="1:14" ht="15">
      <c r="A313" s="19"/>
      <c r="B313" s="19"/>
      <c r="C313" s="19"/>
      <c r="D313" s="19"/>
      <c r="E313" s="19"/>
      <c r="F313" s="12"/>
      <c r="G313" s="12"/>
      <c r="H313" s="15"/>
      <c r="I313" s="15"/>
      <c r="J313" s="15"/>
      <c r="K313" s="15"/>
      <c r="L313" s="15"/>
      <c r="M313" s="15"/>
      <c r="N313"/>
    </row>
    <row r="314" spans="1:14" s="2" customFormat="1" ht="15">
      <c r="A314" s="19"/>
      <c r="B314" s="19"/>
      <c r="C314" s="19"/>
      <c r="D314" s="19"/>
      <c r="E314" s="19"/>
      <c r="F314" s="12"/>
      <c r="G314" s="12"/>
      <c r="H314" s="15"/>
      <c r="I314" s="15"/>
      <c r="J314" s="15"/>
      <c r="K314" s="15"/>
      <c r="L314" s="15"/>
      <c r="M314" s="15"/>
      <c r="N314"/>
    </row>
    <row r="315" spans="1:14" ht="15">
      <c r="A315" s="19"/>
      <c r="B315" s="19"/>
      <c r="C315" s="19"/>
      <c r="D315" s="19"/>
      <c r="E315" s="19"/>
      <c r="F315" s="12"/>
      <c r="G315" s="12"/>
      <c r="H315" s="15"/>
      <c r="I315" s="15"/>
      <c r="J315" s="15"/>
      <c r="K315" s="15"/>
      <c r="L315" s="15"/>
      <c r="M315" s="15"/>
      <c r="N315"/>
    </row>
    <row r="316" spans="1:14" ht="15">
      <c r="A316" s="19"/>
      <c r="B316" s="19"/>
      <c r="C316" s="19"/>
      <c r="D316" s="19"/>
      <c r="E316" s="19"/>
      <c r="F316" s="12"/>
      <c r="G316" s="12"/>
      <c r="H316" s="15"/>
      <c r="I316" s="15"/>
      <c r="J316" s="15"/>
      <c r="K316" s="15"/>
      <c r="L316" s="15"/>
      <c r="M316" s="15"/>
      <c r="N316"/>
    </row>
    <row r="317" spans="1:14" ht="15">
      <c r="A317" s="19"/>
      <c r="B317" s="18"/>
      <c r="C317" s="15"/>
      <c r="D317" s="15"/>
      <c r="E317" s="15"/>
      <c r="F317" s="18"/>
      <c r="G317" s="15"/>
      <c r="H317" s="15"/>
      <c r="I317" s="15"/>
      <c r="J317" s="15"/>
      <c r="K317" s="15"/>
      <c r="L317" s="15"/>
      <c r="M317" s="15"/>
      <c r="N317"/>
    </row>
    <row r="318" spans="1:14" ht="15">
      <c r="A318" s="19"/>
      <c r="B318" s="18"/>
      <c r="C318" s="15"/>
      <c r="D318" s="15"/>
      <c r="E318" s="123"/>
      <c r="F318" s="123"/>
      <c r="G318" s="123"/>
      <c r="H318" s="15"/>
      <c r="I318" s="15"/>
      <c r="J318" s="15"/>
      <c r="K318" s="15"/>
      <c r="L318" s="15"/>
      <c r="M318" s="15"/>
      <c r="N318"/>
    </row>
    <row r="319" spans="1:14" ht="15">
      <c r="A319" s="19"/>
      <c r="B319" s="18"/>
      <c r="C319" s="15"/>
      <c r="D319" s="15"/>
      <c r="E319" s="4"/>
      <c r="F319" s="4"/>
      <c r="G319" s="4"/>
      <c r="H319" s="15"/>
      <c r="I319" s="15"/>
      <c r="J319" s="15"/>
      <c r="K319" s="15"/>
      <c r="L319" s="15"/>
      <c r="M319" s="15"/>
      <c r="N319"/>
    </row>
    <row r="320" spans="1:14" ht="15">
      <c r="A320" s="19"/>
      <c r="B320" s="18"/>
      <c r="C320" s="15"/>
      <c r="D320" s="15"/>
      <c r="E320" s="4"/>
      <c r="F320" s="4"/>
      <c r="G320" s="4"/>
      <c r="H320" s="15"/>
      <c r="I320" s="15"/>
      <c r="J320" s="15"/>
      <c r="K320" s="15"/>
      <c r="L320" s="15"/>
      <c r="M320" s="15"/>
      <c r="N320"/>
    </row>
    <row r="321" spans="1:14" ht="15">
      <c r="A321" s="15"/>
      <c r="B321" s="11"/>
      <c r="C321" s="15"/>
      <c r="D321" s="15"/>
      <c r="E321" s="123"/>
      <c r="F321" s="123"/>
      <c r="G321" s="123"/>
      <c r="H321" s="15"/>
      <c r="I321" s="15"/>
      <c r="J321" s="15"/>
      <c r="K321" s="15"/>
      <c r="L321" s="15"/>
      <c r="M321" s="15"/>
      <c r="N321"/>
    </row>
    <row r="322" spans="1:14" ht="15">
      <c r="A322" s="15"/>
      <c r="B322" s="11"/>
      <c r="C322" s="15"/>
      <c r="D322" s="15"/>
      <c r="E322" s="123"/>
      <c r="F322" s="123"/>
      <c r="G322" s="123"/>
      <c r="H322" s="15"/>
      <c r="I322" s="15"/>
      <c r="J322" s="15"/>
      <c r="K322" s="15"/>
      <c r="L322" s="15"/>
      <c r="M322" s="15"/>
      <c r="N322"/>
    </row>
    <row r="323" spans="1:14" ht="15">
      <c r="A323" s="23"/>
      <c r="B323" s="122"/>
      <c r="C323" s="122"/>
      <c r="D323" s="122"/>
      <c r="E323" s="122"/>
      <c r="F323" s="122"/>
      <c r="G323" s="123"/>
      <c r="H323" s="123"/>
      <c r="I323" s="123"/>
      <c r="J323" s="123"/>
      <c r="K323" s="123"/>
      <c r="L323" s="15"/>
      <c r="M323" s="15"/>
      <c r="N323"/>
    </row>
    <row r="324" spans="1:14" ht="15">
      <c r="A324" s="23"/>
      <c r="B324" s="122"/>
      <c r="C324" s="122"/>
      <c r="D324" s="122"/>
      <c r="E324" s="122"/>
      <c r="F324" s="122"/>
      <c r="G324" s="123"/>
      <c r="H324" s="123"/>
      <c r="I324" s="123"/>
      <c r="J324" s="123"/>
      <c r="K324" s="123"/>
      <c r="L324" s="15"/>
      <c r="M324" s="15"/>
      <c r="N324"/>
    </row>
    <row r="325" spans="1:14" ht="15">
      <c r="A325" s="23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5"/>
      <c r="M325" s="15"/>
      <c r="N325"/>
    </row>
    <row r="326" spans="1:14" ht="1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5"/>
      <c r="M326" s="15"/>
      <c r="N326"/>
    </row>
    <row r="327" spans="1:14" ht="1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5"/>
      <c r="M327" s="15"/>
      <c r="N327"/>
    </row>
    <row r="328" spans="1:14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15"/>
      <c r="M328" s="15"/>
      <c r="N328"/>
    </row>
    <row r="329" spans="1:14" ht="15">
      <c r="A329" s="4"/>
      <c r="B329" s="15"/>
      <c r="C329" s="15"/>
      <c r="D329" s="15"/>
      <c r="E329" s="4"/>
      <c r="F329" s="15"/>
      <c r="G329" s="15"/>
      <c r="H329" s="4"/>
      <c r="I329" s="4"/>
      <c r="J329" s="4"/>
      <c r="K329" s="4"/>
      <c r="L329" s="15"/>
      <c r="M329" s="15"/>
      <c r="N329"/>
    </row>
    <row r="330" spans="1:14" ht="15">
      <c r="A330" s="4"/>
      <c r="B330" s="15"/>
      <c r="C330" s="15"/>
      <c r="D330" s="15"/>
      <c r="E330" s="4"/>
      <c r="F330" s="15"/>
      <c r="G330" s="15"/>
      <c r="H330" s="15"/>
      <c r="I330" s="15"/>
      <c r="J330" s="15"/>
      <c r="K330" s="4"/>
      <c r="L330" s="15"/>
      <c r="M330" s="15"/>
      <c r="N330"/>
    </row>
    <row r="331" spans="1:14" ht="15">
      <c r="A331" s="4"/>
      <c r="B331" s="15"/>
      <c r="C331" s="15"/>
      <c r="D331" s="15"/>
      <c r="E331" s="4"/>
      <c r="F331" s="15"/>
      <c r="G331" s="15"/>
      <c r="H331" s="15"/>
      <c r="I331" s="15"/>
      <c r="J331" s="15"/>
      <c r="K331" s="4"/>
      <c r="L331" s="15"/>
      <c r="M331" s="15"/>
      <c r="N331"/>
    </row>
    <row r="332" spans="7:14" ht="15">
      <c r="G332" s="126"/>
      <c r="H332" s="126"/>
      <c r="I332" s="126"/>
      <c r="J332" s="126"/>
      <c r="K332" s="126"/>
      <c r="L332" s="15"/>
      <c r="M332" s="15"/>
      <c r="N332"/>
    </row>
    <row r="333" spans="12:14" ht="15">
      <c r="L333" s="15"/>
      <c r="M333" s="15"/>
      <c r="N333"/>
    </row>
    <row r="334" spans="12:14" ht="15">
      <c r="L334" s="15"/>
      <c r="M334" s="15"/>
      <c r="N334"/>
    </row>
    <row r="335" spans="12:14" ht="15">
      <c r="L335" s="15"/>
      <c r="N335"/>
    </row>
    <row r="336" spans="3:14" ht="15">
      <c r="C336" s="8"/>
      <c r="D336" s="8"/>
      <c r="L336" s="15"/>
      <c r="N336"/>
    </row>
    <row r="337" spans="12:14" ht="15">
      <c r="L337" s="15"/>
      <c r="N337"/>
    </row>
    <row r="338" spans="12:14" ht="15">
      <c r="L338" s="15"/>
      <c r="N338"/>
    </row>
    <row r="339" spans="12:14" ht="15">
      <c r="L339" s="15"/>
      <c r="N339"/>
    </row>
    <row r="340" spans="12:14" ht="15">
      <c r="L340" s="15"/>
      <c r="N340"/>
    </row>
    <row r="341" spans="12:14" ht="15">
      <c r="L341" s="15"/>
      <c r="N341"/>
    </row>
    <row r="342" spans="12:14" ht="15">
      <c r="L342" s="15"/>
      <c r="N342"/>
    </row>
    <row r="343" spans="12:14" ht="15">
      <c r="L343" s="15"/>
      <c r="N343"/>
    </row>
    <row r="344" spans="12:14" ht="15">
      <c r="L344" s="15"/>
      <c r="N344"/>
    </row>
    <row r="345" spans="12:14" ht="15">
      <c r="L345" s="15"/>
      <c r="N345"/>
    </row>
    <row r="346" spans="12:14" ht="15">
      <c r="L346" s="15"/>
      <c r="N346"/>
    </row>
    <row r="347" spans="12:14" ht="15">
      <c r="L347" s="15"/>
      <c r="N347"/>
    </row>
    <row r="348" spans="12:14" ht="15">
      <c r="L348" s="15"/>
      <c r="N348"/>
    </row>
    <row r="349" spans="12:14" ht="15">
      <c r="L349" s="15"/>
      <c r="N349"/>
    </row>
    <row r="350" spans="12:14" ht="15">
      <c r="L350" s="15"/>
      <c r="N350"/>
    </row>
    <row r="351" spans="12:14" ht="15">
      <c r="L351" s="15"/>
      <c r="N351"/>
    </row>
    <row r="352" spans="12:14" ht="15">
      <c r="L352" s="15"/>
      <c r="N352"/>
    </row>
    <row r="353" spans="12:14" ht="15">
      <c r="L353" s="15"/>
      <c r="N353"/>
    </row>
    <row r="354" spans="12:14" ht="15">
      <c r="L354" s="15"/>
      <c r="N354"/>
    </row>
    <row r="355" spans="12:14" ht="15">
      <c r="L355" s="15"/>
      <c r="N355"/>
    </row>
    <row r="356" spans="12:14" ht="15">
      <c r="L356" s="15"/>
      <c r="N356"/>
    </row>
    <row r="357" spans="12:14" ht="15">
      <c r="L357" s="15"/>
      <c r="N357"/>
    </row>
    <row r="358" spans="12:14" ht="15">
      <c r="L358" s="15"/>
      <c r="N358"/>
    </row>
    <row r="359" spans="1:14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5"/>
      <c r="N359"/>
    </row>
    <row r="360" spans="1:14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N360"/>
    </row>
    <row r="361" spans="1:14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N361"/>
    </row>
    <row r="362" spans="1:14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N362"/>
    </row>
    <row r="363" spans="1:14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N363"/>
    </row>
    <row r="364" spans="1:14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N364"/>
    </row>
    <row r="381" spans="3:4" s="5" customFormat="1" ht="15">
      <c r="C381" s="8"/>
      <c r="D381" s="8"/>
    </row>
  </sheetData>
  <sheetProtection/>
  <mergeCells count="65">
    <mergeCell ref="G171:H171"/>
    <mergeCell ref="G172:G173"/>
    <mergeCell ref="H172:H173"/>
    <mergeCell ref="E171:E173"/>
    <mergeCell ref="L171:L173"/>
    <mergeCell ref="F171:F172"/>
    <mergeCell ref="G332:K332"/>
    <mergeCell ref="A326:K326"/>
    <mergeCell ref="A327:K327"/>
    <mergeCell ref="G324:K324"/>
    <mergeCell ref="G325:K325"/>
    <mergeCell ref="A290:M290"/>
    <mergeCell ref="K296:M296"/>
    <mergeCell ref="B325:F325"/>
    <mergeCell ref="B324:F324"/>
    <mergeCell ref="E322:G322"/>
    <mergeCell ref="E321:G321"/>
    <mergeCell ref="E296:G296"/>
    <mergeCell ref="G323:K323"/>
    <mergeCell ref="B323:F323"/>
    <mergeCell ref="E298:G298"/>
    <mergeCell ref="E318:G318"/>
    <mergeCell ref="E297:G297"/>
    <mergeCell ref="K298:M298"/>
    <mergeCell ref="K297:M297"/>
    <mergeCell ref="A5:M5"/>
    <mergeCell ref="A6:M6"/>
    <mergeCell ref="A7:M7"/>
    <mergeCell ref="A8:M8"/>
    <mergeCell ref="A9:M9"/>
    <mergeCell ref="K12:M12"/>
    <mergeCell ref="D16:D18"/>
    <mergeCell ref="I171:I173"/>
    <mergeCell ref="J171:J173"/>
    <mergeCell ref="M169:M173"/>
    <mergeCell ref="A160:M160"/>
    <mergeCell ref="A161:M161"/>
    <mergeCell ref="A162:M162"/>
    <mergeCell ref="B171:C171"/>
    <mergeCell ref="D171:D173"/>
    <mergeCell ref="B172:B173"/>
    <mergeCell ref="F16:F17"/>
    <mergeCell ref="B17:B18"/>
    <mergeCell ref="G169:L170"/>
    <mergeCell ref="L16:L18"/>
    <mergeCell ref="M14:M18"/>
    <mergeCell ref="A164:M164"/>
    <mergeCell ref="C17:C18"/>
    <mergeCell ref="A163:M163"/>
    <mergeCell ref="J16:J18"/>
    <mergeCell ref="I16:I18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A169:A174"/>
    <mergeCell ref="K171:K173"/>
    <mergeCell ref="B169:F170"/>
    <mergeCell ref="C172:C173"/>
    <mergeCell ref="K167:M167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4"/>
  <rowBreaks count="1" manualBreakCount="1">
    <brk id="155" max="12" man="1"/>
  </rowBreaks>
  <ignoredErrors>
    <ignoredError sqref="F253 L262:L266 F265:F266 E275:F275 E281:F281 B100:F100 F108:F111 B138:E138 G138:K138 F101:F106 B143:E143 B148:E148 B151:C151 G143:K143 G148:K148 G151:K151 F276:F277 E283:F283 F282 F284:F285 L100:L105 L281:L283 F138:F153 L138:L153 L108:L111 L123:L125 F123:F125 L253:L254 L256:L258 F258 F279 L275:L279 F233 L233:M233 F80 L136 F136 F133:F134 L133:L134 F113:F120 L113:L120 L56 F56 L127:L131 F127:F131 L260 F208" formula="1"/>
    <ignoredError sqref="L106 F278 G106:H106 I106:K106 G233:K233" formula="1" formulaRange="1"/>
    <ignoredError sqref="E278 G258:H258 I258:K258 G22:K2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2023-03-23T16:17:58Z</cp:lastPrinted>
  <dcterms:created xsi:type="dcterms:W3CDTF">2000-09-28T14:08:42Z</dcterms:created>
  <dcterms:modified xsi:type="dcterms:W3CDTF">2023-03-31T16:30:17Z</dcterms:modified>
  <cp:category/>
  <cp:version/>
  <cp:contentType/>
  <cp:contentStatus/>
</cp:coreProperties>
</file>