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Estados'!$A$1:$I$190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5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57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<sst xmlns="http://schemas.openxmlformats.org/spreadsheetml/2006/main" count="174" uniqueCount="160">
  <si>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</si>
  <si>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</si>
  <si>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</si>
  <si>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</si>
  <si>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</si>
  <si>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</si>
  <si>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</si>
  <si>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</si>
  <si>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</si>
  <si>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</si>
  <si>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</si>
  <si>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</si>
  <si>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</si>
  <si>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</si>
  <si>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</si>
  <si>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</si>
  <si>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</si>
  <si>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</si>
  <si>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</si>
  <si>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</si>
  <si>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</si>
  <si>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</si>
  <si>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</si>
  <si>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</si>
  <si>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</si>
  <si>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</si>
  <si>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</si>
  <si>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</si>
  <si>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</si>
  <si>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</si>
  <si>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</si>
  <si>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</si>
  <si>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</si>
  <si>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</si>
  <si>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</si>
  <si>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</si>
  <si>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</si>
  <si>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</si>
  <si>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</si>
  <si>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</si>
  <si>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</si>
  <si>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</si>
  <si>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</si>
  <si>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</si>
  <si>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</si>
  <si>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</si>
  <si>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</si>
  <si>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</si>
  <si>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</si>
  <si>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</si>
  <si>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</si>
  <si>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</si>
  <si>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</si>
  <si>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</si>
  <si>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</si>
  <si>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</si>
  <si>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</si>
  <si>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</si>
  <si>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</si>
  <si>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</si>
  <si>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</si>
  <si>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</si>
  <si>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</si>
  <si>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</si>
  <si>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</si>
  <si>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</si>
  <si>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</si>
  <si>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</si>
  <si>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</si>
  <si>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</si>
  <si>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</si>
  <si>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</si>
  <si>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</si>
  <si>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</si>
  <si>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</si>
  <si>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</si>
  <si>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</si>
  <si>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</si>
  <si>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</si>
  <si>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</si>
  <si>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</si>
  <si>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</si>
  <si>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</si>
  <si>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</si>
  <si>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</si>
  <si>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</si>
  <si>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</si>
  <si>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</si>
  <si>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</si>
  <si>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</si>
  <si>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</si>
  <si>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</si>
  <si>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</si>
  <si>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</si>
  <si>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</si>
  <si>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</si>
  <si>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</si>
  <si>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</si>
  <si>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</si>
  <si>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</si>
  <si>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</si>
  <si>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</si>
  <si>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</si>
  <si>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</si>
  <si>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</si>
  <si>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</si>
  <si>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</si>
  <si>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</si>
  <si>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</si>
  <si>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</si>
  <si>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</si>
  <si>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</si>
  <si>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</si>
  <si>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</si>
  <si>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</si>
  <si>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</si>
  <si>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</si>
  <si>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</si>
  <si>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</si>
  <si>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</si>
  <si>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</si>
  <si>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</si>
  <si>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</si>
  <si>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</si>
  <si>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</si>
  <si>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</si>
  <si>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</si>
  <si>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</si>
  <si>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</si>
  <si>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</si>
  <si>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</si>
  <si>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</si>
  <si>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</si>
  <si>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</si>
  <si>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</si>
  <si>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</si>
  <si>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</si>
  <si>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</si>
  <si>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</si>
  <si>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</si>
  <si>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</si>
  <si>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</si>
  <si>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</si>
  <si>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</si>
  <si>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</si>
  <si>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Meta fixada no Anexo de Metas Fiscais da LDO para 2020</t>
  </si>
  <si>
    <t>Em 31/Dez/2019</t>
  </si>
  <si>
    <t>AJUSTES RELATIVOS AO RPPS (XXXVII)</t>
  </si>
  <si>
    <t>Em 2020</t>
  </si>
  <si>
    <t>OUTROS AJUSTES (XXXVIII)</t>
  </si>
  <si>
    <t>Até Fev/2019</t>
  </si>
  <si>
    <t xml:space="preserve">         2 - Imprensa Oficial, CEDAE e AGERIO não constam nos Orçamentos Fiscal e da Seguridade Social no exercício de 2020.</t>
  </si>
  <si>
    <t>Continua (1/2)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</si>
  <si>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</si>
  <si>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</si>
  <si>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</si>
  <si>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</si>
  <si>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Até Out/2020</t>
  </si>
  <si>
    <t>JANEIRO A OUTUBRO 2020/BIMESTRE SETEMBRO-OUTUBRO</t>
  </si>
  <si>
    <t>Emissão: 19/11/2020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</si>
</sst>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21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43" fontId="7" fillId="33" borderId="0" xfId="64" applyFont="1" applyFill="1" applyAlignment="1">
      <alignment horizontal="right" vertical="center"/>
    </xf>
    <xf numFmtId="0" fontId="7" fillId="33" borderId="0" xfId="48" applyFont="1" applyFill="1" applyAlignment="1">
      <alignment vertical="center"/>
      <protection/>
    </xf>
    <xf numFmtId="0" fontId="7" fillId="33" borderId="0" xfId="48" applyFont="1" applyFill="1" applyBorder="1" applyAlignment="1">
      <alignment vertical="center" wrapText="1"/>
      <protection/>
    </xf>
    <xf numFmtId="0" fontId="8" fillId="33" borderId="0" xfId="48" applyNumberFormat="1" applyFont="1" applyFill="1" applyAlignment="1">
      <alignment/>
      <protection/>
    </xf>
    <xf numFmtId="0" fontId="9" fillId="33" borderId="0" xfId="48" applyFont="1" applyFill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43" fontId="9" fillId="33" borderId="0" xfId="64" applyFont="1" applyFill="1" applyAlignment="1">
      <alignment horizontal="right" vertical="center"/>
    </xf>
    <xf numFmtId="0" fontId="9" fillId="33" borderId="0" xfId="48" applyFont="1" applyFill="1" applyAlignment="1">
      <alignment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ont="1" applyFill="1" applyAlignment="1">
      <alignment horizontal="left"/>
      <protection/>
    </xf>
    <xf numFmtId="166" fontId="9" fillId="33" borderId="0" xfId="48" applyNumberFormat="1" applyFont="1" applyFill="1" applyAlignment="1">
      <alignment horizontal="center" vertical="center"/>
      <protection/>
    </xf>
    <xf numFmtId="0" fontId="9" fillId="33" borderId="0" xfId="48" applyFont="1" applyFill="1" applyAlignment="1">
      <alignment/>
      <protection/>
    </xf>
    <xf numFmtId="0" fontId="9" fillId="33" borderId="0" xfId="48" applyFont="1" applyFill="1" applyAlignment="1">
      <alignment horizontal="left" vertical="center"/>
      <protection/>
    </xf>
    <xf numFmtId="164" fontId="9" fillId="33" borderId="0" xfId="48" applyNumberFormat="1" applyFont="1" applyFill="1" applyAlignment="1">
      <alignment horizontal="right"/>
      <protection/>
    </xf>
    <xf numFmtId="0" fontId="8" fillId="33" borderId="0" xfId="48" applyNumberFormat="1" applyFont="1" applyFill="1" applyBorder="1" applyAlignment="1">
      <alignment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 vertical="center"/>
      <protection/>
    </xf>
    <xf numFmtId="0" fontId="9" fillId="33" borderId="0" xfId="48" applyNumberFormat="1" applyFont="1" applyFill="1" applyBorder="1" applyAlignment="1">
      <alignment/>
      <protection/>
    </xf>
    <xf numFmtId="166" fontId="9" fillId="33" borderId="0" xfId="64" applyNumberFormat="1" applyFont="1" applyFill="1" applyBorder="1" applyAlignment="1">
      <alignment vertical="center"/>
    </xf>
    <xf numFmtId="49" fontId="9" fillId="33" borderId="0" xfId="48" applyNumberFormat="1" applyFont="1" applyFill="1" applyBorder="1" applyAlignment="1">
      <alignment horizontal="left" indent="4"/>
      <protection/>
    </xf>
    <xf numFmtId="49" fontId="9" fillId="33" borderId="0" xfId="49" applyNumberFormat="1" applyFont="1" applyFill="1" applyBorder="1" applyAlignment="1">
      <alignment horizontal="left" wrapText="1" indent="4"/>
      <protection/>
    </xf>
    <xf numFmtId="0" fontId="9" fillId="33" borderId="0" xfId="48" applyNumberFormat="1" applyFont="1" applyFill="1" applyBorder="1" applyAlignment="1">
      <alignment horizontal="left" indent="2"/>
      <protection/>
    </xf>
    <xf numFmtId="0" fontId="9" fillId="33" borderId="0" xfId="48" applyNumberFormat="1" applyFont="1" applyFill="1" applyBorder="1" applyAlignment="1">
      <alignment horizontal="left" indent="1"/>
      <protection/>
    </xf>
    <xf numFmtId="0" fontId="9" fillId="33" borderId="0" xfId="48" applyNumberFormat="1" applyFont="1" applyFill="1" applyBorder="1" applyAlignment="1">
      <alignment horizontal="left" indent="4"/>
      <protection/>
    </xf>
    <xf numFmtId="0" fontId="9" fillId="33" borderId="11" xfId="48" applyNumberFormat="1" applyFont="1" applyFill="1" applyBorder="1" applyAlignment="1">
      <alignment/>
      <protection/>
    </xf>
    <xf numFmtId="3" fontId="9" fillId="33" borderId="11" xfId="48" applyNumberFormat="1" applyFont="1" applyFill="1" applyBorder="1" applyAlignment="1">
      <alignment vertical="center"/>
      <protection/>
    </xf>
    <xf numFmtId="0" fontId="9" fillId="33" borderId="0" xfId="48" applyFont="1" applyFill="1" applyBorder="1">
      <alignment/>
      <protection/>
    </xf>
    <xf numFmtId="43" fontId="9" fillId="33" borderId="0" xfId="64" applyFont="1" applyFill="1" applyBorder="1" applyAlignment="1">
      <alignment horizontal="right"/>
    </xf>
    <xf numFmtId="0" fontId="9" fillId="33" borderId="0" xfId="48" applyFont="1" applyFill="1">
      <alignment/>
      <protection/>
    </xf>
    <xf numFmtId="166" fontId="8" fillId="33" borderId="12" xfId="64" applyNumberFormat="1" applyFont="1" applyFill="1" applyBorder="1" applyAlignment="1">
      <alignment vertical="center"/>
    </xf>
    <xf numFmtId="166" fontId="9" fillId="33" borderId="12" xfId="64" applyNumberFormat="1" applyFont="1" applyFill="1" applyBorder="1" applyAlignment="1">
      <alignment vertical="center"/>
    </xf>
    <xf numFmtId="0" fontId="9" fillId="33" borderId="0" xfId="48" applyNumberFormat="1" applyFont="1" applyFill="1" applyBorder="1" applyAlignment="1">
      <alignment horizontal="left"/>
      <protection/>
    </xf>
    <xf numFmtId="43" fontId="9" fillId="33" borderId="0" xfId="64" applyFont="1" applyFill="1" applyBorder="1" applyAlignment="1">
      <alignment/>
    </xf>
    <xf numFmtId="0" fontId="8" fillId="33" borderId="11" xfId="48" applyNumberFormat="1" applyFont="1" applyFill="1" applyBorder="1" applyAlignment="1">
      <alignment/>
      <protection/>
    </xf>
    <xf numFmtId="166" fontId="8" fillId="33" borderId="13" xfId="64" applyNumberFormat="1" applyFont="1" applyFill="1" applyBorder="1" applyAlignment="1">
      <alignment vertical="center"/>
    </xf>
    <xf numFmtId="166" fontId="9" fillId="33" borderId="10" xfId="64" applyNumberFormat="1" applyFont="1" applyFill="1" applyBorder="1" applyAlignment="1">
      <alignment vertical="center"/>
    </xf>
    <xf numFmtId="166" fontId="9" fillId="33" borderId="0" xfId="64" applyNumberFormat="1" applyFont="1" applyFill="1" applyBorder="1" applyAlignment="1">
      <alignment horizontal="center" vertical="center"/>
    </xf>
    <xf numFmtId="43" fontId="9" fillId="33" borderId="10" xfId="64" applyFont="1" applyFill="1" applyBorder="1" applyAlignment="1">
      <alignment horizontal="right"/>
    </xf>
    <xf numFmtId="0" fontId="9" fillId="33" borderId="14" xfId="48" applyNumberFormat="1" applyFont="1" applyFill="1" applyBorder="1" applyAlignment="1">
      <alignment vertical="center"/>
      <protection/>
    </xf>
    <xf numFmtId="166" fontId="8" fillId="33" borderId="0" xfId="64" applyNumberFormat="1" applyFont="1" applyFill="1" applyBorder="1" applyAlignment="1">
      <alignment vertical="center"/>
    </xf>
    <xf numFmtId="0" fontId="9" fillId="33" borderId="0" xfId="48" applyNumberFormat="1" applyFont="1" applyFill="1" applyBorder="1" applyAlignment="1">
      <alignment vertical="center"/>
      <protection/>
    </xf>
    <xf numFmtId="166" fontId="9" fillId="33" borderId="0" xfId="48" applyNumberFormat="1" applyFont="1" applyFill="1" applyBorder="1" applyAlignment="1">
      <alignment vertical="center"/>
      <protection/>
    </xf>
    <xf numFmtId="166" fontId="9" fillId="33" borderId="0" xfId="48" applyNumberFormat="1" applyFont="1" applyFill="1" applyBorder="1">
      <alignment/>
      <protection/>
    </xf>
    <xf numFmtId="0" fontId="9" fillId="33" borderId="0" xfId="48" applyFont="1" applyFill="1" applyAlignment="1">
      <alignment vertical="center" wrapText="1"/>
      <protection/>
    </xf>
    <xf numFmtId="0" fontId="9" fillId="33" borderId="15" xfId="48" applyFont="1" applyFill="1" applyBorder="1" applyAlignment="1">
      <alignment vertical="center"/>
      <protection/>
    </xf>
    <xf numFmtId="0" fontId="9" fillId="33" borderId="0" xfId="48" applyFont="1" applyFill="1" applyBorder="1" applyAlignment="1">
      <alignment horizontal="right" vertical="center"/>
      <protection/>
    </xf>
    <xf numFmtId="166" fontId="9" fillId="33" borderId="0" xfId="48" applyNumberFormat="1" applyFont="1" applyFill="1" applyBorder="1" applyAlignment="1">
      <alignment horizontal="center" vertical="center"/>
      <protection/>
    </xf>
    <xf numFmtId="49" fontId="52" fillId="33" borderId="0" xfId="48" applyNumberFormat="1" applyFont="1" applyFill="1" applyBorder="1">
      <alignment/>
      <protection/>
    </xf>
    <xf numFmtId="0" fontId="52" fillId="33" borderId="0" xfId="48" applyFont="1" applyFill="1" applyAlignment="1">
      <alignment horizontal="center" vertical="center"/>
      <protection/>
    </xf>
    <xf numFmtId="0" fontId="9" fillId="33" borderId="16" xfId="48" applyFont="1" applyFill="1" applyBorder="1" applyAlignment="1">
      <alignment vertical="center"/>
      <protection/>
    </xf>
    <xf numFmtId="49" fontId="52" fillId="33" borderId="0" xfId="48" applyNumberFormat="1" applyFont="1" applyFill="1" applyBorder="1" applyAlignment="1">
      <alignment wrapText="1"/>
      <protection/>
    </xf>
    <xf numFmtId="49" fontId="52" fillId="33" borderId="0" xfId="48" applyNumberFormat="1" applyFont="1" applyFill="1" applyBorder="1" applyAlignment="1">
      <alignment/>
      <protection/>
    </xf>
    <xf numFmtId="49" fontId="52" fillId="33" borderId="0" xfId="48" applyNumberFormat="1" applyFont="1" applyFill="1" applyBorder="1" applyAlignment="1">
      <alignment horizontal="left" wrapText="1"/>
      <protection/>
    </xf>
    <xf numFmtId="49" fontId="52" fillId="33" borderId="0" xfId="48" applyNumberFormat="1" applyFont="1" applyFill="1" applyBorder="1" applyAlignment="1">
      <alignment horizontal="left"/>
      <protection/>
    </xf>
    <xf numFmtId="168" fontId="9" fillId="33" borderId="0" xfId="48" applyNumberFormat="1" applyFont="1" applyFill="1" applyBorder="1">
      <alignment/>
      <protection/>
    </xf>
    <xf numFmtId="0" fontId="9" fillId="33" borderId="15" xfId="48" applyFont="1" applyFill="1" applyBorder="1" applyAlignment="1">
      <alignment vertical="center" wrapText="1"/>
      <protection/>
    </xf>
    <xf numFmtId="0" fontId="9" fillId="33" borderId="12" xfId="48" applyFont="1" applyFill="1" applyBorder="1" applyAlignment="1">
      <alignment vertical="center" wrapText="1"/>
      <protection/>
    </xf>
    <xf numFmtId="0" fontId="9" fillId="33" borderId="0" xfId="48" applyFont="1" applyFill="1" applyBorder="1" applyAlignment="1">
      <alignment vertical="center" wrapText="1"/>
      <protection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2" xfId="48" applyNumberFormat="1" applyFont="1" applyFill="1" applyBorder="1" applyAlignment="1">
      <alignment vertical="center"/>
      <protection/>
    </xf>
    <xf numFmtId="0" fontId="9" fillId="33" borderId="16" xfId="0" applyFont="1" applyFill="1" applyBorder="1" applyAlignment="1">
      <alignment horizontal="justify" vertical="center"/>
    </xf>
    <xf numFmtId="0" fontId="9" fillId="33" borderId="17" xfId="48" applyFont="1" applyFill="1" applyBorder="1" applyAlignment="1">
      <alignment vertical="center" wrapText="1"/>
      <protection/>
    </xf>
    <xf numFmtId="0" fontId="9" fillId="33" borderId="18" xfId="48" applyFont="1" applyFill="1" applyBorder="1" applyAlignment="1">
      <alignment vertical="center" wrapText="1"/>
      <protection/>
    </xf>
    <xf numFmtId="0" fontId="9" fillId="33" borderId="14" xfId="48" applyFont="1" applyFill="1" applyBorder="1" applyAlignment="1">
      <alignment vertical="center" wrapText="1"/>
      <protection/>
    </xf>
    <xf numFmtId="166" fontId="9" fillId="33" borderId="14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left" vertical="center"/>
      <protection/>
    </xf>
    <xf numFmtId="0" fontId="8" fillId="34" borderId="19" xfId="48" applyFont="1" applyFill="1" applyBorder="1" applyAlignment="1">
      <alignment horizontal="center" vertical="center"/>
      <protection/>
    </xf>
    <xf numFmtId="43" fontId="8" fillId="34" borderId="20" xfId="64" applyFont="1" applyFill="1" applyBorder="1" applyAlignment="1">
      <alignment horizontal="center" vertical="center" wrapText="1"/>
    </xf>
    <xf numFmtId="0" fontId="8" fillId="34" borderId="11" xfId="48" applyNumberFormat="1" applyFont="1" applyFill="1" applyBorder="1" applyAlignment="1">
      <alignment/>
      <protection/>
    </xf>
    <xf numFmtId="166" fontId="8" fillId="34" borderId="20" xfId="64" applyNumberFormat="1" applyFont="1" applyFill="1" applyBorder="1" applyAlignment="1">
      <alignment vertical="center"/>
    </xf>
    <xf numFmtId="166" fontId="8" fillId="34" borderId="11" xfId="64" applyNumberFormat="1" applyFont="1" applyFill="1" applyBorder="1" applyAlignment="1">
      <alignment vertical="center"/>
    </xf>
    <xf numFmtId="0" fontId="8" fillId="34" borderId="11" xfId="48" applyNumberFormat="1" applyFont="1" applyFill="1" applyBorder="1" applyAlignment="1">
      <alignment vertical="center"/>
      <protection/>
    </xf>
    <xf numFmtId="37" fontId="9" fillId="34" borderId="20" xfId="48" applyNumberFormat="1" applyFont="1" applyFill="1" applyBorder="1" applyAlignment="1">
      <alignment vertical="center"/>
      <protection/>
    </xf>
    <xf numFmtId="0" fontId="8" fillId="34" borderId="21" xfId="48" applyFont="1" applyFill="1" applyBorder="1" applyAlignment="1">
      <alignment vertical="center" wrapText="1"/>
      <protection/>
    </xf>
    <xf numFmtId="0" fontId="8" fillId="34" borderId="11" xfId="48" applyFont="1" applyFill="1" applyBorder="1" applyAlignment="1">
      <alignment vertical="center"/>
      <protection/>
    </xf>
    <xf numFmtId="0" fontId="9" fillId="34" borderId="11" xfId="48" applyFont="1" applyFill="1" applyBorder="1" applyAlignment="1">
      <alignment vertical="center"/>
      <protection/>
    </xf>
    <xf numFmtId="166" fontId="8" fillId="33" borderId="10" xfId="64" applyNumberFormat="1" applyFont="1" applyFill="1" applyBorder="1" applyAlignment="1">
      <alignment vertical="center"/>
    </xf>
    <xf numFmtId="166" fontId="53" fillId="33" borderId="12" xfId="0" applyNumberFormat="1" applyFont="1" applyFill="1" applyBorder="1" applyAlignment="1">
      <alignment vertical="center"/>
    </xf>
    <xf numFmtId="166" fontId="53" fillId="33" borderId="0" xfId="0" applyNumberFormat="1" applyFont="1" applyFill="1" applyBorder="1" applyAlignment="1">
      <alignment vertical="center"/>
    </xf>
    <xf numFmtId="166" fontId="8" fillId="33" borderId="18" xfId="64" applyNumberFormat="1" applyFont="1" applyFill="1" applyBorder="1" applyAlignment="1">
      <alignment vertical="center"/>
    </xf>
    <xf numFmtId="166" fontId="8" fillId="33" borderId="14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3" fontId="9" fillId="2" borderId="0" xfId="48" applyNumberFormat="1" applyFont="1" applyFill="1" applyBorder="1">
      <alignment/>
      <protection/>
    </xf>
    <xf numFmtId="3" fontId="9" fillId="33" borderId="13" xfId="48" applyNumberFormat="1" applyFont="1" applyFill="1" applyBorder="1" applyAlignment="1">
      <alignment vertical="center"/>
      <protection/>
    </xf>
    <xf numFmtId="0" fontId="9" fillId="33" borderId="10" xfId="48" applyNumberFormat="1" applyFont="1" applyFill="1" applyBorder="1" applyAlignment="1">
      <alignment vertical="center"/>
      <protection/>
    </xf>
    <xf numFmtId="3" fontId="9" fillId="33" borderId="12" xfId="48" applyNumberFormat="1" applyFont="1" applyFill="1" applyBorder="1" applyAlignment="1">
      <alignment vertical="center"/>
      <protection/>
    </xf>
    <xf numFmtId="166" fontId="9" fillId="33" borderId="18" xfId="64" applyNumberFormat="1" applyFont="1" applyFill="1" applyBorder="1" applyAlignment="1">
      <alignment vertical="center"/>
    </xf>
    <xf numFmtId="166" fontId="9" fillId="33" borderId="14" xfId="64" applyNumberFormat="1" applyFont="1" applyFill="1" applyBorder="1" applyAlignment="1">
      <alignment vertical="center"/>
    </xf>
    <xf numFmtId="43" fontId="9" fillId="33" borderId="0" xfId="64" applyFont="1" applyFill="1" applyBorder="1" applyAlignment="1">
      <alignment vertical="center"/>
    </xf>
    <xf numFmtId="3" fontId="9" fillId="33" borderId="0" xfId="48" applyNumberFormat="1" applyFont="1" applyFill="1" applyBorder="1" applyAlignment="1">
      <alignment vertical="center"/>
      <protection/>
    </xf>
    <xf numFmtId="0" fontId="3" fillId="33" borderId="21" xfId="48" applyNumberFormat="1" applyFont="1" applyFill="1" applyBorder="1" applyAlignment="1">
      <alignment vertical="center" wrapText="1"/>
      <protection/>
    </xf>
    <xf numFmtId="0" fontId="3" fillId="33" borderId="20" xfId="48" applyFont="1" applyFill="1" applyBorder="1" applyAlignment="1">
      <alignment vertical="center" wrapText="1"/>
      <protection/>
    </xf>
    <xf numFmtId="0" fontId="3" fillId="33" borderId="11" xfId="48" applyFont="1" applyFill="1" applyBorder="1" applyAlignment="1">
      <alignment vertical="center" wrapText="1"/>
      <protection/>
    </xf>
    <xf numFmtId="0" fontId="3" fillId="33" borderId="21" xfId="48" applyFont="1" applyFill="1" applyBorder="1" applyAlignment="1">
      <alignment horizontal="left" vertical="center"/>
      <protection/>
    </xf>
    <xf numFmtId="166" fontId="3" fillId="33" borderId="19" xfId="48" applyNumberFormat="1" applyFont="1" applyFill="1" applyBorder="1" applyAlignment="1">
      <alignment horizontal="center" vertical="center"/>
      <protection/>
    </xf>
    <xf numFmtId="168" fontId="3" fillId="33" borderId="19" xfId="64" applyNumberFormat="1" applyFont="1" applyFill="1" applyBorder="1" applyAlignment="1">
      <alignment horizontal="center" vertical="center"/>
    </xf>
    <xf numFmtId="0" fontId="4" fillId="33" borderId="11" xfId="48" applyFont="1" applyFill="1" applyBorder="1" applyAlignment="1">
      <alignment horizontal="left" vertical="center"/>
      <protection/>
    </xf>
    <xf numFmtId="0" fontId="4" fillId="33" borderId="20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left" vertical="center" wrapText="1" indent="3"/>
      <protection/>
    </xf>
    <xf numFmtId="0" fontId="4" fillId="34" borderId="19" xfId="48" applyFont="1" applyFill="1" applyBorder="1" applyAlignment="1">
      <alignment horizontal="center" vertical="center"/>
      <protection/>
    </xf>
    <xf numFmtId="43" fontId="4" fillId="34" borderId="20" xfId="64" applyFont="1" applyFill="1" applyBorder="1" applyAlignment="1">
      <alignment horizontal="center" vertical="center"/>
    </xf>
    <xf numFmtId="0" fontId="4" fillId="34" borderId="21" xfId="48" applyFont="1" applyFill="1" applyBorder="1" applyAlignment="1">
      <alignment horizontal="left" vertical="center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6" fontId="4" fillId="34" borderId="20" xfId="48" applyNumberFormat="1" applyFont="1" applyFill="1" applyBorder="1" applyAlignment="1">
      <alignment horizontal="center" vertical="center"/>
      <protection/>
    </xf>
    <xf numFmtId="168" fontId="11" fillId="33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right"/>
      <protection/>
    </xf>
    <xf numFmtId="164" fontId="9" fillId="33" borderId="0" xfId="48" applyNumberFormat="1" applyFont="1" applyFill="1" applyAlignment="1">
      <alignment horizontal="right" vertical="center"/>
      <protection/>
    </xf>
    <xf numFmtId="49" fontId="9" fillId="33" borderId="0" xfId="64" applyNumberFormat="1" applyFont="1" applyFill="1" applyAlignment="1">
      <alignment horizontal="right" vertical="center"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9" fillId="33" borderId="0" xfId="48" applyNumberFormat="1" applyFont="1" applyFill="1">
      <alignment/>
      <protection/>
    </xf>
    <xf numFmtId="168" fontId="9" fillId="33" borderId="0" xfId="64" applyNumberFormat="1" applyFont="1" applyFill="1" applyBorder="1" applyAlignment="1">
      <alignment/>
    </xf>
    <xf numFmtId="49" fontId="54" fillId="33" borderId="0" xfId="48" applyNumberFormat="1" applyFont="1" applyFill="1" applyBorder="1">
      <alignment/>
      <protection/>
    </xf>
    <xf numFmtId="0" fontId="8" fillId="34" borderId="21" xfId="48" applyNumberFormat="1" applyFont="1" applyFill="1" applyBorder="1" applyAlignment="1">
      <alignment/>
      <protection/>
    </xf>
    <xf numFmtId="166" fontId="8" fillId="34" borderId="20" xfId="64" applyNumberFormat="1" applyFont="1" applyFill="1" applyBorder="1" applyAlignment="1">
      <alignment/>
    </xf>
    <xf numFmtId="166" fontId="8" fillId="34" borderId="11" xfId="64" applyNumberFormat="1" applyFont="1" applyFill="1" applyBorder="1" applyAlignment="1">
      <alignment/>
    </xf>
    <xf numFmtId="166" fontId="4" fillId="33" borderId="11" xfId="64" applyNumberFormat="1" applyFont="1" applyFill="1" applyBorder="1" applyAlignment="1">
      <alignment vertical="center"/>
    </xf>
    <xf numFmtId="0" fontId="8" fillId="33" borderId="11" xfId="48" applyNumberFormat="1" applyFont="1" applyFill="1" applyBorder="1" applyAlignment="1">
      <alignment vertical="center"/>
      <protection/>
    </xf>
    <xf numFmtId="0" fontId="8" fillId="33" borderId="14" xfId="48" applyNumberFormat="1" applyFont="1" applyFill="1" applyBorder="1" applyAlignment="1">
      <alignment vertical="center"/>
      <protection/>
    </xf>
    <xf numFmtId="4" fontId="9" fillId="33" borderId="0" xfId="48" applyNumberFormat="1" applyFont="1" applyFill="1" applyAlignment="1">
      <alignment horizontal="center" vertical="center"/>
      <protection/>
    </xf>
    <xf numFmtId="168" fontId="55" fillId="0" borderId="20" xfId="64" applyNumberFormat="1" applyFont="1" applyFill="1" applyBorder="1" applyAlignment="1">
      <alignment horizontal="right" vertical="center"/>
    </xf>
    <xf numFmtId="168" fontId="3" fillId="0" borderId="19" xfId="64" applyNumberFormat="1" applyFont="1" applyFill="1" applyBorder="1" applyAlignment="1">
      <alignment horizontal="center" vertical="center"/>
    </xf>
    <xf numFmtId="3" fontId="9" fillId="33" borderId="0" xfId="48" applyNumberFormat="1" applyFont="1" applyFill="1" applyBorder="1">
      <alignment/>
      <protection/>
    </xf>
    <xf numFmtId="0" fontId="56" fillId="35" borderId="0" xfId="48" applyFont="1" applyFill="1" applyAlignment="1">
      <alignment horizontal="left" vertic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166" fontId="3" fillId="33" borderId="21" xfId="48" applyNumberFormat="1" applyFont="1" applyFill="1" applyBorder="1" applyAlignment="1">
      <alignment vertical="center" wrapText="1"/>
      <protection/>
    </xf>
    <xf numFmtId="168" fontId="55" fillId="33" borderId="11" xfId="64" applyNumberFormat="1" applyFont="1" applyFill="1" applyBorder="1" applyAlignment="1">
      <alignment vertical="center" wrapText="1"/>
    </xf>
    <xf numFmtId="0" fontId="9" fillId="0" borderId="16" xfId="48" applyFont="1" applyFill="1" applyBorder="1" applyAlignment="1">
      <alignment vertical="center"/>
      <protection/>
    </xf>
    <xf numFmtId="49" fontId="54" fillId="33" borderId="0" xfId="48" applyNumberFormat="1" applyFont="1" applyFill="1" applyBorder="1" applyAlignment="1">
      <alignment horizontal="left" wrapText="1"/>
      <protection/>
    </xf>
    <xf numFmtId="0" fontId="57" fillId="0" borderId="0" xfId="48" applyFont="1" applyFill="1" applyBorder="1" applyAlignment="1">
      <alignment horizontal="center" vertical="center" wrapText="1"/>
      <protection/>
    </xf>
    <xf numFmtId="3" fontId="9" fillId="0" borderId="0" xfId="48" applyNumberFormat="1" applyFont="1" applyFill="1" applyBorder="1" applyAlignment="1">
      <alignment vertical="center" wrapText="1"/>
      <protection/>
    </xf>
    <xf numFmtId="3" fontId="9" fillId="0" borderId="0" xfId="48" applyNumberFormat="1" applyFont="1" applyFill="1" applyBorder="1">
      <alignment/>
      <protection/>
    </xf>
    <xf numFmtId="0" fontId="9" fillId="33" borderId="0" xfId="48" applyFont="1" applyFill="1" applyBorder="1" applyAlignment="1">
      <alignment horizontal="center" vertical="center"/>
      <protection/>
    </xf>
    <xf numFmtId="12" fontId="9" fillId="33" borderId="0" xfId="64" applyNumberFormat="1" applyFont="1" applyFill="1" applyAlignment="1">
      <alignment horizontal="right" vertical="center"/>
    </xf>
    <xf numFmtId="166" fontId="9" fillId="33" borderId="0" xfId="48" applyNumberFormat="1" applyFont="1" applyFill="1" applyAlignment="1">
      <alignment/>
      <protection/>
    </xf>
    <xf numFmtId="4" fontId="9" fillId="33" borderId="0" xfId="48" applyNumberFormat="1" applyFont="1" applyFill="1" applyBorder="1" applyAlignment="1">
      <alignment horizontal="center" vertical="center"/>
      <protection/>
    </xf>
    <xf numFmtId="4" fontId="8" fillId="33" borderId="0" xfId="48" applyNumberFormat="1" applyFont="1" applyFill="1" applyBorder="1" applyAlignment="1">
      <alignment horizontal="center" vertical="center"/>
      <protection/>
    </xf>
    <xf numFmtId="4" fontId="8" fillId="33" borderId="0" xfId="48" applyNumberFormat="1" applyFont="1" applyFill="1" applyAlignment="1">
      <alignment horizontal="center" vertical="center"/>
      <protection/>
    </xf>
    <xf numFmtId="165" fontId="58" fillId="33" borderId="22" xfId="64" applyNumberFormat="1" applyFont="1" applyFill="1" applyBorder="1" applyAlignment="1">
      <alignment vertical="center"/>
    </xf>
    <xf numFmtId="165" fontId="53" fillId="33" borderId="23" xfId="64" applyNumberFormat="1" applyFont="1" applyFill="1" applyBorder="1" applyAlignment="1">
      <alignment vertical="center"/>
    </xf>
    <xf numFmtId="165" fontId="8" fillId="33" borderId="10" xfId="64" applyNumberFormat="1" applyFont="1" applyFill="1" applyBorder="1" applyAlignment="1">
      <alignment vertical="center"/>
    </xf>
    <xf numFmtId="165" fontId="9" fillId="33" borderId="0" xfId="64" applyNumberFormat="1" applyFont="1" applyFill="1" applyBorder="1" applyAlignment="1">
      <alignment vertical="center"/>
    </xf>
    <xf numFmtId="165" fontId="53" fillId="33" borderId="0" xfId="0" applyNumberFormat="1" applyFont="1" applyFill="1" applyBorder="1" applyAlignment="1">
      <alignment vertical="center"/>
    </xf>
    <xf numFmtId="165" fontId="53" fillId="0" borderId="0" xfId="64" applyNumberFormat="1" applyFont="1" applyFill="1" applyBorder="1" applyAlignment="1">
      <alignment vertical="center"/>
    </xf>
    <xf numFmtId="165" fontId="8" fillId="33" borderId="0" xfId="64" applyNumberFormat="1" applyFont="1" applyFill="1" applyBorder="1" applyAlignment="1">
      <alignment vertical="center"/>
    </xf>
    <xf numFmtId="165" fontId="53" fillId="0" borderId="23" xfId="64" applyNumberFormat="1" applyFont="1" applyFill="1" applyBorder="1" applyAlignment="1">
      <alignment vertical="center"/>
    </xf>
    <xf numFmtId="165" fontId="58" fillId="33" borderId="23" xfId="64" applyNumberFormat="1" applyFont="1" applyFill="1" applyBorder="1" applyAlignment="1">
      <alignment vertical="center"/>
    </xf>
    <xf numFmtId="165" fontId="58" fillId="33" borderId="24" xfId="64" applyNumberFormat="1" applyFont="1" applyFill="1" applyBorder="1" applyAlignment="1">
      <alignment vertical="center"/>
    </xf>
    <xf numFmtId="165" fontId="58" fillId="34" borderId="24" xfId="64" applyNumberFormat="1" applyFont="1" applyFill="1" applyBorder="1" applyAlignment="1">
      <alignment/>
    </xf>
    <xf numFmtId="165" fontId="8" fillId="33" borderId="23" xfId="64" applyNumberFormat="1" applyFont="1" applyFill="1" applyBorder="1" applyAlignment="1">
      <alignment vertical="center" wrapText="1"/>
    </xf>
    <xf numFmtId="165" fontId="8" fillId="33" borderId="12" xfId="64" applyNumberFormat="1" applyFont="1" applyFill="1" applyBorder="1" applyAlignment="1">
      <alignment vertical="center"/>
    </xf>
    <xf numFmtId="165" fontId="8" fillId="33" borderId="13" xfId="64" applyNumberFormat="1" applyFont="1" applyFill="1" applyBorder="1" applyAlignment="1">
      <alignment vertical="center"/>
    </xf>
    <xf numFmtId="165" fontId="8" fillId="33" borderId="15" xfId="64" applyNumberFormat="1" applyFont="1" applyFill="1" applyBorder="1" applyAlignment="1">
      <alignment vertical="center"/>
    </xf>
    <xf numFmtId="165" fontId="9" fillId="33" borderId="23" xfId="64" applyNumberFormat="1" applyFont="1" applyFill="1" applyBorder="1" applyAlignment="1">
      <alignment vertical="center" wrapText="1"/>
    </xf>
    <xf numFmtId="165" fontId="9" fillId="33" borderId="12" xfId="64" applyNumberFormat="1" applyFont="1" applyFill="1" applyBorder="1" applyAlignment="1">
      <alignment vertical="center"/>
    </xf>
    <xf numFmtId="165" fontId="9" fillId="33" borderId="16" xfId="64" applyNumberFormat="1" applyFont="1" applyFill="1" applyBorder="1" applyAlignment="1">
      <alignment vertical="center"/>
    </xf>
    <xf numFmtId="165" fontId="9" fillId="33" borderId="23" xfId="64" applyNumberFormat="1" applyFont="1" applyFill="1" applyBorder="1" applyAlignment="1">
      <alignment vertical="center"/>
    </xf>
    <xf numFmtId="165" fontId="8" fillId="33" borderId="16" xfId="64" applyNumberFormat="1" applyFont="1" applyFill="1" applyBorder="1" applyAlignment="1">
      <alignment vertical="center"/>
    </xf>
    <xf numFmtId="165" fontId="8" fillId="33" borderId="12" xfId="64" applyNumberFormat="1" applyFont="1" applyFill="1" applyBorder="1" applyAlignment="1">
      <alignment horizontal="center" vertical="center"/>
    </xf>
    <xf numFmtId="165" fontId="9" fillId="33" borderId="18" xfId="64" applyNumberFormat="1" applyFont="1" applyFill="1" applyBorder="1" applyAlignment="1">
      <alignment vertical="center"/>
    </xf>
    <xf numFmtId="165" fontId="9" fillId="33" borderId="17" xfId="64" applyNumberFormat="1" applyFont="1" applyFill="1" applyBorder="1" applyAlignment="1">
      <alignment vertical="center"/>
    </xf>
    <xf numFmtId="165" fontId="8" fillId="34" borderId="19" xfId="64" applyNumberFormat="1" applyFont="1" applyFill="1" applyBorder="1" applyAlignment="1">
      <alignment vertical="center" wrapText="1"/>
    </xf>
    <xf numFmtId="165" fontId="8" fillId="34" borderId="20" xfId="64" applyNumberFormat="1" applyFont="1" applyFill="1" applyBorder="1" applyAlignment="1">
      <alignment vertical="center"/>
    </xf>
    <xf numFmtId="165" fontId="8" fillId="34" borderId="21" xfId="64" applyNumberFormat="1" applyFont="1" applyFill="1" applyBorder="1" applyAlignment="1">
      <alignment vertical="center"/>
    </xf>
    <xf numFmtId="165" fontId="8" fillId="34" borderId="13" xfId="64" applyNumberFormat="1" applyFont="1" applyFill="1" applyBorder="1" applyAlignment="1">
      <alignment vertical="center"/>
    </xf>
    <xf numFmtId="165" fontId="9" fillId="33" borderId="0" xfId="48" applyNumberFormat="1" applyFont="1" applyFill="1" applyBorder="1" applyAlignment="1">
      <alignment horizontal="center" vertical="center"/>
      <protection/>
    </xf>
    <xf numFmtId="165" fontId="8" fillId="34" borderId="11" xfId="48" applyNumberFormat="1" applyFont="1" applyFill="1" applyBorder="1" applyAlignment="1">
      <alignment/>
      <protection/>
    </xf>
    <xf numFmtId="165" fontId="8" fillId="34" borderId="11" xfId="48" applyNumberFormat="1" applyFont="1" applyFill="1" applyBorder="1" applyAlignment="1">
      <alignment vertical="center"/>
      <protection/>
    </xf>
    <xf numFmtId="43" fontId="9" fillId="33" borderId="15" xfId="64" applyNumberFormat="1" applyFont="1" applyFill="1" applyBorder="1" applyAlignment="1">
      <alignment/>
    </xf>
    <xf numFmtId="43" fontId="9" fillId="33" borderId="13" xfId="48" applyNumberFormat="1" applyFont="1" applyFill="1" applyBorder="1" applyAlignment="1">
      <alignment vertical="center"/>
      <protection/>
    </xf>
    <xf numFmtId="43" fontId="9" fillId="33" borderId="10" xfId="48" applyNumberFormat="1" applyFont="1" applyFill="1" applyBorder="1" applyAlignment="1">
      <alignment vertical="center"/>
      <protection/>
    </xf>
    <xf numFmtId="43" fontId="9" fillId="33" borderId="10" xfId="64" applyNumberFormat="1" applyFont="1" applyFill="1" applyBorder="1" applyAlignment="1">
      <alignment vertical="center"/>
    </xf>
    <xf numFmtId="43" fontId="9" fillId="33" borderId="16" xfId="64" applyNumberFormat="1" applyFont="1" applyFill="1" applyBorder="1" applyAlignment="1">
      <alignment/>
    </xf>
    <xf numFmtId="43" fontId="9" fillId="33" borderId="12" xfId="64" applyNumberFormat="1" applyFont="1" applyFill="1" applyBorder="1" applyAlignment="1">
      <alignment vertical="center"/>
    </xf>
    <xf numFmtId="43" fontId="9" fillId="33" borderId="0" xfId="64" applyNumberFormat="1" applyFont="1" applyFill="1" applyBorder="1" applyAlignment="1">
      <alignment vertical="center"/>
    </xf>
    <xf numFmtId="43" fontId="9" fillId="33" borderId="12" xfId="48" applyNumberFormat="1" applyFont="1" applyFill="1" applyBorder="1" applyAlignment="1">
      <alignment vertical="center" wrapText="1"/>
      <protection/>
    </xf>
    <xf numFmtId="43" fontId="9" fillId="33" borderId="0" xfId="48" applyNumberFormat="1" applyFont="1" applyFill="1" applyBorder="1" applyAlignment="1">
      <alignment vertical="center"/>
      <protection/>
    </xf>
    <xf numFmtId="43" fontId="9" fillId="33" borderId="12" xfId="48" applyNumberFormat="1" applyFont="1" applyFill="1" applyBorder="1" applyAlignment="1">
      <alignment vertical="center"/>
      <protection/>
    </xf>
    <xf numFmtId="43" fontId="9" fillId="33" borderId="17" xfId="64" applyNumberFormat="1" applyFont="1" applyFill="1" applyBorder="1" applyAlignment="1">
      <alignment/>
    </xf>
    <xf numFmtId="43" fontId="9" fillId="33" borderId="18" xfId="64" applyNumberFormat="1" applyFont="1" applyFill="1" applyBorder="1" applyAlignment="1">
      <alignment vertical="center"/>
    </xf>
    <xf numFmtId="43" fontId="9" fillId="33" borderId="14" xfId="64" applyNumberFormat="1" applyFont="1" applyFill="1" applyBorder="1" applyAlignment="1">
      <alignment vertical="center"/>
    </xf>
    <xf numFmtId="43" fontId="8" fillId="34" borderId="11" xfId="64" applyNumberFormat="1" applyFont="1" applyFill="1" applyBorder="1" applyAlignment="1">
      <alignment vertical="center"/>
    </xf>
    <xf numFmtId="43" fontId="8" fillId="33" borderId="0" xfId="48" applyNumberFormat="1" applyFont="1" applyFill="1" applyBorder="1" applyAlignment="1">
      <alignment horizontal="center" vertical="center"/>
      <protection/>
    </xf>
    <xf numFmtId="165" fontId="8" fillId="33" borderId="20" xfId="64" applyNumberFormat="1" applyFont="1" applyFill="1" applyBorder="1" applyAlignment="1">
      <alignment/>
    </xf>
    <xf numFmtId="165" fontId="8" fillId="33" borderId="11" xfId="64" applyNumberFormat="1" applyFont="1" applyFill="1" applyBorder="1" applyAlignment="1">
      <alignment/>
    </xf>
    <xf numFmtId="165" fontId="8" fillId="33" borderId="11" xfId="64" applyNumberFormat="1" applyFont="1" applyFill="1" applyBorder="1" applyAlignment="1">
      <alignment vertical="center"/>
    </xf>
    <xf numFmtId="165" fontId="9" fillId="33" borderId="12" xfId="48" applyNumberFormat="1" applyFont="1" applyFill="1" applyBorder="1" applyAlignment="1">
      <alignment vertical="center"/>
      <protection/>
    </xf>
    <xf numFmtId="165" fontId="9" fillId="33" borderId="0" xfId="48" applyNumberFormat="1" applyFont="1" applyFill="1" applyBorder="1" applyAlignment="1">
      <alignment vertical="center"/>
      <protection/>
    </xf>
    <xf numFmtId="165" fontId="9" fillId="33" borderId="0" xfId="48" applyNumberFormat="1" applyFont="1" applyFill="1" applyBorder="1" applyAlignment="1">
      <alignment horizontal="right" vertical="center"/>
      <protection/>
    </xf>
    <xf numFmtId="165" fontId="9" fillId="33" borderId="18" xfId="48" applyNumberFormat="1" applyFont="1" applyFill="1" applyBorder="1" applyAlignment="1">
      <alignment vertical="center"/>
      <protection/>
    </xf>
    <xf numFmtId="165" fontId="9" fillId="33" borderId="14" xfId="48" applyNumberFormat="1" applyFont="1" applyFill="1" applyBorder="1" applyAlignment="1">
      <alignment vertical="center"/>
      <protection/>
    </xf>
    <xf numFmtId="165" fontId="9" fillId="33" borderId="14" xfId="48" applyNumberFormat="1" applyFont="1" applyFill="1" applyBorder="1" applyAlignment="1">
      <alignment horizontal="center" vertical="center"/>
      <protection/>
    </xf>
    <xf numFmtId="165" fontId="9" fillId="33" borderId="14" xfId="48" applyNumberFormat="1" applyFont="1" applyFill="1" applyBorder="1" applyAlignment="1">
      <alignment horizontal="right" vertical="center"/>
      <protection/>
    </xf>
    <xf numFmtId="165" fontId="9" fillId="34" borderId="20" xfId="48" applyNumberFormat="1" applyFont="1" applyFill="1" applyBorder="1" applyAlignment="1">
      <alignment vertical="center"/>
      <protection/>
    </xf>
    <xf numFmtId="165" fontId="9" fillId="34" borderId="11" xfId="48" applyNumberFormat="1" applyFont="1" applyFill="1" applyBorder="1" applyAlignment="1">
      <alignment vertical="center"/>
      <protection/>
    </xf>
    <xf numFmtId="165" fontId="8" fillId="34" borderId="11" xfId="64" applyNumberFormat="1" applyFont="1" applyFill="1" applyBorder="1" applyAlignment="1">
      <alignment vertical="center"/>
    </xf>
    <xf numFmtId="165" fontId="8" fillId="33" borderId="20" xfId="48" applyNumberFormat="1" applyFont="1" applyFill="1" applyBorder="1" applyAlignment="1">
      <alignment vertical="center"/>
      <protection/>
    </xf>
    <xf numFmtId="165" fontId="8" fillId="33" borderId="11" xfId="48" applyNumberFormat="1" applyFont="1" applyFill="1" applyBorder="1" applyAlignment="1">
      <alignment vertical="center"/>
      <protection/>
    </xf>
    <xf numFmtId="0" fontId="8" fillId="0" borderId="0" xfId="48" applyFont="1" applyFill="1" applyBorder="1" applyAlignment="1">
      <alignment vertical="center"/>
      <protection/>
    </xf>
    <xf numFmtId="165" fontId="8" fillId="33" borderId="14" xfId="64" applyNumberFormat="1" applyFont="1" applyFill="1" applyBorder="1" applyAlignment="1">
      <alignment vertical="center"/>
    </xf>
    <xf numFmtId="165" fontId="8" fillId="34" borderId="11" xfId="64" applyNumberFormat="1" applyFont="1" applyFill="1" applyBorder="1" applyAlignment="1">
      <alignment/>
    </xf>
    <xf numFmtId="165" fontId="9" fillId="0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right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166" fontId="4" fillId="34" borderId="20" xfId="48" applyNumberFormat="1" applyFont="1" applyFill="1" applyBorder="1" applyAlignment="1">
      <alignment horizontal="center" vertical="center"/>
      <protection/>
    </xf>
    <xf numFmtId="166" fontId="4" fillId="34" borderId="21" xfId="48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15" xfId="48" applyNumberFormat="1" applyFont="1" applyFill="1" applyBorder="1" applyAlignment="1">
      <alignment horizontal="center" vertical="center" wrapText="1"/>
      <protection/>
    </xf>
    <xf numFmtId="0" fontId="4" fillId="34" borderId="16" xfId="48" applyNumberFormat="1" applyFont="1" applyFill="1" applyBorder="1" applyAlignment="1">
      <alignment horizontal="center" vertical="center" wrapText="1"/>
      <protection/>
    </xf>
    <xf numFmtId="0" fontId="4" fillId="34" borderId="17" xfId="48" applyNumberFormat="1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11" xfId="48" applyFont="1" applyFill="1" applyBorder="1" applyAlignment="1">
      <alignment horizontal="center" vertical="center" wrapText="1"/>
      <protection/>
    </xf>
    <xf numFmtId="0" fontId="59" fillId="33" borderId="0" xfId="48" applyFont="1" applyFill="1" applyBorder="1" applyAlignment="1">
      <alignment horizontal="left" vertical="center" wrapText="1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4" fillId="34" borderId="13" xfId="48" applyFont="1" applyFill="1" applyBorder="1" applyAlignment="1">
      <alignment horizontal="center" vertical="center"/>
      <protection/>
    </xf>
    <xf numFmtId="0" fontId="4" fillId="33" borderId="21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0" fontId="4" fillId="33" borderId="20" xfId="48" applyFont="1" applyFill="1" applyBorder="1" applyAlignment="1">
      <alignment horizontal="left" vertical="center" wrapText="1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9" fillId="33" borderId="0" xfId="48" applyFont="1" applyFill="1" applyAlignment="1">
      <alignment horizontal="center"/>
      <protection/>
    </xf>
    <xf numFmtId="0" fontId="4" fillId="34" borderId="12" xfId="48" applyFont="1" applyFill="1" applyBorder="1" applyAlignment="1">
      <alignment horizontal="center" vertical="center"/>
      <protection/>
    </xf>
    <xf numFmtId="0" fontId="4" fillId="34" borderId="12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168" fontId="3" fillId="33" borderId="20" xfId="64" applyNumberFormat="1" applyFont="1" applyFill="1" applyBorder="1" applyAlignment="1">
      <alignment horizontal="center" vertical="center"/>
    </xf>
    <xf numFmtId="168" fontId="3" fillId="33" borderId="21" xfId="64" applyNumberFormat="1" applyFont="1" applyFill="1" applyBorder="1" applyAlignment="1">
      <alignment horizontal="center" vertical="center"/>
    </xf>
    <xf numFmtId="0" fontId="9" fillId="33" borderId="0" xfId="48" applyFont="1" applyFill="1" applyAlignment="1">
      <alignment horizontal="left" vertical="center" wrapText="1"/>
      <protection/>
    </xf>
    <xf numFmtId="0" fontId="8" fillId="34" borderId="15" xfId="48" applyFont="1" applyFill="1" applyBorder="1" applyAlignment="1">
      <alignment horizontal="center" vertical="center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8" fillId="34" borderId="14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166" fontId="3" fillId="33" borderId="11" xfId="48" applyNumberFormat="1" applyFont="1" applyFill="1" applyBorder="1" applyAlignment="1">
      <alignment horizontal="center" vertical="center" wrapText="1"/>
      <protection/>
    </xf>
    <xf numFmtId="0" fontId="3" fillId="33" borderId="21" xfId="48" applyFont="1" applyFill="1" applyBorder="1" applyAlignment="1">
      <alignment horizontal="center" vertical="center" wrapText="1"/>
      <protection/>
    </xf>
    <xf numFmtId="0" fontId="8" fillId="34" borderId="15" xfId="0" applyNumberFormat="1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>
      <alignment horizontal="center" vertical="center"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8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0" fontId="4" fillId="34" borderId="11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horizontal="left"/>
      <protection/>
    </xf>
    <xf numFmtId="0" fontId="4" fillId="33" borderId="21" xfId="48" applyFont="1" applyFill="1" applyBorder="1" applyAlignment="1">
      <alignment horizontal="left"/>
      <protection/>
    </xf>
    <xf numFmtId="0" fontId="7" fillId="33" borderId="0" xfId="48" applyFont="1" applyFill="1" applyAlignment="1">
      <alignment horizontal="left" vertical="center" wrapText="1" indent="3"/>
      <protection/>
    </xf>
    <xf numFmtId="0" fontId="8" fillId="33" borderId="0" xfId="48" applyFont="1" applyFill="1" applyAlignment="1">
      <alignment horizontal="center"/>
      <protection/>
    </xf>
    <xf numFmtId="0" fontId="8" fillId="34" borderId="22" xfId="48" applyFont="1" applyFill="1" applyBorder="1" applyAlignment="1">
      <alignment horizontal="center" vertical="center" wrapText="1"/>
      <protection/>
    </xf>
    <xf numFmtId="0" fontId="8" fillId="34" borderId="23" xfId="48" applyFont="1" applyFill="1" applyBorder="1" applyAlignment="1">
      <alignment horizontal="center" vertical="center" wrapText="1"/>
      <protection/>
    </xf>
    <xf numFmtId="0" fontId="8" fillId="34" borderId="24" xfId="48" applyFont="1" applyFill="1" applyBorder="1" applyAlignment="1">
      <alignment horizontal="center" vertical="center" wrapText="1"/>
      <protection/>
    </xf>
    <xf numFmtId="0" fontId="8" fillId="34" borderId="13" xfId="48" applyFont="1" applyFill="1" applyBorder="1" applyAlignment="1">
      <alignment horizontal="center" vertical="center" wrapText="1"/>
      <protection/>
    </xf>
    <xf numFmtId="0" fontId="8" fillId="34" borderId="10" xfId="48" applyFont="1" applyFill="1" applyBorder="1" applyAlignment="1">
      <alignment horizontal="center" vertical="center" wrapText="1"/>
      <protection/>
    </xf>
    <xf numFmtId="0" fontId="8" fillId="34" borderId="12" xfId="48" applyFont="1" applyFill="1" applyBorder="1" applyAlignment="1">
      <alignment horizontal="center" vertical="center" wrapText="1"/>
      <protection/>
    </xf>
    <xf numFmtId="0" fontId="8" fillId="34" borderId="0" xfId="48" applyFont="1" applyFill="1" applyBorder="1" applyAlignment="1">
      <alignment horizontal="center" vertical="center" wrapText="1"/>
      <protection/>
    </xf>
    <xf numFmtId="0" fontId="8" fillId="34" borderId="18" xfId="48" applyFont="1" applyFill="1" applyBorder="1" applyAlignment="1">
      <alignment horizontal="center" vertical="center" wrapText="1"/>
      <protection/>
    </xf>
    <xf numFmtId="0" fontId="8" fillId="34" borderId="14" xfId="48" applyFont="1" applyFill="1" applyBorder="1" applyAlignment="1">
      <alignment horizontal="center" vertical="center" wrapText="1"/>
      <protection/>
    </xf>
    <xf numFmtId="49" fontId="8" fillId="34" borderId="13" xfId="48" applyNumberFormat="1" applyFont="1" applyFill="1" applyBorder="1" applyAlignment="1">
      <alignment horizontal="center" vertical="center" wrapText="1"/>
      <protection/>
    </xf>
    <xf numFmtId="49" fontId="8" fillId="34" borderId="10" xfId="48" applyNumberFormat="1" applyFont="1" applyFill="1" applyBorder="1" applyAlignment="1">
      <alignment horizontal="center" vertical="center" wrapText="1"/>
      <protection/>
    </xf>
    <xf numFmtId="0" fontId="8" fillId="34" borderId="10" xfId="48" applyFont="1" applyFill="1" applyBorder="1" applyAlignment="1">
      <alignment horizontal="center" vertical="center"/>
      <protection/>
    </xf>
    <xf numFmtId="0" fontId="8" fillId="34" borderId="20" xfId="48" applyFont="1" applyFill="1" applyBorder="1" applyAlignment="1">
      <alignment horizontal="center" vertical="center" wrapText="1"/>
      <protection/>
    </xf>
    <xf numFmtId="0" fontId="8" fillId="34" borderId="11" xfId="48" applyFont="1" applyFill="1" applyBorder="1" applyAlignment="1">
      <alignment horizontal="center" vertical="center" wrapText="1"/>
      <protection/>
    </xf>
    <xf numFmtId="0" fontId="8" fillId="34" borderId="16" xfId="48" applyNumberFormat="1" applyFont="1" applyFill="1" applyBorder="1" applyAlignment="1">
      <alignment horizontal="center" vertical="center"/>
      <protection/>
    </xf>
    <xf numFmtId="0" fontId="8" fillId="34" borderId="17" xfId="48" applyNumberFormat="1" applyFont="1" applyFill="1" applyBorder="1" applyAlignment="1">
      <alignment horizontal="center" vertical="center"/>
      <protection/>
    </xf>
    <xf numFmtId="0" fontId="8" fillId="34" borderId="13" xfId="48" applyFont="1" applyFill="1" applyBorder="1" applyAlignment="1">
      <alignment horizontal="center" vertical="center"/>
      <protection/>
    </xf>
    <xf numFmtId="0" fontId="8" fillId="34" borderId="12" xfId="48" applyFont="1" applyFill="1" applyBorder="1" applyAlignment="1">
      <alignment horizontal="center" vertical="center"/>
      <protection/>
    </xf>
    <xf numFmtId="0" fontId="8" fillId="34" borderId="18" xfId="48" applyFont="1" applyFill="1" applyBorder="1" applyAlignment="1">
      <alignment horizontal="center" vertical="center"/>
      <protection/>
    </xf>
    <xf numFmtId="165" fontId="8" fillId="34" borderId="20" xfId="48" applyNumberFormat="1" applyFont="1" applyFill="1" applyBorder="1" applyAlignment="1">
      <alignment horizontal="center" vertical="center"/>
      <protection/>
    </xf>
    <xf numFmtId="165" fontId="8" fillId="34" borderId="11" xfId="48" applyNumberFormat="1" applyFont="1" applyFill="1" applyBorder="1" applyAlignment="1">
      <alignment horizontal="center" vertical="center"/>
      <protection/>
    </xf>
    <xf numFmtId="165" fontId="8" fillId="34" borderId="13" xfId="48" applyNumberFormat="1" applyFont="1" applyFill="1" applyBorder="1" applyAlignment="1">
      <alignment horizontal="center" vertical="center"/>
      <protection/>
    </xf>
    <xf numFmtId="165" fontId="8" fillId="34" borderId="10" xfId="48" applyNumberFormat="1" applyFont="1" applyFill="1" applyBorder="1" applyAlignment="1">
      <alignment horizontal="center" vertical="center"/>
      <protection/>
    </xf>
    <xf numFmtId="165" fontId="8" fillId="34" borderId="18" xfId="48" applyNumberFormat="1" applyFont="1" applyFill="1" applyBorder="1" applyAlignment="1">
      <alignment horizontal="center" vertical="center"/>
      <protection/>
    </xf>
    <xf numFmtId="165" fontId="8" fillId="34" borderId="14" xfId="48" applyNumberFormat="1" applyFont="1" applyFill="1" applyBorder="1" applyAlignment="1">
      <alignment horizontal="center" vertical="center"/>
      <protection/>
    </xf>
    <xf numFmtId="0" fontId="8" fillId="34" borderId="15" xfId="48" applyNumberFormat="1" applyFont="1" applyFill="1" applyBorder="1" applyAlignment="1">
      <alignment horizontal="center" vertical="center"/>
      <protection/>
    </xf>
    <xf numFmtId="0" fontId="8" fillId="34" borderId="16" xfId="48" applyFont="1" applyFill="1" applyBorder="1" applyAlignment="1">
      <alignment horizontal="center" vertical="center"/>
      <protection/>
    </xf>
    <xf numFmtId="0" fontId="8" fillId="34" borderId="17" xfId="48" applyFont="1" applyFill="1" applyBorder="1" applyAlignment="1">
      <alignment horizontal="center" vertic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3" fontId="8" fillId="34" borderId="10" xfId="48" applyNumberFormat="1" applyFont="1" applyFill="1" applyBorder="1" applyAlignment="1">
      <alignment horizontal="center" vertical="center"/>
      <protection/>
    </xf>
    <xf numFmtId="3" fontId="8" fillId="34" borderId="14" xfId="48" applyNumberFormat="1" applyFont="1" applyFill="1" applyBorder="1" applyAlignment="1">
      <alignment horizontal="center" vertical="center"/>
      <protection/>
    </xf>
    <xf numFmtId="3" fontId="8" fillId="34" borderId="13" xfId="48" applyNumberFormat="1" applyFont="1" applyFill="1" applyBorder="1" applyAlignment="1">
      <alignment horizontal="center" vertical="center"/>
      <protection/>
    </xf>
    <xf numFmtId="3" fontId="8" fillId="34" borderId="12" xfId="48" applyNumberFormat="1" applyFont="1" applyFill="1" applyBorder="1" applyAlignment="1">
      <alignment horizontal="center" vertical="center"/>
      <protection/>
    </xf>
    <xf numFmtId="3" fontId="8" fillId="34" borderId="0" xfId="48" applyNumberFormat="1" applyFont="1" applyFill="1" applyBorder="1" applyAlignment="1">
      <alignment horizontal="center" vertical="center"/>
      <protection/>
    </xf>
    <xf numFmtId="0" fontId="8" fillId="34" borderId="15" xfId="48" applyFont="1" applyFill="1" applyBorder="1" applyAlignment="1">
      <alignment horizontal="center" vertical="center" wrapText="1"/>
      <protection/>
    </xf>
    <xf numFmtId="0" fontId="8" fillId="34" borderId="16" xfId="48" applyFont="1" applyFill="1" applyBorder="1" applyAlignment="1">
      <alignment horizontal="center" vertical="center" wrapText="1"/>
      <protection/>
    </xf>
    <xf numFmtId="0" fontId="8" fillId="34" borderId="13" xfId="48" applyNumberFormat="1" applyFont="1" applyFill="1" applyBorder="1" applyAlignment="1">
      <alignment horizontal="center" vertical="center" wrapText="1"/>
      <protection/>
    </xf>
    <xf numFmtId="0" fontId="8" fillId="34" borderId="12" xfId="48" applyNumberFormat="1" applyFont="1" applyFill="1" applyBorder="1" applyAlignment="1">
      <alignment horizontal="center" vertical="center" wrapText="1"/>
      <protection/>
    </xf>
    <xf numFmtId="0" fontId="8" fillId="34" borderId="18" xfId="48" applyNumberFormat="1" applyFont="1" applyFill="1" applyBorder="1" applyAlignment="1">
      <alignment horizontal="center" vertical="center" wrapText="1"/>
      <protection/>
    </xf>
    <xf numFmtId="0" fontId="9" fillId="33" borderId="0" xfId="48" applyFont="1" applyFill="1" applyAlignment="1">
      <alignment horizontal="center" vertical="center" wrapText="1"/>
      <protection/>
    </xf>
    <xf numFmtId="49" fontId="8" fillId="34" borderId="18" xfId="48" applyNumberFormat="1" applyFont="1" applyFill="1" applyBorder="1" applyAlignment="1">
      <alignment horizontal="center" vertical="center" wrapText="1"/>
      <protection/>
    </xf>
    <xf numFmtId="49" fontId="8" fillId="34" borderId="14" xfId="48" applyNumberFormat="1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Fill="1" applyBorder="1" applyAlignment="1">
      <alignment vertical="center" wrapText="1"/>
      <protection/>
    </xf>
    <xf numFmtId="49" fontId="52" fillId="0" borderId="0" xfId="48" applyNumberFormat="1" applyFont="1" applyFill="1" applyBorder="1" applyAlignment="1">
      <alignment horizont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1695450</xdr:colOff>
      <xdr:row>1</xdr:row>
      <xdr:rowOff>47625</xdr:rowOff>
    </xdr:from>
    <xdr:to>
      <xdr:col>2</xdr:col>
      <xdr:colOff>542925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476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125</xdr:row>
      <xdr:rowOff>38100</xdr:rowOff>
    </xdr:from>
    <xdr:to>
      <xdr:col>2</xdr:col>
      <xdr:colOff>504825</xdr:colOff>
      <xdr:row>128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54412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showGridLines="0" tabSelected="1" zoomScale="75" zoomScaleNormal="75" zoomScalePageLayoutView="0" workbookViewId="0" topLeftCell="A1">
      <selection activeCell="A70" sqref="A70:A75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19.57421875" style="17" customWidth="1"/>
    <col min="4" max="4" width="19.7109375" style="17" customWidth="1"/>
    <col min="5" max="5" width="21.421875" style="16" customWidth="1"/>
    <col min="6" max="6" width="0.71875" style="16" customWidth="1"/>
    <col min="7" max="8" width="19.7109375" style="16" customWidth="1"/>
    <col min="9" max="9" width="21.57421875" style="18" customWidth="1"/>
    <col min="10" max="10" width="18.42187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47" t="s">
        <v>0</v>
      </c>
      <c r="B6" s="247"/>
      <c r="C6" s="247"/>
      <c r="D6" s="247"/>
      <c r="E6" s="247"/>
      <c r="F6" s="247"/>
      <c r="G6" s="247"/>
      <c r="H6" s="247"/>
      <c r="I6" s="247"/>
    </row>
    <row r="7" spans="1:9" ht="15.75">
      <c r="A7" s="247" t="s">
        <v>1</v>
      </c>
      <c r="B7" s="247"/>
      <c r="C7" s="247"/>
      <c r="D7" s="247"/>
      <c r="E7" s="247"/>
      <c r="F7" s="247"/>
      <c r="G7" s="247"/>
      <c r="H7" s="247"/>
      <c r="I7" s="247"/>
    </row>
    <row r="8" spans="1:9" ht="15.75">
      <c r="A8" s="273" t="s">
        <v>26</v>
      </c>
      <c r="B8" s="273"/>
      <c r="C8" s="273"/>
      <c r="D8" s="273"/>
      <c r="E8" s="273"/>
      <c r="F8" s="273"/>
      <c r="G8" s="273"/>
      <c r="H8" s="273"/>
      <c r="I8" s="273"/>
    </row>
    <row r="9" spans="1:9" ht="15.75">
      <c r="A9" s="247" t="s">
        <v>2</v>
      </c>
      <c r="B9" s="247"/>
      <c r="C9" s="247"/>
      <c r="D9" s="247"/>
      <c r="E9" s="247"/>
      <c r="F9" s="247"/>
      <c r="G9" s="247"/>
      <c r="H9" s="247"/>
      <c r="I9" s="247"/>
    </row>
    <row r="10" spans="1:9" ht="15.75">
      <c r="A10" s="247" t="s">
        <v>158</v>
      </c>
      <c r="B10" s="247"/>
      <c r="C10" s="247"/>
      <c r="D10" s="247"/>
      <c r="E10" s="247"/>
      <c r="F10" s="247"/>
      <c r="G10" s="247"/>
      <c r="H10" s="247"/>
      <c r="I10" s="247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152"/>
      <c r="C12" s="152"/>
      <c r="D12" s="23"/>
      <c r="E12" s="23"/>
      <c r="I12" s="220" t="s">
        <v>159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85" t="s">
        <v>27</v>
      </c>
      <c r="B14" s="285"/>
      <c r="C14" s="285"/>
      <c r="D14" s="285"/>
      <c r="E14" s="285"/>
      <c r="F14" s="285"/>
      <c r="G14" s="285"/>
      <c r="H14" s="285"/>
      <c r="I14" s="285"/>
      <c r="J14" s="17"/>
      <c r="K14" s="142"/>
    </row>
    <row r="15" spans="1:11" ht="15.75">
      <c r="A15" s="256"/>
      <c r="B15" s="256"/>
      <c r="C15" s="255"/>
      <c r="D15" s="255"/>
      <c r="E15" s="255"/>
      <c r="F15" s="255"/>
      <c r="G15" s="255"/>
      <c r="H15" s="255"/>
      <c r="I15" s="255"/>
      <c r="J15" s="17"/>
      <c r="K15" s="142"/>
    </row>
    <row r="16" spans="1:11" ht="15.75">
      <c r="A16" s="288" t="s">
        <v>4</v>
      </c>
      <c r="B16" s="279" t="s">
        <v>5</v>
      </c>
      <c r="C16" s="286" t="s">
        <v>157</v>
      </c>
      <c r="D16" s="287"/>
      <c r="E16" s="287"/>
      <c r="F16" s="287"/>
      <c r="G16" s="287"/>
      <c r="H16" s="287"/>
      <c r="I16" s="287"/>
      <c r="J16" s="17"/>
      <c r="K16" s="142"/>
    </row>
    <row r="17" spans="1:11" ht="15.75">
      <c r="A17" s="288"/>
      <c r="B17" s="279"/>
      <c r="C17" s="277" t="s">
        <v>28</v>
      </c>
      <c r="D17" s="278"/>
      <c r="E17" s="278"/>
      <c r="F17" s="278"/>
      <c r="G17" s="278"/>
      <c r="H17" s="278"/>
      <c r="I17" s="278"/>
      <c r="J17" s="17"/>
      <c r="K17" s="142"/>
    </row>
    <row r="18" spans="1:11" ht="15.75">
      <c r="A18" s="289"/>
      <c r="B18" s="281"/>
      <c r="C18" s="281" t="s">
        <v>29</v>
      </c>
      <c r="D18" s="282"/>
      <c r="E18" s="282"/>
      <c r="F18" s="282"/>
      <c r="G18" s="282"/>
      <c r="H18" s="282"/>
      <c r="I18" s="282"/>
      <c r="J18" s="17"/>
      <c r="K18" s="142"/>
    </row>
    <row r="19" spans="1:11" s="28" customFormat="1" ht="15.75">
      <c r="A19" s="26" t="s">
        <v>99</v>
      </c>
      <c r="B19" s="156">
        <f>B20+B26+B27+B30+B36</f>
        <v>60459363403.21999</v>
      </c>
      <c r="C19" s="46"/>
      <c r="D19" s="88"/>
      <c r="E19" s="88"/>
      <c r="F19" s="88"/>
      <c r="G19" s="88"/>
      <c r="H19" s="88"/>
      <c r="I19" s="158">
        <f>I20+I26+I27+I30+I36</f>
        <v>48983800646.47</v>
      </c>
      <c r="J19" s="27"/>
      <c r="K19" s="27"/>
    </row>
    <row r="20" spans="1:11" ht="15.75">
      <c r="A20" s="29" t="s">
        <v>39</v>
      </c>
      <c r="B20" s="157">
        <f>SUM(B21:B25)</f>
        <v>35051819879.59</v>
      </c>
      <c r="C20" s="42"/>
      <c r="D20" s="30"/>
      <c r="E20" s="30"/>
      <c r="F20" s="30"/>
      <c r="G20" s="30"/>
      <c r="H20" s="30"/>
      <c r="I20" s="159">
        <f>SUM(I21:P25)</f>
        <v>28320173505.27</v>
      </c>
      <c r="J20" s="30"/>
      <c r="K20" s="30"/>
    </row>
    <row r="21" spans="1:11" ht="15.75">
      <c r="A21" s="31" t="s">
        <v>35</v>
      </c>
      <c r="B21" s="157">
        <v>25982363184</v>
      </c>
      <c r="C21" s="42"/>
      <c r="D21" s="30"/>
      <c r="E21" s="30"/>
      <c r="F21" s="30"/>
      <c r="G21" s="30"/>
      <c r="H21" s="30"/>
      <c r="I21" s="159">
        <v>21556995988.41</v>
      </c>
      <c r="J21" s="17"/>
      <c r="K21" s="142"/>
    </row>
    <row r="22" spans="1:11" ht="15.75">
      <c r="A22" s="31" t="s">
        <v>36</v>
      </c>
      <c r="B22" s="157">
        <v>1159094942.22</v>
      </c>
      <c r="C22" s="42"/>
      <c r="D22" s="30"/>
      <c r="E22" s="30"/>
      <c r="F22" s="30"/>
      <c r="G22" s="30"/>
      <c r="H22" s="30"/>
      <c r="I22" s="159">
        <v>1125626442.1</v>
      </c>
      <c r="J22" s="17"/>
      <c r="K22" s="142"/>
    </row>
    <row r="23" spans="1:11" ht="15.75">
      <c r="A23" s="31" t="s">
        <v>37</v>
      </c>
      <c r="B23" s="157">
        <v>789330653.73</v>
      </c>
      <c r="C23" s="42"/>
      <c r="D23" s="30"/>
      <c r="E23" s="30"/>
      <c r="F23" s="30"/>
      <c r="G23" s="30"/>
      <c r="H23" s="30"/>
      <c r="I23" s="159">
        <v>640508942.18</v>
      </c>
      <c r="J23" s="17"/>
      <c r="K23" s="142"/>
    </row>
    <row r="24" spans="1:11" ht="15.75">
      <c r="A24" s="31" t="s">
        <v>38</v>
      </c>
      <c r="B24" s="157">
        <v>4273175645.94</v>
      </c>
      <c r="C24" s="42"/>
      <c r="D24" s="30"/>
      <c r="E24" s="30"/>
      <c r="F24" s="30"/>
      <c r="G24" s="30"/>
      <c r="H24" s="30"/>
      <c r="I24" s="159">
        <v>3126401607.79</v>
      </c>
      <c r="J24" s="17"/>
      <c r="K24" s="142"/>
    </row>
    <row r="25" spans="1:11" ht="15.75">
      <c r="A25" s="32" t="s">
        <v>40</v>
      </c>
      <c r="B25" s="157">
        <v>2847855453.7</v>
      </c>
      <c r="C25" s="42"/>
      <c r="D25" s="30"/>
      <c r="E25" s="30"/>
      <c r="F25" s="30"/>
      <c r="G25" s="30"/>
      <c r="H25" s="30"/>
      <c r="I25" s="159">
        <v>1870640524.79</v>
      </c>
      <c r="J25" s="17"/>
      <c r="K25" s="142"/>
    </row>
    <row r="26" spans="1:12" ht="15.75" customHeight="1">
      <c r="A26" s="33" t="s">
        <v>41</v>
      </c>
      <c r="B26" s="157">
        <v>3056775494</v>
      </c>
      <c r="C26" s="89"/>
      <c r="D26" s="90"/>
      <c r="E26" s="90"/>
      <c r="F26" s="90"/>
      <c r="G26" s="90"/>
      <c r="H26" s="90"/>
      <c r="I26" s="160">
        <v>2164820438.63</v>
      </c>
      <c r="J26" s="316"/>
      <c r="K26" s="316"/>
      <c r="L26" s="316"/>
    </row>
    <row r="27" spans="1:12" ht="15.75">
      <c r="A27" s="33" t="s">
        <v>42</v>
      </c>
      <c r="B27" s="157">
        <f>B28+B29</f>
        <v>11558584606.14</v>
      </c>
      <c r="C27" s="42"/>
      <c r="D27" s="30"/>
      <c r="E27" s="30"/>
      <c r="F27" s="30"/>
      <c r="G27" s="30"/>
      <c r="H27" s="30"/>
      <c r="I27" s="159">
        <f>I28+I29</f>
        <v>9133690974.89</v>
      </c>
      <c r="J27" s="316"/>
      <c r="K27" s="316"/>
      <c r="L27" s="316"/>
    </row>
    <row r="28" spans="1:11" ht="15.75">
      <c r="A28" s="35" t="s">
        <v>43</v>
      </c>
      <c r="B28" s="157">
        <v>374047779.88</v>
      </c>
      <c r="C28" s="42"/>
      <c r="D28" s="30"/>
      <c r="E28" s="30"/>
      <c r="F28" s="30"/>
      <c r="G28" s="30"/>
      <c r="H28" s="30"/>
      <c r="I28" s="159">
        <v>359793036.96</v>
      </c>
      <c r="J28" s="17"/>
      <c r="K28" s="142"/>
    </row>
    <row r="29" spans="1:11" ht="15.75">
      <c r="A29" s="35" t="s">
        <v>44</v>
      </c>
      <c r="B29" s="157">
        <v>11184536826.26</v>
      </c>
      <c r="C29" s="42"/>
      <c r="D29" s="30"/>
      <c r="E29" s="30"/>
      <c r="F29" s="30"/>
      <c r="G29" s="30"/>
      <c r="H29" s="30"/>
      <c r="I29" s="159">
        <v>8773897937.93</v>
      </c>
      <c r="J29" s="17"/>
      <c r="K29" s="142"/>
    </row>
    <row r="30" spans="1:11" ht="15.75">
      <c r="A30" s="29" t="s">
        <v>6</v>
      </c>
      <c r="B30" s="157">
        <f>SUM(B31:B35)</f>
        <v>8809904468.31</v>
      </c>
      <c r="C30" s="42"/>
      <c r="D30" s="30"/>
      <c r="E30" s="30"/>
      <c r="F30" s="30"/>
      <c r="G30" s="30"/>
      <c r="H30" s="30"/>
      <c r="I30" s="159">
        <f>SUM(I31:P35)</f>
        <v>7861517531.63</v>
      </c>
      <c r="J30" s="17"/>
      <c r="K30" s="142"/>
    </row>
    <row r="31" spans="1:11" ht="15.75">
      <c r="A31" s="35" t="s">
        <v>45</v>
      </c>
      <c r="B31" s="157">
        <v>1134648203.23</v>
      </c>
      <c r="C31" s="42"/>
      <c r="D31" s="30"/>
      <c r="E31" s="30"/>
      <c r="F31" s="30"/>
      <c r="G31" s="30"/>
      <c r="H31" s="30"/>
      <c r="I31" s="159">
        <v>913946193.19</v>
      </c>
      <c r="J31" s="17"/>
      <c r="K31" s="142"/>
    </row>
    <row r="32" spans="1:11" ht="15.75">
      <c r="A32" s="35" t="s">
        <v>47</v>
      </c>
      <c r="B32" s="157">
        <v>0</v>
      </c>
      <c r="C32" s="42"/>
      <c r="D32" s="30"/>
      <c r="E32" s="30"/>
      <c r="F32" s="30"/>
      <c r="G32" s="30"/>
      <c r="H32" s="30"/>
      <c r="I32" s="159">
        <v>0</v>
      </c>
      <c r="J32" s="17"/>
      <c r="K32" s="142"/>
    </row>
    <row r="33" spans="1:13" ht="15.75">
      <c r="A33" s="35" t="s">
        <v>156</v>
      </c>
      <c r="B33" s="157">
        <v>545416828.56</v>
      </c>
      <c r="C33" s="42"/>
      <c r="D33" s="30"/>
      <c r="E33" s="30"/>
      <c r="F33" s="30"/>
      <c r="G33" s="30"/>
      <c r="H33" s="30"/>
      <c r="I33" s="159">
        <v>497731278.63</v>
      </c>
      <c r="J33"/>
      <c r="K33"/>
      <c r="L33"/>
      <c r="M33"/>
    </row>
    <row r="34" spans="1:11" ht="15.75">
      <c r="A34" s="35" t="s">
        <v>46</v>
      </c>
      <c r="B34" s="157">
        <v>2873646593</v>
      </c>
      <c r="C34" s="42"/>
      <c r="D34" s="30"/>
      <c r="E34" s="30"/>
      <c r="F34" s="30"/>
      <c r="G34" s="30"/>
      <c r="H34" s="30"/>
      <c r="I34" s="159">
        <v>2212364995.22</v>
      </c>
      <c r="J34" s="17"/>
      <c r="K34" s="142"/>
    </row>
    <row r="35" spans="1:11" ht="15.75">
      <c r="A35" s="34" t="s">
        <v>101</v>
      </c>
      <c r="B35" s="163">
        <v>4256192843.52</v>
      </c>
      <c r="C35" s="42"/>
      <c r="D35" s="30"/>
      <c r="E35" s="30"/>
      <c r="F35" s="30"/>
      <c r="G35" s="30"/>
      <c r="H35" s="30"/>
      <c r="I35" s="161">
        <v>4237475064.59</v>
      </c>
      <c r="J35" s="58"/>
      <c r="K35" s="142"/>
    </row>
    <row r="36" spans="1:11" ht="15.75">
      <c r="A36" s="29" t="s">
        <v>8</v>
      </c>
      <c r="B36" s="157">
        <f>B37+B38</f>
        <v>1982278955.18</v>
      </c>
      <c r="C36" s="42"/>
      <c r="D36" s="30"/>
      <c r="E36" s="30"/>
      <c r="F36" s="30"/>
      <c r="G36" s="30"/>
      <c r="H36" s="30"/>
      <c r="I36" s="159">
        <f>I37+I38</f>
        <v>1503598196.05</v>
      </c>
      <c r="J36" s="17"/>
      <c r="K36" s="142"/>
    </row>
    <row r="37" spans="1:11" ht="15.75">
      <c r="A37" s="34" t="s">
        <v>103</v>
      </c>
      <c r="B37" s="157">
        <v>26681902.29</v>
      </c>
      <c r="C37" s="42"/>
      <c r="D37" s="30"/>
      <c r="E37" s="30"/>
      <c r="F37" s="30"/>
      <c r="G37" s="30"/>
      <c r="H37" s="30"/>
      <c r="I37" s="159">
        <v>3693927.97</v>
      </c>
      <c r="J37" s="17"/>
      <c r="K37" s="142"/>
    </row>
    <row r="38" spans="1:11" ht="15.75">
      <c r="A38" s="35" t="s">
        <v>104</v>
      </c>
      <c r="B38" s="157">
        <v>1955597052.89</v>
      </c>
      <c r="C38" s="42"/>
      <c r="D38" s="30"/>
      <c r="E38" s="30"/>
      <c r="F38" s="30"/>
      <c r="G38" s="30"/>
      <c r="H38" s="30"/>
      <c r="I38" s="159">
        <v>1499904268.08</v>
      </c>
      <c r="J38" s="17"/>
      <c r="K38" s="142"/>
    </row>
    <row r="39" spans="1:11" s="28" customFormat="1" ht="15.75">
      <c r="A39" s="26" t="s">
        <v>48</v>
      </c>
      <c r="B39" s="164">
        <f>B19-B28-B37</f>
        <v>60058633721.049995</v>
      </c>
      <c r="C39" s="41"/>
      <c r="D39" s="51"/>
      <c r="E39" s="51"/>
      <c r="F39" s="51"/>
      <c r="G39" s="51"/>
      <c r="H39" s="51"/>
      <c r="I39" s="162">
        <f>I19-I28-I37</f>
        <v>48620313681.54</v>
      </c>
      <c r="J39" s="27"/>
      <c r="K39" s="27"/>
    </row>
    <row r="40" spans="1:11" s="28" customFormat="1" ht="15.75">
      <c r="A40" s="26" t="s">
        <v>49</v>
      </c>
      <c r="B40" s="164">
        <f>B41+B42+B43+B47+B50</f>
        <v>1193911659.63</v>
      </c>
      <c r="C40" s="41"/>
      <c r="D40" s="51"/>
      <c r="E40" s="51"/>
      <c r="F40" s="51"/>
      <c r="G40" s="51"/>
      <c r="H40" s="51"/>
      <c r="I40" s="162">
        <f>I41+I42+I43+I47+I50</f>
        <v>128375793.58</v>
      </c>
      <c r="J40" s="27"/>
      <c r="K40" s="27"/>
    </row>
    <row r="41" spans="1:11" ht="15.75">
      <c r="A41" s="29" t="s">
        <v>50</v>
      </c>
      <c r="B41" s="157">
        <v>667436324.25</v>
      </c>
      <c r="C41" s="42"/>
      <c r="D41" s="30"/>
      <c r="E41" s="30"/>
      <c r="F41" s="30"/>
      <c r="G41" s="30"/>
      <c r="H41" s="30"/>
      <c r="I41" s="159">
        <v>139600.22</v>
      </c>
      <c r="J41" s="17"/>
      <c r="K41" s="142"/>
    </row>
    <row r="42" spans="1:14" ht="15.75">
      <c r="A42" s="29" t="s">
        <v>51</v>
      </c>
      <c r="B42" s="157">
        <v>81718322.38</v>
      </c>
      <c r="C42" s="42"/>
      <c r="D42" s="30"/>
      <c r="E42" s="30"/>
      <c r="F42" s="30"/>
      <c r="G42" s="30"/>
      <c r="H42" s="30"/>
      <c r="I42" s="159">
        <v>95089023.16</v>
      </c>
      <c r="J42" s="17"/>
      <c r="K42" s="153"/>
      <c r="L42" s="136"/>
      <c r="M42" s="136"/>
      <c r="N42" s="136"/>
    </row>
    <row r="43" spans="1:14" s="28" customFormat="1" ht="15.75">
      <c r="A43" s="29" t="s">
        <v>52</v>
      </c>
      <c r="B43" s="157">
        <f>B44+B45+B46</f>
        <v>60050000</v>
      </c>
      <c r="C43" s="42"/>
      <c r="D43" s="30"/>
      <c r="E43" s="30"/>
      <c r="F43" s="30"/>
      <c r="G43" s="30"/>
      <c r="H43" s="30"/>
      <c r="I43" s="159">
        <f>I44+I45+I46</f>
        <v>0</v>
      </c>
      <c r="J43" s="27"/>
      <c r="K43" s="154"/>
      <c r="L43" s="155"/>
      <c r="M43" s="155"/>
      <c r="N43" s="155"/>
    </row>
    <row r="44" spans="1:14" s="28" customFormat="1" ht="15.75">
      <c r="A44" s="34" t="s">
        <v>53</v>
      </c>
      <c r="B44" s="157">
        <v>0</v>
      </c>
      <c r="C44" s="42"/>
      <c r="D44" s="30"/>
      <c r="E44" s="30"/>
      <c r="F44" s="30"/>
      <c r="G44" s="30"/>
      <c r="H44" s="30"/>
      <c r="I44" s="159">
        <v>0</v>
      </c>
      <c r="J44" s="27"/>
      <c r="K44" s="154"/>
      <c r="L44" s="155"/>
      <c r="M44" s="155"/>
      <c r="N44" s="155"/>
    </row>
    <row r="45" spans="1:14" s="28" customFormat="1" ht="15.75">
      <c r="A45" s="34" t="s">
        <v>54</v>
      </c>
      <c r="B45" s="157">
        <v>0</v>
      </c>
      <c r="C45" s="42"/>
      <c r="D45" s="30"/>
      <c r="E45" s="30"/>
      <c r="F45" s="30"/>
      <c r="G45" s="30"/>
      <c r="H45" s="30"/>
      <c r="I45" s="159">
        <v>0</v>
      </c>
      <c r="J45" s="27"/>
      <c r="K45" s="154"/>
      <c r="L45" s="155"/>
      <c r="M45" s="155"/>
      <c r="N45" s="155"/>
    </row>
    <row r="46" spans="1:14" s="28" customFormat="1" ht="15.75">
      <c r="A46" s="34" t="s">
        <v>55</v>
      </c>
      <c r="B46" s="157">
        <v>60050000</v>
      </c>
      <c r="C46" s="42"/>
      <c r="D46" s="30"/>
      <c r="E46" s="30"/>
      <c r="F46" s="30"/>
      <c r="G46" s="30"/>
      <c r="H46" s="30"/>
      <c r="I46" s="30">
        <v>0</v>
      </c>
      <c r="J46" s="27"/>
      <c r="K46" s="154"/>
      <c r="L46" s="155"/>
      <c r="M46" s="155"/>
      <c r="N46" s="155"/>
    </row>
    <row r="47" spans="1:14" ht="15.75">
      <c r="A47" s="29" t="s">
        <v>9</v>
      </c>
      <c r="B47" s="157">
        <f>B48+B49</f>
        <v>373226613</v>
      </c>
      <c r="C47" s="42"/>
      <c r="D47" s="30"/>
      <c r="E47" s="30"/>
      <c r="F47" s="30"/>
      <c r="G47" s="30"/>
      <c r="H47" s="30"/>
      <c r="I47" s="159">
        <f>I48+I49</f>
        <v>33147170.2</v>
      </c>
      <c r="J47" s="17"/>
      <c r="K47" s="153"/>
      <c r="L47" s="136"/>
      <c r="M47" s="136"/>
      <c r="N47" s="136"/>
    </row>
    <row r="48" spans="1:11" ht="15.75">
      <c r="A48" s="34" t="s">
        <v>7</v>
      </c>
      <c r="B48" s="157">
        <v>279313005</v>
      </c>
      <c r="C48" s="42"/>
      <c r="D48" s="30"/>
      <c r="E48" s="30"/>
      <c r="F48" s="30"/>
      <c r="G48" s="30"/>
      <c r="H48" s="30"/>
      <c r="I48" s="159">
        <v>4144918.55</v>
      </c>
      <c r="J48" s="17"/>
      <c r="K48" s="142"/>
    </row>
    <row r="49" spans="1:11" ht="15.75">
      <c r="A49" s="34" t="s">
        <v>10</v>
      </c>
      <c r="B49" s="157">
        <v>93913608</v>
      </c>
      <c r="C49" s="42"/>
      <c r="D49" s="30"/>
      <c r="E49" s="30"/>
      <c r="F49" s="30"/>
      <c r="G49" s="30"/>
      <c r="H49" s="30"/>
      <c r="I49" s="159">
        <v>29002251.65</v>
      </c>
      <c r="J49" s="17"/>
      <c r="K49" s="142"/>
    </row>
    <row r="50" spans="1:11" ht="15.75">
      <c r="A50" s="29" t="s">
        <v>11</v>
      </c>
      <c r="B50" s="157">
        <f>B51+B52</f>
        <v>11480400</v>
      </c>
      <c r="C50" s="42"/>
      <c r="D50" s="30"/>
      <c r="E50" s="30"/>
      <c r="F50" s="30"/>
      <c r="G50" s="30"/>
      <c r="H50" s="30"/>
      <c r="I50" s="159">
        <f>I51+I52</f>
        <v>0</v>
      </c>
      <c r="J50" s="17"/>
      <c r="K50" s="142"/>
    </row>
    <row r="51" spans="1:11" ht="15.75">
      <c r="A51" s="34" t="s">
        <v>56</v>
      </c>
      <c r="B51" s="157">
        <v>0</v>
      </c>
      <c r="C51" s="42"/>
      <c r="D51" s="30"/>
      <c r="E51" s="30"/>
      <c r="F51" s="30"/>
      <c r="G51" s="30"/>
      <c r="H51" s="30"/>
      <c r="I51" s="159">
        <v>0</v>
      </c>
      <c r="J51" s="17"/>
      <c r="K51" s="142"/>
    </row>
    <row r="52" spans="1:11" ht="15.75">
      <c r="A52" s="34" t="s">
        <v>57</v>
      </c>
      <c r="B52" s="157">
        <v>11480400</v>
      </c>
      <c r="C52" s="42"/>
      <c r="D52" s="30"/>
      <c r="E52" s="30"/>
      <c r="F52" s="30"/>
      <c r="G52" s="30"/>
      <c r="H52" s="30"/>
      <c r="I52" s="159">
        <v>0</v>
      </c>
      <c r="J52" s="17"/>
      <c r="K52" s="142"/>
    </row>
    <row r="53" spans="1:11" s="28" customFormat="1" ht="15.75">
      <c r="A53" s="26" t="s">
        <v>58</v>
      </c>
      <c r="B53" s="165">
        <f>B40-B41-B42-B44-B45-B51</f>
        <v>444757013.0000001</v>
      </c>
      <c r="C53" s="91"/>
      <c r="D53" s="92"/>
      <c r="E53" s="92"/>
      <c r="F53" s="92"/>
      <c r="G53" s="92"/>
      <c r="H53" s="92"/>
      <c r="I53" s="217">
        <f>I40-I41-I42-I44-I45-I51</f>
        <v>33147170.200000003</v>
      </c>
      <c r="J53" s="27"/>
      <c r="K53" s="27"/>
    </row>
    <row r="54" spans="1:12" s="28" customFormat="1" ht="15.75">
      <c r="A54" s="130" t="s">
        <v>59</v>
      </c>
      <c r="B54" s="166">
        <f>B39+B53</f>
        <v>60503390734.049995</v>
      </c>
      <c r="C54" s="131"/>
      <c r="D54" s="132"/>
      <c r="E54" s="132"/>
      <c r="F54" s="132"/>
      <c r="G54" s="132"/>
      <c r="H54" s="132"/>
      <c r="I54" s="218">
        <f>I39+I53</f>
        <v>48653460851.74</v>
      </c>
      <c r="J54" s="7"/>
      <c r="K54" s="7"/>
      <c r="L54" s="7"/>
    </row>
    <row r="55" spans="1:12" ht="15.75">
      <c r="A55" s="36"/>
      <c r="B55" s="37"/>
      <c r="C55" s="20"/>
      <c r="D55" s="20"/>
      <c r="E55" s="20"/>
      <c r="F55" s="17"/>
      <c r="G55" s="17"/>
      <c r="H55" s="38"/>
      <c r="I55" s="39"/>
      <c r="J55" s="5"/>
      <c r="K55" s="5"/>
      <c r="L55" s="5"/>
    </row>
    <row r="56" spans="1:12" ht="15.75">
      <c r="A56" s="299" t="s">
        <v>12</v>
      </c>
      <c r="B56" s="310" t="s">
        <v>30</v>
      </c>
      <c r="C56" s="286" t="str">
        <f>C16</f>
        <v>Até Out/2020</v>
      </c>
      <c r="D56" s="287"/>
      <c r="E56" s="287"/>
      <c r="F56" s="287"/>
      <c r="G56" s="287"/>
      <c r="H56" s="287"/>
      <c r="I56" s="287"/>
      <c r="J56" s="6"/>
      <c r="K56" s="6"/>
      <c r="L56" s="6"/>
    </row>
    <row r="57" spans="1:12" ht="15.75">
      <c r="A57" s="288"/>
      <c r="B57" s="311"/>
      <c r="C57" s="274" t="s">
        <v>13</v>
      </c>
      <c r="D57" s="274" t="s">
        <v>14</v>
      </c>
      <c r="E57" s="274" t="s">
        <v>34</v>
      </c>
      <c r="F57" s="277" t="s">
        <v>139</v>
      </c>
      <c r="G57" s="308"/>
      <c r="H57" s="277" t="s">
        <v>32</v>
      </c>
      <c r="I57" s="278"/>
      <c r="J57" s="6"/>
      <c r="K57" s="6"/>
      <c r="L57" s="93"/>
    </row>
    <row r="58" spans="1:12" ht="15.75">
      <c r="A58" s="288"/>
      <c r="B58" s="311"/>
      <c r="C58" s="275"/>
      <c r="D58" s="275"/>
      <c r="E58" s="275"/>
      <c r="F58" s="279"/>
      <c r="G58" s="309"/>
      <c r="H58" s="279"/>
      <c r="I58" s="280"/>
      <c r="J58" s="4"/>
      <c r="K58" s="4"/>
      <c r="L58" s="3"/>
    </row>
    <row r="59" spans="1:12" ht="15.75">
      <c r="A59" s="288"/>
      <c r="B59" s="311"/>
      <c r="C59" s="275"/>
      <c r="D59" s="275"/>
      <c r="E59" s="275"/>
      <c r="F59" s="279"/>
      <c r="G59" s="309"/>
      <c r="H59" s="281"/>
      <c r="I59" s="282"/>
      <c r="J59" s="6"/>
      <c r="K59" s="6"/>
      <c r="L59" s="93"/>
    </row>
    <row r="60" spans="1:12" ht="31.5">
      <c r="A60" s="289"/>
      <c r="B60" s="312"/>
      <c r="C60" s="276"/>
      <c r="D60" s="276"/>
      <c r="E60" s="276"/>
      <c r="F60" s="279"/>
      <c r="G60" s="309"/>
      <c r="H60" s="78" t="s">
        <v>33</v>
      </c>
      <c r="I60" s="79" t="s">
        <v>144</v>
      </c>
      <c r="J60" s="38"/>
      <c r="K60" s="38"/>
      <c r="L60" s="40"/>
    </row>
    <row r="61" spans="1:12" ht="15.75">
      <c r="A61" s="26" t="s">
        <v>60</v>
      </c>
      <c r="B61" s="167">
        <f>B62+B63+B64</f>
        <v>71354804223.26001</v>
      </c>
      <c r="C61" s="168">
        <f aca="true" t="shared" si="0" ref="C61:I61">C62+C63+C64</f>
        <v>46725117871.1</v>
      </c>
      <c r="D61" s="168">
        <f>D62+D63+D64</f>
        <v>44560560215.380005</v>
      </c>
      <c r="E61" s="168">
        <f>E62+E63+E64</f>
        <v>42076770724.630005</v>
      </c>
      <c r="F61" s="169"/>
      <c r="G61" s="170">
        <f>G62+G63+G64</f>
        <v>3395910989.26</v>
      </c>
      <c r="H61" s="168">
        <f t="shared" si="0"/>
        <v>3416859.22</v>
      </c>
      <c r="I61" s="168">
        <f t="shared" si="0"/>
        <v>185255903.13</v>
      </c>
      <c r="J61" s="38"/>
      <c r="K61" s="38"/>
      <c r="L61" s="40"/>
    </row>
    <row r="62" spans="1:12" ht="15.75">
      <c r="A62" s="29" t="s">
        <v>21</v>
      </c>
      <c r="B62" s="171">
        <v>47791674700.29</v>
      </c>
      <c r="C62" s="172">
        <v>32642445453.71</v>
      </c>
      <c r="D62" s="172">
        <v>32174543583.91</v>
      </c>
      <c r="E62" s="172">
        <v>30077917381.51</v>
      </c>
      <c r="F62" s="172"/>
      <c r="G62" s="173">
        <v>1920124919.36</v>
      </c>
      <c r="H62" s="172">
        <v>85511.39</v>
      </c>
      <c r="I62" s="172">
        <v>1180250.32</v>
      </c>
      <c r="J62" s="38"/>
      <c r="K62" s="38"/>
      <c r="L62" s="40"/>
    </row>
    <row r="63" spans="1:12" ht="15.75">
      <c r="A63" s="29" t="s">
        <v>61</v>
      </c>
      <c r="B63" s="174">
        <v>2117302326.36</v>
      </c>
      <c r="C63" s="172">
        <v>258683616.02</v>
      </c>
      <c r="D63" s="172">
        <v>258300558.38</v>
      </c>
      <c r="E63" s="172">
        <v>258214757.33</v>
      </c>
      <c r="F63" s="172"/>
      <c r="G63" s="173">
        <v>2678.89</v>
      </c>
      <c r="H63" s="172">
        <v>0</v>
      </c>
      <c r="I63" s="172">
        <v>0</v>
      </c>
      <c r="J63" s="38"/>
      <c r="K63" s="38"/>
      <c r="L63" s="40"/>
    </row>
    <row r="64" spans="1:12" ht="15.75">
      <c r="A64" s="29" t="s">
        <v>22</v>
      </c>
      <c r="B64" s="171">
        <f>B65+B66</f>
        <v>21445827196.61</v>
      </c>
      <c r="C64" s="172">
        <f aca="true" t="shared" si="1" ref="C64:I64">C65+C66</f>
        <v>13823988801.37</v>
      </c>
      <c r="D64" s="172">
        <f>D65+D66</f>
        <v>12127716073.09</v>
      </c>
      <c r="E64" s="172">
        <f>E65+E66</f>
        <v>11740638585.79</v>
      </c>
      <c r="F64" s="172"/>
      <c r="G64" s="173">
        <f>G65+G66</f>
        <v>1475783391.01</v>
      </c>
      <c r="H64" s="172">
        <f t="shared" si="1"/>
        <v>3331347.83</v>
      </c>
      <c r="I64" s="172">
        <f t="shared" si="1"/>
        <v>184075652.81</v>
      </c>
      <c r="J64" s="38"/>
      <c r="K64" s="38"/>
      <c r="L64" s="40"/>
    </row>
    <row r="65" spans="1:12" ht="15.75">
      <c r="A65" s="34" t="s">
        <v>23</v>
      </c>
      <c r="B65" s="171">
        <v>0</v>
      </c>
      <c r="C65" s="172">
        <v>0</v>
      </c>
      <c r="D65" s="172">
        <v>0</v>
      </c>
      <c r="E65" s="172">
        <v>0</v>
      </c>
      <c r="F65" s="172"/>
      <c r="G65" s="173">
        <v>0</v>
      </c>
      <c r="H65" s="172">
        <v>0</v>
      </c>
      <c r="I65" s="172">
        <v>0</v>
      </c>
      <c r="J65" s="38"/>
      <c r="K65" s="38"/>
      <c r="L65" s="40"/>
    </row>
    <row r="66" spans="1:12" ht="15.75">
      <c r="A66" s="34" t="s">
        <v>24</v>
      </c>
      <c r="B66" s="171">
        <v>21445827196.61</v>
      </c>
      <c r="C66" s="172">
        <v>13823988801.37</v>
      </c>
      <c r="D66" s="172">
        <v>12127716073.09</v>
      </c>
      <c r="E66" s="172">
        <v>11740638585.79</v>
      </c>
      <c r="F66" s="172"/>
      <c r="G66" s="173">
        <v>1475783391.01</v>
      </c>
      <c r="H66" s="172">
        <v>3331347.83</v>
      </c>
      <c r="I66" s="172">
        <v>184075652.81</v>
      </c>
      <c r="J66" s="38"/>
      <c r="K66" s="38"/>
      <c r="L66" s="40"/>
    </row>
    <row r="67" spans="1:12" ht="15.75">
      <c r="A67" s="26" t="s">
        <v>62</v>
      </c>
      <c r="B67" s="167">
        <f>B61-B63</f>
        <v>69237501896.90001</v>
      </c>
      <c r="C67" s="168">
        <f>C61-C63</f>
        <v>46466434255.08</v>
      </c>
      <c r="D67" s="168">
        <f>D61-D63</f>
        <v>44302259657.00001</v>
      </c>
      <c r="E67" s="168">
        <f>E61-E63</f>
        <v>41818555967.3</v>
      </c>
      <c r="F67" s="168"/>
      <c r="G67" s="175">
        <f>G61-G63</f>
        <v>3395908310.3700004</v>
      </c>
      <c r="H67" s="168">
        <f>H61-H63</f>
        <v>3416859.22</v>
      </c>
      <c r="I67" s="168">
        <f>I61-I63</f>
        <v>185255903.13</v>
      </c>
      <c r="J67" s="38"/>
      <c r="K67" s="38"/>
      <c r="L67" s="40"/>
    </row>
    <row r="68" spans="1:12" ht="15.75">
      <c r="A68" s="26" t="s">
        <v>63</v>
      </c>
      <c r="B68" s="167">
        <f>B69+B70+B75</f>
        <v>10824106778.03</v>
      </c>
      <c r="C68" s="168">
        <f aca="true" t="shared" si="2" ref="C68:I68">C69+C70+C75</f>
        <v>1197986144.05</v>
      </c>
      <c r="D68" s="168">
        <f>D69+D70+D75</f>
        <v>882119042.76</v>
      </c>
      <c r="E68" s="168">
        <f>E69+E70+E75</f>
        <v>844711274.76</v>
      </c>
      <c r="F68" s="168"/>
      <c r="G68" s="175">
        <f>G69+G70+G75</f>
        <v>99370205.71000001</v>
      </c>
      <c r="H68" s="168">
        <f t="shared" si="2"/>
        <v>1051031</v>
      </c>
      <c r="I68" s="168">
        <f t="shared" si="2"/>
        <v>41674764.37</v>
      </c>
      <c r="J68" s="38"/>
      <c r="K68" s="38"/>
      <c r="L68" s="40"/>
    </row>
    <row r="69" spans="1:12" ht="15.75">
      <c r="A69" s="29" t="s">
        <v>15</v>
      </c>
      <c r="B69" s="174">
        <v>6259045540.8</v>
      </c>
      <c r="C69" s="172">
        <v>803582144.62</v>
      </c>
      <c r="D69" s="172">
        <v>494540605.45</v>
      </c>
      <c r="E69" s="172">
        <v>457343517.73</v>
      </c>
      <c r="F69" s="172"/>
      <c r="G69" s="173">
        <v>95780121.18</v>
      </c>
      <c r="H69" s="172">
        <v>1051031</v>
      </c>
      <c r="I69" s="172">
        <v>41674764.37</v>
      </c>
      <c r="J69" s="38"/>
      <c r="K69" s="38"/>
      <c r="L69" s="40"/>
    </row>
    <row r="70" spans="1:12" ht="15.75">
      <c r="A70" s="29" t="s">
        <v>16</v>
      </c>
      <c r="B70" s="171">
        <f>SUM(B71:B74)</f>
        <v>128082683.93</v>
      </c>
      <c r="C70" s="172">
        <f aca="true" t="shared" si="3" ref="C70:I70">SUM(C71:C74)</f>
        <v>15822000</v>
      </c>
      <c r="D70" s="172">
        <f>SUM(D71:D74)</f>
        <v>9100000</v>
      </c>
      <c r="E70" s="172">
        <f>SUM(E71:E74)</f>
        <v>9100000</v>
      </c>
      <c r="F70" s="172"/>
      <c r="G70" s="173">
        <f>G71+G72+G73+G74</f>
        <v>3584025.04</v>
      </c>
      <c r="H70" s="172">
        <f t="shared" si="3"/>
        <v>0</v>
      </c>
      <c r="I70" s="172">
        <f t="shared" si="3"/>
        <v>0</v>
      </c>
      <c r="J70" s="38"/>
      <c r="K70" s="38"/>
      <c r="L70" s="40"/>
    </row>
    <row r="71" spans="1:12" ht="15.75">
      <c r="A71" s="43" t="s">
        <v>64</v>
      </c>
      <c r="B71" s="171">
        <v>64397046</v>
      </c>
      <c r="C71" s="172">
        <v>9100000</v>
      </c>
      <c r="D71" s="172">
        <v>9100000</v>
      </c>
      <c r="E71" s="172">
        <v>9100000</v>
      </c>
      <c r="F71" s="172"/>
      <c r="G71" s="173">
        <v>526025.04</v>
      </c>
      <c r="H71" s="172">
        <v>0</v>
      </c>
      <c r="I71" s="172">
        <v>0</v>
      </c>
      <c r="J71" s="38"/>
      <c r="K71" s="38"/>
      <c r="L71" s="40"/>
    </row>
    <row r="72" spans="1:12" ht="15.75">
      <c r="A72" s="43" t="s">
        <v>65</v>
      </c>
      <c r="B72" s="167">
        <v>0</v>
      </c>
      <c r="C72" s="172">
        <v>0</v>
      </c>
      <c r="D72" s="172">
        <v>0</v>
      </c>
      <c r="E72" s="172">
        <v>0</v>
      </c>
      <c r="F72" s="172"/>
      <c r="G72" s="173">
        <v>0</v>
      </c>
      <c r="H72" s="172">
        <v>0</v>
      </c>
      <c r="I72" s="172">
        <v>0</v>
      </c>
      <c r="J72" s="44"/>
      <c r="K72" s="44"/>
      <c r="L72" s="38"/>
    </row>
    <row r="73" spans="1:12" ht="15.75">
      <c r="A73" s="43" t="s">
        <v>66</v>
      </c>
      <c r="B73" s="171">
        <v>0</v>
      </c>
      <c r="C73" s="172">
        <v>0</v>
      </c>
      <c r="D73" s="172">
        <v>0</v>
      </c>
      <c r="E73" s="172">
        <v>0</v>
      </c>
      <c r="F73" s="172"/>
      <c r="G73" s="173">
        <v>0</v>
      </c>
      <c r="H73" s="172">
        <v>0</v>
      </c>
      <c r="I73" s="172">
        <v>0</v>
      </c>
      <c r="J73" s="44"/>
      <c r="K73" s="44"/>
      <c r="L73" s="38"/>
    </row>
    <row r="74" spans="1:13" ht="15.75">
      <c r="A74" s="43" t="s">
        <v>17</v>
      </c>
      <c r="B74" s="171">
        <v>63685637.93</v>
      </c>
      <c r="C74" s="172">
        <v>6722000</v>
      </c>
      <c r="D74" s="172">
        <v>0</v>
      </c>
      <c r="E74" s="172">
        <v>0</v>
      </c>
      <c r="F74" s="172"/>
      <c r="G74" s="173">
        <v>3058000</v>
      </c>
      <c r="H74" s="172">
        <v>0</v>
      </c>
      <c r="I74" s="172">
        <v>0</v>
      </c>
      <c r="J74" s="54"/>
      <c r="K74" s="54"/>
      <c r="L74" s="54"/>
      <c r="M74" s="22"/>
    </row>
    <row r="75" spans="1:13" ht="15.75">
      <c r="A75" s="29" t="s">
        <v>67</v>
      </c>
      <c r="B75" s="171">
        <v>4436978553.3</v>
      </c>
      <c r="C75" s="172">
        <v>378581999.43</v>
      </c>
      <c r="D75" s="172">
        <v>378478437.31</v>
      </c>
      <c r="E75" s="172">
        <v>378267757.03</v>
      </c>
      <c r="F75" s="172"/>
      <c r="G75" s="173">
        <v>6059.49</v>
      </c>
      <c r="H75" s="172">
        <v>0</v>
      </c>
      <c r="I75" s="172">
        <v>0</v>
      </c>
      <c r="J75" s="54"/>
      <c r="K75" s="54"/>
      <c r="L75" s="54"/>
      <c r="M75" s="54"/>
    </row>
    <row r="76" spans="1:13" ht="15.75">
      <c r="A76" s="26" t="s">
        <v>68</v>
      </c>
      <c r="B76" s="167">
        <f>B68-B71-B72-B73-B75</f>
        <v>6322731178.7300005</v>
      </c>
      <c r="C76" s="168">
        <f>C68-C71-C72-C73-C75</f>
        <v>810304144.6199999</v>
      </c>
      <c r="D76" s="168">
        <f>D68-D71-D72-D73-D75</f>
        <v>494540605.45</v>
      </c>
      <c r="E76" s="168">
        <f>E68-E71-E72-E73-E75</f>
        <v>457343517.73</v>
      </c>
      <c r="F76" s="168"/>
      <c r="G76" s="175">
        <f>G68-G71-G72-G73-G75</f>
        <v>98838121.18</v>
      </c>
      <c r="H76" s="168">
        <f>H68-H71-H72-H73-H75</f>
        <v>1051031</v>
      </c>
      <c r="I76" s="168">
        <f>I68-I71-I72-I73-I75</f>
        <v>41674764.37</v>
      </c>
      <c r="J76" s="54"/>
      <c r="K76" s="54"/>
      <c r="L76" s="54"/>
      <c r="M76" s="54"/>
    </row>
    <row r="77" spans="1:13" ht="15.75">
      <c r="A77" s="26" t="s">
        <v>69</v>
      </c>
      <c r="B77" s="167">
        <v>481776944</v>
      </c>
      <c r="C77" s="176">
        <v>0</v>
      </c>
      <c r="D77" s="176">
        <v>0</v>
      </c>
      <c r="E77" s="176">
        <v>0</v>
      </c>
      <c r="F77" s="177"/>
      <c r="G77" s="178">
        <v>0</v>
      </c>
      <c r="H77" s="176">
        <v>0</v>
      </c>
      <c r="I77" s="176">
        <v>0</v>
      </c>
      <c r="J77" s="54"/>
      <c r="K77" s="54"/>
      <c r="L77" s="54"/>
      <c r="M77" s="54"/>
    </row>
    <row r="78" spans="1:13" ht="15.75">
      <c r="A78" s="80" t="s">
        <v>70</v>
      </c>
      <c r="B78" s="179">
        <f>B67+B76+B77</f>
        <v>76042010019.63</v>
      </c>
      <c r="C78" s="180">
        <f>C67+C76+C77</f>
        <v>47276738399.700005</v>
      </c>
      <c r="D78" s="180">
        <f>D67+D76+D77</f>
        <v>44796800262.450005</v>
      </c>
      <c r="E78" s="180">
        <f>E67+E76+E77</f>
        <v>42275899485.03001</v>
      </c>
      <c r="F78" s="180"/>
      <c r="G78" s="181">
        <f>G67+G76+G77</f>
        <v>3494746431.55</v>
      </c>
      <c r="H78" s="180">
        <f>H67+H76+H77</f>
        <v>4467890.220000001</v>
      </c>
      <c r="I78" s="182">
        <f>I67+I76+I77</f>
        <v>226930667.5</v>
      </c>
      <c r="J78" s="128"/>
      <c r="K78" s="128"/>
      <c r="L78" s="127"/>
      <c r="M78" s="22"/>
    </row>
    <row r="79" spans="1:13" ht="15.75">
      <c r="A79" s="45"/>
      <c r="B79" s="47"/>
      <c r="C79" s="47"/>
      <c r="D79" s="47"/>
      <c r="E79" s="47"/>
      <c r="F79" s="47"/>
      <c r="G79" s="47"/>
      <c r="H79" s="54"/>
      <c r="I79" s="49"/>
      <c r="J79" s="54"/>
      <c r="K79" s="54"/>
      <c r="L79" s="54"/>
      <c r="M79" s="54"/>
    </row>
    <row r="80" spans="1:12" ht="15.75">
      <c r="A80" s="80" t="s">
        <v>71</v>
      </c>
      <c r="B80" s="81"/>
      <c r="C80" s="82"/>
      <c r="D80" s="82"/>
      <c r="E80" s="82"/>
      <c r="F80" s="82"/>
      <c r="G80" s="82"/>
      <c r="H80" s="82"/>
      <c r="I80" s="213">
        <f>I54-(E78+G78+I78)</f>
        <v>2655884267.6599884</v>
      </c>
      <c r="J80" s="38"/>
      <c r="K80" s="38"/>
      <c r="L80" s="40"/>
    </row>
    <row r="81" spans="1:12" ht="15.75">
      <c r="A81" s="45"/>
      <c r="B81" s="47"/>
      <c r="C81" s="47"/>
      <c r="D81" s="47"/>
      <c r="E81" s="47"/>
      <c r="F81" s="48"/>
      <c r="G81" s="48"/>
      <c r="H81" s="38"/>
      <c r="I81" s="49"/>
      <c r="J81" s="38"/>
      <c r="K81" s="38"/>
      <c r="L81" s="40"/>
    </row>
    <row r="82" spans="1:12" ht="15.75">
      <c r="A82" s="303" t="s">
        <v>72</v>
      </c>
      <c r="B82" s="305" t="s">
        <v>19</v>
      </c>
      <c r="C82" s="303"/>
      <c r="D82" s="303"/>
      <c r="E82" s="303"/>
      <c r="F82" s="303"/>
      <c r="G82" s="303"/>
      <c r="H82" s="303"/>
      <c r="I82" s="303"/>
      <c r="J82" s="38"/>
      <c r="K82" s="38"/>
      <c r="L82" s="40"/>
    </row>
    <row r="83" spans="1:12" ht="15.75">
      <c r="A83" s="304"/>
      <c r="B83" s="306"/>
      <c r="C83" s="307"/>
      <c r="D83" s="307"/>
      <c r="E83" s="307"/>
      <c r="F83" s="307"/>
      <c r="G83" s="307"/>
      <c r="H83" s="307"/>
      <c r="I83" s="307"/>
      <c r="J83" s="38"/>
      <c r="K83" s="38"/>
      <c r="L83" s="40"/>
    </row>
    <row r="84" spans="1:13" ht="15.75">
      <c r="A84" s="135" t="s">
        <v>145</v>
      </c>
      <c r="B84" s="201"/>
      <c r="C84" s="202"/>
      <c r="D84" s="202"/>
      <c r="E84" s="202"/>
      <c r="F84" s="202"/>
      <c r="G84" s="202"/>
      <c r="H84" s="202"/>
      <c r="I84" s="203">
        <v>-6435944000</v>
      </c>
      <c r="J84" s="317"/>
      <c r="K84" s="317"/>
      <c r="L84" s="317"/>
      <c r="M84" s="317"/>
    </row>
    <row r="85" spans="1:12" ht="15.75">
      <c r="A85" s="26"/>
      <c r="B85" s="162"/>
      <c r="C85" s="162"/>
      <c r="D85" s="162"/>
      <c r="E85" s="162"/>
      <c r="F85" s="162"/>
      <c r="G85" s="162"/>
      <c r="H85" s="162"/>
      <c r="I85" s="162"/>
      <c r="J85" s="38"/>
      <c r="K85" s="38"/>
      <c r="L85" s="40"/>
    </row>
    <row r="86" spans="1:17" ht="15.75" customHeight="1">
      <c r="A86" s="299" t="s">
        <v>73</v>
      </c>
      <c r="B86" s="293" t="str">
        <f>C16</f>
        <v>Até Out/2020</v>
      </c>
      <c r="C86" s="294"/>
      <c r="D86" s="294"/>
      <c r="E86" s="294"/>
      <c r="F86" s="294"/>
      <c r="G86" s="294"/>
      <c r="H86" s="294"/>
      <c r="I86" s="294"/>
      <c r="J86" s="318"/>
      <c r="K86" s="318"/>
      <c r="L86" s="316"/>
      <c r="M86" s="316"/>
      <c r="N86" s="316"/>
      <c r="O86" s="316"/>
      <c r="P86" s="316"/>
      <c r="Q86" s="316"/>
    </row>
    <row r="87" spans="1:17" ht="15.75">
      <c r="A87" s="288"/>
      <c r="B87" s="295" t="s">
        <v>74</v>
      </c>
      <c r="C87" s="296"/>
      <c r="D87" s="296"/>
      <c r="E87" s="296"/>
      <c r="F87" s="296"/>
      <c r="G87" s="296"/>
      <c r="H87" s="296"/>
      <c r="I87" s="296"/>
      <c r="J87" s="319"/>
      <c r="K87" s="319"/>
      <c r="L87" s="316"/>
      <c r="M87" s="316"/>
      <c r="N87" s="316"/>
      <c r="O87" s="316"/>
      <c r="P87" s="316"/>
      <c r="Q87" s="316"/>
    </row>
    <row r="88" spans="1:17" ht="15.75">
      <c r="A88" s="289"/>
      <c r="B88" s="297"/>
      <c r="C88" s="298"/>
      <c r="D88" s="298"/>
      <c r="E88" s="298"/>
      <c r="F88" s="298"/>
      <c r="G88" s="298"/>
      <c r="H88" s="298"/>
      <c r="I88" s="298"/>
      <c r="J88" s="147"/>
      <c r="K88" s="147"/>
      <c r="L88" s="316"/>
      <c r="M88" s="316"/>
      <c r="N88" s="316"/>
      <c r="O88" s="316"/>
      <c r="P88" s="316"/>
      <c r="Q88" s="316"/>
    </row>
    <row r="89" spans="1:17" ht="15.75">
      <c r="A89" s="52" t="s">
        <v>107</v>
      </c>
      <c r="B89" s="204"/>
      <c r="C89" s="205"/>
      <c r="D89" s="205"/>
      <c r="E89" s="205"/>
      <c r="F89" s="183"/>
      <c r="G89" s="183"/>
      <c r="H89" s="183"/>
      <c r="I89" s="206">
        <v>3439769583.94</v>
      </c>
      <c r="J89" s="148"/>
      <c r="K89" s="148"/>
      <c r="L89" s="316"/>
      <c r="M89" s="316"/>
      <c r="N89" s="316"/>
      <c r="O89" s="316"/>
      <c r="P89" s="316"/>
      <c r="Q89" s="316"/>
    </row>
    <row r="90" spans="1:17" ht="15.75">
      <c r="A90" s="50" t="s">
        <v>108</v>
      </c>
      <c r="B90" s="207"/>
      <c r="C90" s="208"/>
      <c r="D90" s="208"/>
      <c r="E90" s="208"/>
      <c r="F90" s="209"/>
      <c r="G90" s="209"/>
      <c r="H90" s="209"/>
      <c r="I90" s="210">
        <v>11916022627.48</v>
      </c>
      <c r="J90" s="148"/>
      <c r="K90" s="148"/>
      <c r="L90" s="316"/>
      <c r="M90" s="316"/>
      <c r="N90" s="316"/>
      <c r="O90" s="316"/>
      <c r="P90" s="316"/>
      <c r="Q90" s="316"/>
    </row>
    <row r="91" spans="1:12" ht="15.75">
      <c r="A91" s="26"/>
      <c r="B91" s="162"/>
      <c r="C91" s="162"/>
      <c r="D91" s="162"/>
      <c r="E91" s="162"/>
      <c r="F91" s="162"/>
      <c r="G91" s="162"/>
      <c r="H91" s="162"/>
      <c r="I91" s="162"/>
      <c r="J91" s="38"/>
      <c r="K91" s="38"/>
      <c r="L91" s="40"/>
    </row>
    <row r="92" spans="1:12" ht="15.75">
      <c r="A92" s="83" t="s">
        <v>75</v>
      </c>
      <c r="B92" s="211"/>
      <c r="C92" s="212"/>
      <c r="D92" s="212"/>
      <c r="E92" s="212"/>
      <c r="F92" s="212"/>
      <c r="G92" s="212"/>
      <c r="H92" s="212"/>
      <c r="I92" s="213">
        <f>I80+(I89-I90)</f>
        <v>-5820368775.880011</v>
      </c>
      <c r="J92" s="94"/>
      <c r="K92" s="149"/>
      <c r="L92" s="40"/>
    </row>
    <row r="93" spans="1:12" ht="15.75">
      <c r="A93" s="26"/>
      <c r="B93" s="162"/>
      <c r="C93" s="162"/>
      <c r="D93" s="162"/>
      <c r="E93" s="162"/>
      <c r="F93" s="162"/>
      <c r="G93" s="162"/>
      <c r="H93" s="162"/>
      <c r="I93" s="162"/>
      <c r="J93" s="139"/>
      <c r="K93" s="139"/>
      <c r="L93" s="40"/>
    </row>
    <row r="94" spans="1:12" ht="15.75">
      <c r="A94" s="303" t="s">
        <v>76</v>
      </c>
      <c r="B94" s="295" t="s">
        <v>19</v>
      </c>
      <c r="C94" s="296"/>
      <c r="D94" s="296"/>
      <c r="E94" s="296"/>
      <c r="F94" s="296"/>
      <c r="G94" s="296"/>
      <c r="H94" s="296"/>
      <c r="I94" s="296"/>
      <c r="J94" s="54"/>
      <c r="K94" s="54"/>
      <c r="L94" s="40"/>
    </row>
    <row r="95" spans="1:12" ht="15.75">
      <c r="A95" s="304"/>
      <c r="B95" s="297"/>
      <c r="C95" s="298"/>
      <c r="D95" s="298"/>
      <c r="E95" s="298"/>
      <c r="F95" s="298"/>
      <c r="G95" s="298"/>
      <c r="H95" s="298"/>
      <c r="I95" s="298"/>
      <c r="J95" s="38"/>
      <c r="K95" s="38"/>
      <c r="L95" s="40"/>
    </row>
    <row r="96" spans="1:13" ht="15.75">
      <c r="A96" s="134" t="s">
        <v>145</v>
      </c>
      <c r="B96" s="214"/>
      <c r="C96" s="215"/>
      <c r="D96" s="215"/>
      <c r="E96" s="215"/>
      <c r="F96" s="215"/>
      <c r="G96" s="215"/>
      <c r="H96" s="215"/>
      <c r="I96" s="203">
        <v>-20702591000</v>
      </c>
      <c r="J96" s="317"/>
      <c r="K96" s="317"/>
      <c r="L96" s="317"/>
      <c r="M96" s="317"/>
    </row>
    <row r="97" spans="1:12" ht="15.75">
      <c r="A97" s="52"/>
      <c r="B97" s="27"/>
      <c r="C97" s="27"/>
      <c r="D97" s="27"/>
      <c r="E97" s="27"/>
      <c r="F97" s="27"/>
      <c r="G97" s="27"/>
      <c r="H97" s="27"/>
      <c r="I97" s="27"/>
      <c r="J97" s="38"/>
      <c r="K97" s="38"/>
      <c r="L97" s="40"/>
    </row>
    <row r="98" spans="1:14" ht="15.75">
      <c r="A98" s="285" t="s">
        <v>77</v>
      </c>
      <c r="B98" s="285"/>
      <c r="C98" s="285"/>
      <c r="D98" s="285"/>
      <c r="E98" s="285"/>
      <c r="F98" s="285"/>
      <c r="G98" s="285"/>
      <c r="H98" s="285"/>
      <c r="I98" s="285"/>
      <c r="J98" s="216"/>
      <c r="K98" s="216"/>
      <c r="L98" s="216"/>
      <c r="M98" s="216"/>
      <c r="N98" s="216"/>
    </row>
    <row r="99" spans="1:14" ht="15.75">
      <c r="A99" s="256"/>
      <c r="B99" s="256"/>
      <c r="C99" s="256"/>
      <c r="D99" s="256"/>
      <c r="E99" s="256"/>
      <c r="F99" s="256"/>
      <c r="G99" s="256"/>
      <c r="H99" s="256"/>
      <c r="I99" s="256"/>
      <c r="J99" s="216"/>
      <c r="K99" s="216"/>
      <c r="L99" s="216"/>
      <c r="M99" s="216"/>
      <c r="N99" s="216"/>
    </row>
    <row r="100" spans="1:14" ht="15.75">
      <c r="A100" s="254" t="s">
        <v>79</v>
      </c>
      <c r="B100" s="277" t="s">
        <v>78</v>
      </c>
      <c r="C100" s="278"/>
      <c r="D100" s="278"/>
      <c r="E100" s="278"/>
      <c r="F100" s="278"/>
      <c r="G100" s="278"/>
      <c r="H100" s="278"/>
      <c r="I100" s="278"/>
      <c r="J100" s="216"/>
      <c r="K100" s="216"/>
      <c r="L100" s="216"/>
      <c r="M100" s="216"/>
      <c r="N100" s="216"/>
    </row>
    <row r="101" spans="1:14" ht="15.75">
      <c r="A101" s="255"/>
      <c r="B101" s="277" t="s">
        <v>146</v>
      </c>
      <c r="C101" s="278"/>
      <c r="D101" s="278"/>
      <c r="E101" s="278"/>
      <c r="F101" s="283" t="s">
        <v>157</v>
      </c>
      <c r="G101" s="284"/>
      <c r="H101" s="284"/>
      <c r="I101" s="284"/>
      <c r="J101" s="216"/>
      <c r="K101" s="216"/>
      <c r="L101" s="216"/>
      <c r="M101" s="216"/>
      <c r="N101" s="216"/>
    </row>
    <row r="102" spans="1:14" ht="15.75">
      <c r="A102" s="256"/>
      <c r="B102" s="281" t="s">
        <v>29</v>
      </c>
      <c r="C102" s="282"/>
      <c r="D102" s="282"/>
      <c r="E102" s="282"/>
      <c r="F102" s="314" t="s">
        <v>31</v>
      </c>
      <c r="G102" s="315"/>
      <c r="H102" s="315"/>
      <c r="I102" s="315"/>
      <c r="J102" s="216"/>
      <c r="K102" s="216"/>
      <c r="L102" s="216"/>
      <c r="M102" s="216"/>
      <c r="N102" s="216"/>
    </row>
    <row r="103" spans="1:13" ht="15.75">
      <c r="A103" s="20" t="s">
        <v>80</v>
      </c>
      <c r="B103" s="95"/>
      <c r="C103" s="96"/>
      <c r="D103" s="96"/>
      <c r="E103" s="186">
        <v>166854170931.17</v>
      </c>
      <c r="F103" s="187"/>
      <c r="G103" s="188"/>
      <c r="H103" s="188"/>
      <c r="I103" s="189">
        <v>190467870138.97998</v>
      </c>
      <c r="J103" s="245"/>
      <c r="K103" s="245"/>
      <c r="L103" s="245"/>
      <c r="M103" s="245"/>
    </row>
    <row r="104" spans="1:13" ht="15.75">
      <c r="A104" s="20" t="s">
        <v>81</v>
      </c>
      <c r="B104" s="42"/>
      <c r="C104" s="30"/>
      <c r="D104" s="30"/>
      <c r="E104" s="190">
        <f>E105+E108</f>
        <v>1648993173.6100001</v>
      </c>
      <c r="F104" s="191"/>
      <c r="G104" s="192"/>
      <c r="H104" s="192"/>
      <c r="I104" s="192">
        <f>I105+I108</f>
        <v>1656704953.8</v>
      </c>
      <c r="J104" s="245"/>
      <c r="K104" s="245"/>
      <c r="L104" s="245"/>
      <c r="M104" s="245"/>
    </row>
    <row r="105" spans="1:13" ht="15.75">
      <c r="A105" s="20" t="s">
        <v>82</v>
      </c>
      <c r="B105" s="42"/>
      <c r="C105" s="30"/>
      <c r="D105" s="30"/>
      <c r="E105" s="190">
        <f>IF(E106&lt;E107,0,(E106-E107))</f>
        <v>0</v>
      </c>
      <c r="F105" s="191"/>
      <c r="G105" s="192"/>
      <c r="H105" s="192"/>
      <c r="I105" s="192">
        <f>IF(I106&lt;I107,0,(I106-I107))</f>
        <v>0</v>
      </c>
      <c r="J105" s="245"/>
      <c r="K105" s="245"/>
      <c r="L105" s="245"/>
      <c r="M105" s="245"/>
    </row>
    <row r="106" spans="1:13" ht="15.75">
      <c r="A106" s="20" t="s">
        <v>83</v>
      </c>
      <c r="B106" s="97"/>
      <c r="C106" s="52"/>
      <c r="D106" s="52"/>
      <c r="E106" s="190">
        <v>9896162496.95</v>
      </c>
      <c r="F106" s="193"/>
      <c r="G106" s="194"/>
      <c r="H106" s="194"/>
      <c r="I106" s="192">
        <v>12388857426.5</v>
      </c>
      <c r="J106" s="245"/>
      <c r="K106" s="245"/>
      <c r="L106" s="245"/>
      <c r="M106" s="245"/>
    </row>
    <row r="107" spans="1:13" ht="15.75">
      <c r="A107" s="20" t="s">
        <v>84</v>
      </c>
      <c r="B107" s="97"/>
      <c r="C107" s="52"/>
      <c r="D107" s="52"/>
      <c r="E107" s="190">
        <v>17734012580.54</v>
      </c>
      <c r="F107" s="195"/>
      <c r="G107" s="194"/>
      <c r="H107" s="194"/>
      <c r="I107" s="192">
        <v>13158147303.11</v>
      </c>
      <c r="J107" s="245"/>
      <c r="K107" s="245"/>
      <c r="L107" s="245"/>
      <c r="M107" s="245"/>
    </row>
    <row r="108" spans="1:13" ht="15.75">
      <c r="A108" s="20" t="s">
        <v>85</v>
      </c>
      <c r="B108" s="97"/>
      <c r="C108" s="52"/>
      <c r="D108" s="52"/>
      <c r="E108" s="190">
        <v>1648993173.6100001</v>
      </c>
      <c r="F108" s="195"/>
      <c r="G108" s="194"/>
      <c r="H108" s="194"/>
      <c r="I108" s="192">
        <v>1656704953.8</v>
      </c>
      <c r="J108" s="245"/>
      <c r="K108" s="245"/>
      <c r="L108" s="245"/>
      <c r="M108" s="245"/>
    </row>
    <row r="109" spans="1:13" ht="15.75">
      <c r="A109" s="20" t="s">
        <v>86</v>
      </c>
      <c r="B109" s="98"/>
      <c r="C109" s="99"/>
      <c r="D109" s="99"/>
      <c r="E109" s="196">
        <f>E103-E104</f>
        <v>165205177757.56003</v>
      </c>
      <c r="F109" s="197"/>
      <c r="G109" s="198"/>
      <c r="H109" s="198"/>
      <c r="I109" s="198">
        <f>I103-I104</f>
        <v>188811165185.18</v>
      </c>
      <c r="J109" s="245"/>
      <c r="K109" s="245"/>
      <c r="L109" s="245"/>
      <c r="M109" s="245"/>
    </row>
    <row r="110" spans="1:12" ht="15.75">
      <c r="A110" s="86" t="s">
        <v>87</v>
      </c>
      <c r="B110" s="81"/>
      <c r="C110" s="82"/>
      <c r="D110" s="82"/>
      <c r="E110" s="199"/>
      <c r="F110" s="199"/>
      <c r="G110" s="199"/>
      <c r="H110" s="199"/>
      <c r="I110" s="213">
        <f>E109-I109</f>
        <v>-23605987427.619965</v>
      </c>
      <c r="J110" s="53"/>
      <c r="K110" s="53"/>
      <c r="L110" s="19"/>
    </row>
    <row r="111" spans="1:12" ht="15.75">
      <c r="A111" s="52"/>
      <c r="B111" s="27"/>
      <c r="C111" s="27"/>
      <c r="D111" s="27"/>
      <c r="E111" s="200"/>
      <c r="F111" s="200"/>
      <c r="G111" s="200"/>
      <c r="H111" s="200"/>
      <c r="I111" s="200"/>
      <c r="J111" s="54"/>
      <c r="K111" s="54"/>
      <c r="L111" s="40"/>
    </row>
    <row r="112" spans="1:12" ht="15.75">
      <c r="A112" s="254" t="s">
        <v>88</v>
      </c>
      <c r="B112" s="290" t="str">
        <f>C16</f>
        <v>Até Out/2020</v>
      </c>
      <c r="C112" s="285"/>
      <c r="D112" s="285"/>
      <c r="E112" s="285"/>
      <c r="F112" s="285"/>
      <c r="G112" s="285"/>
      <c r="H112" s="285"/>
      <c r="I112" s="285"/>
      <c r="J112" s="302"/>
      <c r="K112" s="141"/>
      <c r="L112" s="40"/>
    </row>
    <row r="113" spans="1:15" ht="15.75">
      <c r="A113" s="300"/>
      <c r="B113" s="291"/>
      <c r="C113" s="255"/>
      <c r="D113" s="255"/>
      <c r="E113" s="255"/>
      <c r="F113" s="255"/>
      <c r="G113" s="255"/>
      <c r="H113" s="255"/>
      <c r="I113" s="255"/>
      <c r="J113" s="302"/>
      <c r="K113" s="141"/>
      <c r="M113" s="55"/>
      <c r="N113" s="55"/>
      <c r="O113" s="55"/>
    </row>
    <row r="114" spans="1:16" ht="15.75">
      <c r="A114" s="301"/>
      <c r="B114" s="292"/>
      <c r="C114" s="256"/>
      <c r="D114" s="256"/>
      <c r="E114" s="256"/>
      <c r="F114" s="256"/>
      <c r="G114" s="256"/>
      <c r="H114" s="256"/>
      <c r="I114" s="256"/>
      <c r="J114" s="302"/>
      <c r="K114" s="141"/>
      <c r="L114" s="313"/>
      <c r="M114" s="313"/>
      <c r="N114" s="313"/>
      <c r="O114" s="313"/>
      <c r="P114" s="313"/>
    </row>
    <row r="115" spans="1:17" ht="15.75">
      <c r="A115" s="56" t="s">
        <v>89</v>
      </c>
      <c r="B115" s="17"/>
      <c r="E115" s="57"/>
      <c r="F115" s="57"/>
      <c r="G115" s="17"/>
      <c r="H115" s="17"/>
      <c r="I115" s="183">
        <f>E107-I107</f>
        <v>4575865277.43</v>
      </c>
      <c r="J115" s="59"/>
      <c r="K115" s="59"/>
      <c r="L115" s="313"/>
      <c r="M115" s="313"/>
      <c r="N115" s="313"/>
      <c r="O115" s="313"/>
      <c r="P115" s="313"/>
      <c r="Q115" s="60"/>
    </row>
    <row r="116" spans="1:17" ht="15.75">
      <c r="A116" s="61" t="s">
        <v>90</v>
      </c>
      <c r="B116" s="17"/>
      <c r="E116" s="57"/>
      <c r="F116" s="57"/>
      <c r="G116" s="17"/>
      <c r="H116" s="17"/>
      <c r="I116" s="183">
        <f>I45</f>
        <v>0</v>
      </c>
      <c r="J116" s="59"/>
      <c r="K116" s="59"/>
      <c r="L116" s="313"/>
      <c r="M116" s="313"/>
      <c r="N116" s="313"/>
      <c r="O116" s="313"/>
      <c r="P116" s="313"/>
      <c r="Q116" s="60"/>
    </row>
    <row r="117" spans="1:17" ht="15.75">
      <c r="A117" s="61" t="s">
        <v>91</v>
      </c>
      <c r="B117" s="17"/>
      <c r="E117" s="57"/>
      <c r="F117" s="57"/>
      <c r="G117" s="17"/>
      <c r="H117" s="17"/>
      <c r="I117" s="183">
        <v>1684639244.3400002</v>
      </c>
      <c r="J117" s="62"/>
      <c r="K117" s="62"/>
      <c r="L117" s="313"/>
      <c r="M117" s="313"/>
      <c r="N117" s="313"/>
      <c r="O117" s="313"/>
      <c r="P117" s="313"/>
      <c r="Q117" s="63"/>
    </row>
    <row r="118" spans="1:17" ht="15.75">
      <c r="A118" s="61" t="s">
        <v>105</v>
      </c>
      <c r="B118" s="17"/>
      <c r="E118" s="57"/>
      <c r="F118" s="57"/>
      <c r="G118" s="17"/>
      <c r="H118" s="17"/>
      <c r="I118" s="183">
        <v>15061924909.31</v>
      </c>
      <c r="J118" s="64"/>
      <c r="K118" s="64"/>
      <c r="L118" s="313"/>
      <c r="M118" s="313"/>
      <c r="N118" s="313"/>
      <c r="O118" s="313"/>
      <c r="P118" s="313"/>
      <c r="Q118" s="65"/>
    </row>
    <row r="119" spans="1:17" ht="15.75">
      <c r="A119" s="61" t="s">
        <v>106</v>
      </c>
      <c r="B119" s="17"/>
      <c r="E119" s="57"/>
      <c r="F119" s="57"/>
      <c r="G119" s="17"/>
      <c r="H119" s="17"/>
      <c r="I119" s="183">
        <v>0</v>
      </c>
      <c r="J119" s="146"/>
      <c r="K119" s="64"/>
      <c r="L119" s="313"/>
      <c r="M119" s="313"/>
      <c r="N119" s="313"/>
      <c r="O119" s="313"/>
      <c r="P119" s="313"/>
      <c r="Q119" s="65"/>
    </row>
    <row r="120" spans="1:17" ht="15.75">
      <c r="A120" s="145" t="s">
        <v>147</v>
      </c>
      <c r="B120" s="142"/>
      <c r="C120" s="142"/>
      <c r="D120" s="142"/>
      <c r="E120" s="57"/>
      <c r="F120" s="57"/>
      <c r="G120" s="142"/>
      <c r="H120" s="142"/>
      <c r="I120" s="219">
        <v>0</v>
      </c>
      <c r="J120" s="320"/>
      <c r="K120" s="320"/>
      <c r="L120" s="313"/>
      <c r="M120" s="313"/>
      <c r="N120" s="313"/>
      <c r="O120" s="313"/>
      <c r="P120" s="313"/>
      <c r="Q120" s="65"/>
    </row>
    <row r="121" spans="1:17" ht="15.75">
      <c r="A121" s="61" t="s">
        <v>149</v>
      </c>
      <c r="B121" s="17"/>
      <c r="E121" s="57"/>
      <c r="F121" s="57"/>
      <c r="G121" s="17"/>
      <c r="H121" s="17"/>
      <c r="I121" s="183">
        <v>5614919775.519955</v>
      </c>
      <c r="J121" s="101"/>
      <c r="K121" s="101"/>
      <c r="L121" s="313"/>
      <c r="M121" s="313"/>
      <c r="N121" s="313"/>
      <c r="O121" s="313"/>
      <c r="P121" s="313"/>
      <c r="Q121" s="60"/>
    </row>
    <row r="122" spans="1:17" ht="31.5">
      <c r="A122" s="85" t="s">
        <v>153</v>
      </c>
      <c r="B122" s="86"/>
      <c r="C122" s="83"/>
      <c r="D122" s="83"/>
      <c r="E122" s="83"/>
      <c r="F122" s="83"/>
      <c r="G122" s="83"/>
      <c r="H122" s="83"/>
      <c r="I122" s="184">
        <f>I110-I115-I116+I117+I118-I119+I121</f>
        <v>-5820368775.880011</v>
      </c>
      <c r="J122" s="100"/>
      <c r="K122" s="100"/>
      <c r="L122" s="101"/>
      <c r="M122" s="60"/>
      <c r="N122" s="60"/>
      <c r="O122" s="60"/>
      <c r="P122" s="60"/>
      <c r="Q122" s="60"/>
    </row>
    <row r="123" spans="1:12" ht="15.75">
      <c r="A123" s="17"/>
      <c r="B123" s="17"/>
      <c r="E123" s="17"/>
      <c r="F123" s="17"/>
      <c r="G123" s="17"/>
      <c r="H123" s="17"/>
      <c r="I123" s="183"/>
      <c r="J123" s="38"/>
      <c r="K123" s="38"/>
      <c r="L123" s="40"/>
    </row>
    <row r="124" spans="1:13" ht="15.75">
      <c r="A124" s="83" t="s">
        <v>154</v>
      </c>
      <c r="B124" s="84"/>
      <c r="C124" s="87"/>
      <c r="D124" s="87"/>
      <c r="E124" s="87"/>
      <c r="F124" s="87"/>
      <c r="G124" s="87"/>
      <c r="H124" s="87"/>
      <c r="I124" s="185">
        <f>I122-(I89-I90)</f>
        <v>2655884267.6599884</v>
      </c>
      <c r="J124" s="54"/>
      <c r="K124" s="54"/>
      <c r="L124" s="40"/>
      <c r="M124" s="136"/>
    </row>
    <row r="125" spans="1:12" ht="15.75">
      <c r="A125" s="15"/>
      <c r="C125" s="120"/>
      <c r="D125" s="120"/>
      <c r="I125" s="151" t="s">
        <v>152</v>
      </c>
      <c r="J125" s="54"/>
      <c r="K125" s="54"/>
      <c r="L125" s="40"/>
    </row>
    <row r="126" spans="1:12" ht="15.75">
      <c r="A126" s="15"/>
      <c r="C126" s="120"/>
      <c r="D126" s="120"/>
      <c r="J126" s="54"/>
      <c r="K126" s="54"/>
      <c r="L126" s="40"/>
    </row>
    <row r="127" spans="1:12" ht="15.75">
      <c r="A127" s="15"/>
      <c r="C127" s="120"/>
      <c r="D127" s="120"/>
      <c r="I127" s="18" t="s">
        <v>136</v>
      </c>
      <c r="J127" s="54"/>
      <c r="K127" s="54"/>
      <c r="L127" s="40"/>
    </row>
    <row r="128" spans="1:12" ht="15.75">
      <c r="A128" s="15"/>
      <c r="C128" s="120"/>
      <c r="D128" s="120"/>
      <c r="J128" s="54"/>
      <c r="K128" s="54"/>
      <c r="L128" s="40"/>
    </row>
    <row r="129" spans="1:12" ht="15.75">
      <c r="A129" s="19"/>
      <c r="B129" s="19"/>
      <c r="C129" s="20"/>
      <c r="D129" s="20"/>
      <c r="E129" s="19"/>
      <c r="J129" s="54"/>
      <c r="K129" s="54"/>
      <c r="L129" s="40"/>
    </row>
    <row r="130" spans="1:12" ht="15.75">
      <c r="A130" s="247" t="s">
        <v>0</v>
      </c>
      <c r="B130" s="247"/>
      <c r="C130" s="247"/>
      <c r="D130" s="247"/>
      <c r="E130" s="247"/>
      <c r="F130" s="247"/>
      <c r="G130" s="247"/>
      <c r="H130" s="247"/>
      <c r="I130" s="247"/>
      <c r="J130" s="54"/>
      <c r="K130" s="54"/>
      <c r="L130" s="40"/>
    </row>
    <row r="131" spans="1:12" ht="15.75">
      <c r="A131" s="247" t="s">
        <v>1</v>
      </c>
      <c r="B131" s="247"/>
      <c r="C131" s="247"/>
      <c r="D131" s="247"/>
      <c r="E131" s="247"/>
      <c r="F131" s="247"/>
      <c r="G131" s="247"/>
      <c r="H131" s="247"/>
      <c r="I131" s="247"/>
      <c r="J131" s="54"/>
      <c r="K131" s="54"/>
      <c r="L131" s="40"/>
    </row>
    <row r="132" spans="1:12" ht="15.75">
      <c r="A132" s="273" t="s">
        <v>26</v>
      </c>
      <c r="B132" s="273"/>
      <c r="C132" s="273"/>
      <c r="D132" s="273"/>
      <c r="E132" s="273"/>
      <c r="F132" s="273"/>
      <c r="G132" s="273"/>
      <c r="H132" s="273"/>
      <c r="I132" s="273"/>
      <c r="J132" s="54"/>
      <c r="K132" s="54"/>
      <c r="L132" s="40"/>
    </row>
    <row r="133" spans="1:12" ht="15.75">
      <c r="A133" s="247" t="s">
        <v>2</v>
      </c>
      <c r="B133" s="247"/>
      <c r="C133" s="247"/>
      <c r="D133" s="247"/>
      <c r="E133" s="247"/>
      <c r="F133" s="247"/>
      <c r="G133" s="247"/>
      <c r="H133" s="247"/>
      <c r="I133" s="247"/>
      <c r="J133" s="54"/>
      <c r="K133" s="54"/>
      <c r="L133" s="40"/>
    </row>
    <row r="134" spans="1:12" ht="15.75">
      <c r="A134" s="247" t="str">
        <f>A10</f>
        <v>JANEIRO A OUTUBRO 2020/BIMESTRE SETEMBRO-OUTUBRO</v>
      </c>
      <c r="B134" s="247"/>
      <c r="C134" s="247"/>
      <c r="D134" s="247"/>
      <c r="E134" s="247"/>
      <c r="F134" s="247"/>
      <c r="G134" s="247"/>
      <c r="H134" s="247"/>
      <c r="I134" s="247"/>
      <c r="J134" s="54"/>
      <c r="K134" s="54"/>
      <c r="L134" s="40"/>
    </row>
    <row r="135" spans="1:12" ht="15.75">
      <c r="A135" s="119"/>
      <c r="B135" s="119"/>
      <c r="C135" s="119"/>
      <c r="D135" s="119"/>
      <c r="E135" s="119"/>
      <c r="F135" s="119"/>
      <c r="G135" s="119"/>
      <c r="H135" s="119"/>
      <c r="I135" s="119"/>
      <c r="J135" s="54"/>
      <c r="K135" s="54"/>
      <c r="L135" s="40"/>
    </row>
    <row r="136" spans="1:12" ht="15.75">
      <c r="A136" s="119"/>
      <c r="B136" s="119"/>
      <c r="C136" s="119"/>
      <c r="D136" s="119"/>
      <c r="E136" s="119"/>
      <c r="F136" s="119"/>
      <c r="G136" s="119"/>
      <c r="H136" s="119"/>
      <c r="I136" s="121" t="str">
        <f>I12</f>
        <v>Emissão: 19/11/2020</v>
      </c>
      <c r="J136" s="54"/>
      <c r="K136" s="54"/>
      <c r="L136" s="40"/>
    </row>
    <row r="137" spans="1:12" ht="15.75">
      <c r="A137" s="20"/>
      <c r="C137" s="120"/>
      <c r="D137" s="120"/>
      <c r="I137" s="122">
        <f>I13</f>
        <v>1</v>
      </c>
      <c r="J137" s="54"/>
      <c r="K137" s="54"/>
      <c r="L137" s="40"/>
    </row>
    <row r="138" spans="1:12" ht="15.75">
      <c r="A138" s="263" t="s">
        <v>92</v>
      </c>
      <c r="B138" s="265" t="s">
        <v>93</v>
      </c>
      <c r="C138" s="266"/>
      <c r="D138" s="266"/>
      <c r="E138" s="266"/>
      <c r="F138" s="266"/>
      <c r="G138" s="266"/>
      <c r="H138" s="266"/>
      <c r="I138" s="266"/>
      <c r="J138" s="66"/>
      <c r="K138" s="66"/>
      <c r="L138" s="40"/>
    </row>
    <row r="139" spans="1:12" ht="15.75">
      <c r="A139" s="264"/>
      <c r="B139" s="267"/>
      <c r="C139" s="268"/>
      <c r="D139" s="268"/>
      <c r="E139" s="268"/>
      <c r="F139" s="268"/>
      <c r="G139" s="268"/>
      <c r="H139" s="268"/>
      <c r="I139" s="268"/>
      <c r="J139" s="38"/>
      <c r="K139" s="38"/>
      <c r="L139" s="40"/>
    </row>
    <row r="140" spans="1:12" ht="15.75">
      <c r="A140" s="67" t="s">
        <v>18</v>
      </c>
      <c r="B140" s="68"/>
      <c r="C140" s="69"/>
      <c r="D140" s="69"/>
      <c r="E140" s="69"/>
      <c r="F140" s="69"/>
      <c r="G140" s="69"/>
      <c r="H140" s="69"/>
      <c r="I140" s="183">
        <f>I141+I142</f>
        <v>2660285413.81</v>
      </c>
      <c r="J140" s="38"/>
      <c r="K140" s="38"/>
      <c r="L140" s="40"/>
    </row>
    <row r="141" spans="1:12" ht="15.75">
      <c r="A141" s="70" t="s">
        <v>102</v>
      </c>
      <c r="B141" s="71"/>
      <c r="C141" s="52"/>
      <c r="D141" s="52"/>
      <c r="E141" s="52"/>
      <c r="F141" s="52"/>
      <c r="G141" s="52"/>
      <c r="H141" s="52"/>
      <c r="I141" s="58">
        <v>0</v>
      </c>
      <c r="J141" s="38"/>
      <c r="K141" s="38"/>
      <c r="L141" s="40"/>
    </row>
    <row r="142" spans="1:12" ht="31.5">
      <c r="A142" s="72" t="s">
        <v>94</v>
      </c>
      <c r="B142" s="71"/>
      <c r="C142" s="52"/>
      <c r="D142" s="52"/>
      <c r="E142" s="52"/>
      <c r="F142" s="52"/>
      <c r="G142" s="52"/>
      <c r="H142" s="52"/>
      <c r="I142" s="183">
        <v>2660285413.81</v>
      </c>
      <c r="J142" s="129"/>
      <c r="K142" s="129"/>
      <c r="L142" s="40"/>
    </row>
    <row r="143" spans="1:12" ht="15.75">
      <c r="A143" s="73" t="s">
        <v>95</v>
      </c>
      <c r="B143" s="74"/>
      <c r="C143" s="75"/>
      <c r="D143" s="75"/>
      <c r="E143" s="75"/>
      <c r="F143" s="75"/>
      <c r="G143" s="75"/>
      <c r="H143" s="75"/>
      <c r="I143" s="76">
        <v>0</v>
      </c>
      <c r="J143" s="38"/>
      <c r="K143" s="38"/>
      <c r="L143" s="40"/>
    </row>
    <row r="144" spans="1:11" ht="15.75">
      <c r="A144" s="69" t="s">
        <v>112</v>
      </c>
      <c r="B144" s="14"/>
      <c r="C144" s="14"/>
      <c r="D144" s="14"/>
      <c r="E144" s="14"/>
      <c r="F144" s="14"/>
      <c r="G144" s="14"/>
      <c r="H144" s="13"/>
      <c r="I144" s="123" t="s">
        <v>137</v>
      </c>
      <c r="J144" s="17"/>
      <c r="K144" s="142"/>
    </row>
    <row r="145" spans="1:11" ht="15.75">
      <c r="A145" s="77" t="s">
        <v>20</v>
      </c>
      <c r="B145" s="150"/>
      <c r="C145" s="150"/>
      <c r="D145" s="150"/>
      <c r="E145" s="150"/>
      <c r="F145" s="150"/>
      <c r="G145" s="150"/>
      <c r="H145" s="19"/>
      <c r="J145" s="17"/>
      <c r="K145" s="142"/>
    </row>
    <row r="146" spans="1:11" ht="15.75">
      <c r="A146" s="19" t="s">
        <v>151</v>
      </c>
      <c r="B146" s="150"/>
      <c r="C146" s="150"/>
      <c r="D146" s="150"/>
      <c r="E146" s="150"/>
      <c r="F146" s="150"/>
      <c r="G146" s="150"/>
      <c r="J146" s="17"/>
      <c r="K146" s="142"/>
    </row>
    <row r="147" spans="1:11" ht="32.25" customHeight="1">
      <c r="A147" s="253" t="s">
        <v>138</v>
      </c>
      <c r="B147" s="253"/>
      <c r="C147" s="253"/>
      <c r="D147" s="253"/>
      <c r="E147" s="253"/>
      <c r="F147" s="253"/>
      <c r="G147" s="253"/>
      <c r="H147" s="253"/>
      <c r="I147" s="253"/>
      <c r="J147" s="17"/>
      <c r="K147" s="142"/>
    </row>
    <row r="148" spans="1:11" ht="31.5" customHeight="1">
      <c r="A148" s="253" t="s">
        <v>142</v>
      </c>
      <c r="B148" s="253"/>
      <c r="C148" s="253"/>
      <c r="D148" s="253"/>
      <c r="E148" s="253"/>
      <c r="F148" s="253"/>
      <c r="G148" s="253"/>
      <c r="H148" s="253"/>
      <c r="I148" s="253"/>
      <c r="J148" s="125"/>
      <c r="K148" s="142"/>
    </row>
    <row r="149" spans="1:11" ht="15.75" hidden="1">
      <c r="A149" s="13" t="s">
        <v>143</v>
      </c>
      <c r="B149" s="10"/>
      <c r="C149" s="11"/>
      <c r="D149" s="11"/>
      <c r="E149" s="10"/>
      <c r="F149" s="10"/>
      <c r="G149" s="10"/>
      <c r="H149" s="10"/>
      <c r="I149" s="12"/>
      <c r="J149" s="17"/>
      <c r="K149" s="142"/>
    </row>
    <row r="150" spans="1:11" ht="15.75" customHeight="1" hidden="1">
      <c r="A150" s="272" t="s">
        <v>100</v>
      </c>
      <c r="B150" s="272"/>
      <c r="C150" s="272"/>
      <c r="D150" s="272"/>
      <c r="E150" s="272"/>
      <c r="F150" s="272"/>
      <c r="G150" s="272"/>
      <c r="H150" s="272"/>
      <c r="I150" s="272"/>
      <c r="J150" s="17"/>
      <c r="K150" s="142"/>
    </row>
    <row r="151" spans="1:11" ht="15.75" hidden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7"/>
      <c r="K151" s="142"/>
    </row>
    <row r="152" spans="1:13" ht="15.75" hidden="1">
      <c r="A152" s="224" t="s">
        <v>113</v>
      </c>
      <c r="B152" s="224"/>
      <c r="C152" s="224"/>
      <c r="D152" s="224"/>
      <c r="E152" s="224"/>
      <c r="F152" s="224"/>
      <c r="G152" s="224"/>
      <c r="H152" s="224"/>
      <c r="I152" s="224"/>
      <c r="J152" s="8"/>
      <c r="K152" s="8"/>
      <c r="L152" s="1"/>
      <c r="M152" s="1"/>
    </row>
    <row r="153" spans="1:13" ht="15.75" hidden="1">
      <c r="A153" s="225"/>
      <c r="B153" s="225"/>
      <c r="C153" s="225"/>
      <c r="D153" s="225"/>
      <c r="E153" s="226"/>
      <c r="F153" s="226"/>
      <c r="G153" s="226"/>
      <c r="H153" s="226"/>
      <c r="I153" s="226"/>
      <c r="J153" s="8"/>
      <c r="K153" s="8"/>
      <c r="L153" s="1"/>
      <c r="M153" s="1"/>
    </row>
    <row r="154" spans="1:13" ht="15.75" hidden="1">
      <c r="A154" s="227" t="s">
        <v>114</v>
      </c>
      <c r="B154" s="241" t="s">
        <v>5</v>
      </c>
      <c r="C154" s="224"/>
      <c r="D154" s="257"/>
      <c r="E154" s="230" t="s">
        <v>115</v>
      </c>
      <c r="F154" s="231"/>
      <c r="G154" s="231"/>
      <c r="H154" s="231"/>
      <c r="I154" s="231"/>
      <c r="J154" s="8"/>
      <c r="K154" s="8"/>
      <c r="L154" s="1"/>
      <c r="M154" s="1"/>
    </row>
    <row r="155" spans="1:13" ht="15.75" customHeight="1" hidden="1">
      <c r="A155" s="228"/>
      <c r="B155" s="248"/>
      <c r="C155" s="226"/>
      <c r="D155" s="258"/>
      <c r="E155" s="232"/>
      <c r="F155" s="233"/>
      <c r="G155" s="233"/>
      <c r="H155" s="233"/>
      <c r="I155" s="233"/>
      <c r="J155" s="8"/>
      <c r="K155" s="8"/>
      <c r="L155" s="1"/>
      <c r="M155" s="1"/>
    </row>
    <row r="156" spans="1:13" ht="15.75" hidden="1">
      <c r="A156" s="229"/>
      <c r="B156" s="259"/>
      <c r="C156" s="225"/>
      <c r="D156" s="260"/>
      <c r="E156" s="234" t="str">
        <f>C56</f>
        <v>Até Out/2020</v>
      </c>
      <c r="F156" s="235"/>
      <c r="G156" s="235"/>
      <c r="H156" s="234" t="s">
        <v>150</v>
      </c>
      <c r="I156" s="235"/>
      <c r="J156" s="8"/>
      <c r="K156" s="8"/>
      <c r="L156" s="1"/>
      <c r="M156" s="1"/>
    </row>
    <row r="157" spans="1:13" ht="15.75" hidden="1">
      <c r="A157" s="102" t="s">
        <v>116</v>
      </c>
      <c r="B157" s="103"/>
      <c r="C157" s="104"/>
      <c r="D157" s="143">
        <f>B54+B37-B43</f>
        <v>60470022636.34</v>
      </c>
      <c r="E157" s="103"/>
      <c r="F157" s="261">
        <f>I54+I37-I43</f>
        <v>48657154779.71</v>
      </c>
      <c r="G157" s="262"/>
      <c r="H157" s="103"/>
      <c r="I157" s="144">
        <v>11747592813</v>
      </c>
      <c r="J157" s="9"/>
      <c r="K157" s="9"/>
      <c r="L157" s="1"/>
      <c r="M157" s="1"/>
    </row>
    <row r="158" spans="1:13" ht="15.75" hidden="1">
      <c r="A158" s="2"/>
      <c r="B158" s="1"/>
      <c r="C158" s="8"/>
      <c r="D158" s="8"/>
      <c r="E158" s="1"/>
      <c r="F158" s="1"/>
      <c r="G158" s="1"/>
      <c r="H158" s="1"/>
      <c r="I158" s="1"/>
      <c r="J158" s="6"/>
      <c r="K158" s="6"/>
      <c r="L158" s="3"/>
      <c r="M158" s="1"/>
    </row>
    <row r="159" spans="1:13" ht="15.75" hidden="1">
      <c r="A159" s="237" t="s">
        <v>117</v>
      </c>
      <c r="B159" s="246" t="s">
        <v>30</v>
      </c>
      <c r="C159" s="238" t="s">
        <v>13</v>
      </c>
      <c r="D159" s="238"/>
      <c r="E159" s="238" t="s">
        <v>14</v>
      </c>
      <c r="F159" s="238"/>
      <c r="G159" s="238"/>
      <c r="H159" s="238" t="s">
        <v>118</v>
      </c>
      <c r="I159" s="239"/>
      <c r="J159" s="8"/>
      <c r="K159" s="8"/>
      <c r="L159" s="1"/>
      <c r="M159" s="1"/>
    </row>
    <row r="160" spans="1:13" ht="15.75" customHeight="1" hidden="1">
      <c r="A160" s="237"/>
      <c r="B160" s="246"/>
      <c r="C160" s="238"/>
      <c r="D160" s="238"/>
      <c r="E160" s="238"/>
      <c r="F160" s="238"/>
      <c r="G160" s="238"/>
      <c r="H160" s="238"/>
      <c r="I160" s="239"/>
      <c r="J160" s="8"/>
      <c r="K160" s="8"/>
      <c r="L160" s="1"/>
      <c r="M160" s="1"/>
    </row>
    <row r="161" spans="1:13" ht="15.75" hidden="1">
      <c r="A161" s="237"/>
      <c r="B161" s="246"/>
      <c r="C161" s="112" t="str">
        <f>E156</f>
        <v>Até Out/2020</v>
      </c>
      <c r="D161" s="112" t="str">
        <f>H156</f>
        <v>Até Fev/2019</v>
      </c>
      <c r="E161" s="112" t="str">
        <f>C161</f>
        <v>Até Out/2020</v>
      </c>
      <c r="F161" s="238" t="str">
        <f>D161</f>
        <v>Até Fev/2019</v>
      </c>
      <c r="G161" s="238"/>
      <c r="H161" s="112" t="s">
        <v>148</v>
      </c>
      <c r="I161" s="113" t="s">
        <v>134</v>
      </c>
      <c r="J161" s="8"/>
      <c r="K161" s="8"/>
      <c r="L161" s="1"/>
      <c r="M161" s="1"/>
    </row>
    <row r="162" spans="1:13" ht="15.75" hidden="1">
      <c r="A162" s="105" t="s">
        <v>119</v>
      </c>
      <c r="B162" s="106">
        <f>B78+B73</f>
        <v>76042010019.63</v>
      </c>
      <c r="C162" s="106">
        <f>C78+C73</f>
        <v>47276738399.700005</v>
      </c>
      <c r="D162" s="107">
        <v>12149819362</v>
      </c>
      <c r="E162" s="106">
        <f>D78+D73</f>
        <v>44796800262.450005</v>
      </c>
      <c r="F162" s="251">
        <v>9446595208</v>
      </c>
      <c r="G162" s="252"/>
      <c r="H162" s="138">
        <v>0</v>
      </c>
      <c r="I162" s="137">
        <v>382864416</v>
      </c>
      <c r="J162" s="118">
        <f>(D162-F162)-I162</f>
        <v>2320359738</v>
      </c>
      <c r="K162" s="118"/>
      <c r="L162" s="140" t="s">
        <v>135</v>
      </c>
      <c r="M162" s="1"/>
    </row>
    <row r="163" spans="1:13" ht="15.75" hidden="1">
      <c r="A163" s="2"/>
      <c r="B163" s="1"/>
      <c r="C163" s="8"/>
      <c r="D163" s="8"/>
      <c r="E163" s="1"/>
      <c r="F163" s="1"/>
      <c r="G163" s="1"/>
      <c r="H163" s="1"/>
      <c r="I163" s="1"/>
      <c r="J163" s="6"/>
      <c r="K163" s="6"/>
      <c r="L163" s="3"/>
      <c r="M163" s="1"/>
    </row>
    <row r="164" spans="1:13" ht="15.75" hidden="1">
      <c r="A164" s="114" t="s">
        <v>120</v>
      </c>
      <c r="B164" s="115">
        <f>D157-B162</f>
        <v>-15571987383.290009</v>
      </c>
      <c r="C164" s="115">
        <f>F157-C162</f>
        <v>1380416380.0099945</v>
      </c>
      <c r="D164" s="115">
        <f>I157-D162</f>
        <v>-402226549</v>
      </c>
      <c r="E164" s="116">
        <f>F157-E162</f>
        <v>3860354517.2599945</v>
      </c>
      <c r="F164" s="222">
        <f>I157-F162</f>
        <v>2300997605</v>
      </c>
      <c r="G164" s="223"/>
      <c r="H164" s="117">
        <v>0</v>
      </c>
      <c r="I164" s="117">
        <v>0</v>
      </c>
      <c r="J164" s="8"/>
      <c r="K164" s="8"/>
      <c r="L164" s="1"/>
      <c r="M164" s="1"/>
    </row>
    <row r="165" spans="1:13" ht="15.75" hidden="1">
      <c r="A165" s="2"/>
      <c r="B165" s="1"/>
      <c r="C165" s="8"/>
      <c r="D165" s="8"/>
      <c r="E165" s="1"/>
      <c r="F165" s="1"/>
      <c r="G165" s="1"/>
      <c r="H165" s="1"/>
      <c r="I165" s="1"/>
      <c r="J165" s="6"/>
      <c r="K165" s="6"/>
      <c r="L165" s="3"/>
      <c r="M165" s="1"/>
    </row>
    <row r="166" spans="1:13" ht="15.75" hidden="1">
      <c r="A166" s="237" t="s">
        <v>121</v>
      </c>
      <c r="B166" s="238"/>
      <c r="C166" s="238"/>
      <c r="D166" s="238"/>
      <c r="E166" s="238"/>
      <c r="F166" s="238" t="s">
        <v>19</v>
      </c>
      <c r="G166" s="238"/>
      <c r="H166" s="238"/>
      <c r="I166" s="239"/>
      <c r="J166" s="8"/>
      <c r="K166" s="8"/>
      <c r="L166" s="1"/>
      <c r="M166" s="1"/>
    </row>
    <row r="167" spans="1:13" ht="15.75" hidden="1">
      <c r="A167" s="237"/>
      <c r="B167" s="238"/>
      <c r="C167" s="238"/>
      <c r="D167" s="238"/>
      <c r="E167" s="238"/>
      <c r="F167" s="238"/>
      <c r="G167" s="238"/>
      <c r="H167" s="238"/>
      <c r="I167" s="239"/>
      <c r="J167" s="8"/>
      <c r="K167" s="8"/>
      <c r="L167" s="1"/>
      <c r="M167" s="1"/>
    </row>
    <row r="168" spans="1:13" ht="15.75" hidden="1">
      <c r="A168" s="270" t="s">
        <v>122</v>
      </c>
      <c r="B168" s="270"/>
      <c r="C168" s="270"/>
      <c r="D168" s="270"/>
      <c r="E168" s="271"/>
      <c r="F168" s="109"/>
      <c r="G168" s="110"/>
      <c r="H168" s="110"/>
      <c r="I168" s="133">
        <f>I84</f>
        <v>-6435944000</v>
      </c>
      <c r="J168" s="5">
        <f>I168-I84</f>
        <v>0</v>
      </c>
      <c r="K168" s="5"/>
      <c r="L168" s="1"/>
      <c r="M168" s="1"/>
    </row>
    <row r="169" spans="1:13" ht="15.75" hidden="1">
      <c r="A169" s="2"/>
      <c r="B169" s="1"/>
      <c r="C169" s="8"/>
      <c r="D169" s="8"/>
      <c r="E169" s="1"/>
      <c r="F169" s="1"/>
      <c r="G169" s="1"/>
      <c r="H169" s="1"/>
      <c r="I169" s="1"/>
      <c r="J169" s="6"/>
      <c r="K169" s="6"/>
      <c r="L169" s="3"/>
      <c r="M169" s="1"/>
    </row>
    <row r="170" spans="1:13" ht="15.75" hidden="1">
      <c r="A170" s="237" t="s">
        <v>123</v>
      </c>
      <c r="B170" s="238"/>
      <c r="C170" s="238"/>
      <c r="D170" s="238"/>
      <c r="E170" s="238"/>
      <c r="F170" s="238"/>
      <c r="G170" s="238"/>
      <c r="H170" s="238"/>
      <c r="I170" s="239"/>
      <c r="J170" s="8"/>
      <c r="K170" s="8"/>
      <c r="L170" s="1"/>
      <c r="M170" s="1"/>
    </row>
    <row r="171" spans="1:13" ht="15.75" hidden="1">
      <c r="A171" s="237"/>
      <c r="B171" s="238"/>
      <c r="C171" s="238"/>
      <c r="D171" s="238"/>
      <c r="E171" s="238"/>
      <c r="F171" s="238"/>
      <c r="G171" s="238"/>
      <c r="H171" s="238"/>
      <c r="I171" s="239"/>
      <c r="J171" s="8"/>
      <c r="K171" s="8"/>
      <c r="L171" s="1"/>
      <c r="M171" s="1"/>
    </row>
    <row r="172" spans="1:13" ht="15.75" hidden="1">
      <c r="A172" s="237" t="s">
        <v>124</v>
      </c>
      <c r="B172" s="239" t="s">
        <v>125</v>
      </c>
      <c r="C172" s="269"/>
      <c r="D172" s="269"/>
      <c r="E172" s="269"/>
      <c r="F172" s="269"/>
      <c r="G172" s="269"/>
      <c r="H172" s="269"/>
      <c r="I172" s="269"/>
      <c r="J172" s="126"/>
      <c r="K172" s="126"/>
      <c r="L172" s="1"/>
      <c r="M172" s="1"/>
    </row>
    <row r="173" spans="1:13" ht="15.75" hidden="1">
      <c r="A173" s="269"/>
      <c r="B173" s="230" t="s">
        <v>126</v>
      </c>
      <c r="C173" s="231"/>
      <c r="D173" s="231"/>
      <c r="E173" s="231"/>
      <c r="F173" s="241" t="s">
        <v>127</v>
      </c>
      <c r="G173" s="224"/>
      <c r="H173" s="224"/>
      <c r="I173" s="224"/>
      <c r="J173" s="8"/>
      <c r="K173" s="8"/>
      <c r="L173" s="1"/>
      <c r="M173" s="1"/>
    </row>
    <row r="174" spans="1:13" ht="15.75" hidden="1">
      <c r="A174" s="269"/>
      <c r="B174" s="248" t="s">
        <v>128</v>
      </c>
      <c r="C174" s="226"/>
      <c r="D174" s="226"/>
      <c r="E174" s="226"/>
      <c r="F174" s="249" t="s">
        <v>129</v>
      </c>
      <c r="G174" s="250"/>
      <c r="H174" s="250"/>
      <c r="I174" s="250"/>
      <c r="J174" s="8"/>
      <c r="K174" s="8"/>
      <c r="L174" s="1"/>
      <c r="M174" s="1"/>
    </row>
    <row r="175" spans="1:13" ht="15.75" hidden="1">
      <c r="A175" s="108" t="s">
        <v>130</v>
      </c>
      <c r="B175" s="109"/>
      <c r="C175" s="110"/>
      <c r="D175" s="110"/>
      <c r="E175" s="133">
        <v>4894466155.23999</v>
      </c>
      <c r="F175" s="109"/>
      <c r="G175" s="110"/>
      <c r="H175" s="110"/>
      <c r="I175" s="133">
        <v>4894466155.23999</v>
      </c>
      <c r="J175" s="236" t="s">
        <v>131</v>
      </c>
      <c r="K175" s="236"/>
      <c r="L175" s="236"/>
      <c r="M175" s="236"/>
    </row>
    <row r="176" spans="1:13" ht="15.75" customHeight="1" hidden="1">
      <c r="A176" s="2"/>
      <c r="B176" s="1"/>
      <c r="C176" s="8"/>
      <c r="D176" s="8"/>
      <c r="E176" s="1"/>
      <c r="F176" s="1"/>
      <c r="G176" s="1"/>
      <c r="H176" s="1"/>
      <c r="I176" s="1"/>
      <c r="J176" s="6"/>
      <c r="K176" s="6"/>
      <c r="L176" s="3"/>
      <c r="M176" s="1"/>
    </row>
    <row r="177" spans="1:13" ht="15.75" hidden="1">
      <c r="A177" s="237" t="s">
        <v>132</v>
      </c>
      <c r="B177" s="238"/>
      <c r="C177" s="238"/>
      <c r="D177" s="238"/>
      <c r="E177" s="238"/>
      <c r="F177" s="238" t="s">
        <v>19</v>
      </c>
      <c r="G177" s="238"/>
      <c r="H177" s="238"/>
      <c r="I177" s="239"/>
      <c r="J177" s="8"/>
      <c r="K177" s="8"/>
      <c r="L177" s="1"/>
      <c r="M177" s="1"/>
    </row>
    <row r="178" spans="1:13" ht="15.75" hidden="1">
      <c r="A178" s="237"/>
      <c r="B178" s="238"/>
      <c r="C178" s="238"/>
      <c r="D178" s="238"/>
      <c r="E178" s="238"/>
      <c r="F178" s="240"/>
      <c r="G178" s="240"/>
      <c r="H178" s="240"/>
      <c r="I178" s="241"/>
      <c r="J178" s="8"/>
      <c r="K178" s="8"/>
      <c r="L178" s="1"/>
      <c r="M178" s="1"/>
    </row>
    <row r="179" spans="1:13" ht="15.75" hidden="1">
      <c r="A179" s="242" t="s">
        <v>133</v>
      </c>
      <c r="B179" s="243"/>
      <c r="C179" s="243"/>
      <c r="D179" s="243"/>
      <c r="E179" s="244"/>
      <c r="F179" s="109"/>
      <c r="G179" s="110"/>
      <c r="H179" s="110"/>
      <c r="I179" s="133">
        <f>I96</f>
        <v>-20702591000</v>
      </c>
      <c r="J179" s="126">
        <f>I179-I96</f>
        <v>0</v>
      </c>
      <c r="K179" s="126"/>
      <c r="L179" s="1"/>
      <c r="M179" s="1"/>
    </row>
    <row r="180" spans="1:11" ht="15.75" customHeight="1">
      <c r="A180" s="24" t="s">
        <v>155</v>
      </c>
      <c r="I180" s="123"/>
      <c r="J180" s="17"/>
      <c r="K180" s="142"/>
    </row>
    <row r="181" spans="10:11" ht="15.75">
      <c r="J181" s="17"/>
      <c r="K181" s="142"/>
    </row>
    <row r="182" spans="10:11" ht="15.75">
      <c r="J182" s="17"/>
      <c r="K182" s="142"/>
    </row>
    <row r="183" spans="3:11" ht="15.75">
      <c r="C183" s="150"/>
      <c r="D183" s="150"/>
      <c r="J183" s="150"/>
      <c r="K183" s="150"/>
    </row>
    <row r="184" spans="3:11" ht="15.75">
      <c r="C184" s="150"/>
      <c r="D184" s="150"/>
      <c r="J184" s="150"/>
      <c r="K184" s="150"/>
    </row>
    <row r="185" spans="3:11" ht="15.75">
      <c r="C185" s="124"/>
      <c r="D185" s="124"/>
      <c r="J185" s="124"/>
      <c r="K185" s="142"/>
    </row>
    <row r="186" spans="10:11" ht="15.75">
      <c r="J186" s="17"/>
      <c r="K186" s="142"/>
    </row>
    <row r="187" spans="10:11" ht="15.75">
      <c r="J187" s="17"/>
      <c r="K187" s="142"/>
    </row>
    <row r="188" spans="1:11" ht="15.75">
      <c r="A188" s="17" t="s">
        <v>96</v>
      </c>
      <c r="B188" s="221" t="s">
        <v>25</v>
      </c>
      <c r="C188" s="221"/>
      <c r="D188" s="20"/>
      <c r="E188" s="221" t="s">
        <v>109</v>
      </c>
      <c r="F188" s="221"/>
      <c r="G188" s="221"/>
      <c r="H188" s="221"/>
      <c r="I188" s="221"/>
      <c r="J188" s="17"/>
      <c r="K188" s="142"/>
    </row>
    <row r="189" spans="1:11" ht="15.75">
      <c r="A189" s="17" t="s">
        <v>97</v>
      </c>
      <c r="B189" s="221" t="s">
        <v>140</v>
      </c>
      <c r="C189" s="221"/>
      <c r="D189" s="20"/>
      <c r="E189" s="221" t="s">
        <v>110</v>
      </c>
      <c r="F189" s="221"/>
      <c r="G189" s="221"/>
      <c r="H189" s="221"/>
      <c r="I189" s="221"/>
      <c r="J189" s="17"/>
      <c r="K189" s="142"/>
    </row>
    <row r="190" spans="1:11" ht="15.75">
      <c r="A190" s="17" t="s">
        <v>98</v>
      </c>
      <c r="B190" s="221" t="s">
        <v>141</v>
      </c>
      <c r="C190" s="221"/>
      <c r="D190" s="20"/>
      <c r="E190" s="221" t="s">
        <v>111</v>
      </c>
      <c r="F190" s="221"/>
      <c r="G190" s="221"/>
      <c r="H190" s="221"/>
      <c r="I190" s="221"/>
      <c r="J190" s="17"/>
      <c r="K190" s="142"/>
    </row>
    <row r="191" spans="1:11" ht="15.75">
      <c r="A191" s="77"/>
      <c r="J191" s="17"/>
      <c r="K191" s="142"/>
    </row>
    <row r="192" spans="10:11" ht="15.75">
      <c r="J192" s="17"/>
      <c r="K192" s="142"/>
    </row>
    <row r="193" spans="10:11" ht="15.75">
      <c r="J193" s="17"/>
      <c r="K193" s="142"/>
    </row>
    <row r="194" spans="10:11" ht="15.75">
      <c r="J194" s="17"/>
      <c r="K194" s="142"/>
    </row>
    <row r="195" spans="10:11" ht="15.75">
      <c r="J195" s="17"/>
      <c r="K195" s="142"/>
    </row>
    <row r="196" spans="10:11" ht="15.75">
      <c r="J196" s="17"/>
      <c r="K196" s="142"/>
    </row>
    <row r="197" spans="10:11" ht="15.75">
      <c r="J197" s="17"/>
      <c r="K197" s="142"/>
    </row>
    <row r="198" spans="10:11" ht="15.75">
      <c r="J198" s="17"/>
      <c r="K198" s="142"/>
    </row>
    <row r="199" spans="10:11" ht="15.75">
      <c r="J199" s="17"/>
      <c r="K199" s="142"/>
    </row>
    <row r="200" spans="10:11" ht="15.75">
      <c r="J200" s="17"/>
      <c r="K200" s="142"/>
    </row>
    <row r="201" spans="10:11" ht="15.75">
      <c r="J201" s="17"/>
      <c r="K201" s="142"/>
    </row>
    <row r="202" spans="10:11" ht="15.75">
      <c r="J202" s="17"/>
      <c r="K202" s="142"/>
    </row>
    <row r="203" spans="10:11" ht="15.75">
      <c r="J203" s="17"/>
      <c r="K203" s="142"/>
    </row>
    <row r="204" spans="10:11" ht="15.75">
      <c r="J204" s="17"/>
      <c r="K204" s="142"/>
    </row>
    <row r="205" spans="10:11" ht="15.75">
      <c r="J205" s="17"/>
      <c r="K205" s="142"/>
    </row>
    <row r="206" spans="10:11" ht="15.75">
      <c r="J206" s="17"/>
      <c r="K206" s="142"/>
    </row>
    <row r="207" spans="10:11" ht="15.75">
      <c r="J207" s="17"/>
      <c r="K207" s="142"/>
    </row>
    <row r="208" spans="10:11" ht="15.75">
      <c r="J208" s="17"/>
      <c r="K208" s="142"/>
    </row>
    <row r="209" spans="10:11" ht="15.75">
      <c r="J209" s="17"/>
      <c r="K209" s="142"/>
    </row>
    <row r="210" spans="10:11" ht="15.75">
      <c r="J210" s="17"/>
      <c r="K210" s="142"/>
    </row>
    <row r="211" spans="10:11" ht="15.75">
      <c r="J211" s="17"/>
      <c r="K211" s="142"/>
    </row>
    <row r="212" spans="10:11" ht="15.75">
      <c r="J212" s="17"/>
      <c r="K212" s="142"/>
    </row>
    <row r="213" spans="10:11" ht="15.75">
      <c r="J213" s="17"/>
      <c r="K213" s="142"/>
    </row>
  </sheetData>
  <sheetProtection/>
  <mergeCells count="88">
    <mergeCell ref="F57:G60"/>
    <mergeCell ref="B56:B60"/>
    <mergeCell ref="J120:K120"/>
    <mergeCell ref="L114:P121"/>
    <mergeCell ref="A98:I99"/>
    <mergeCell ref="B100:I100"/>
    <mergeCell ref="A94:A95"/>
    <mergeCell ref="B94:I95"/>
    <mergeCell ref="F102:I102"/>
    <mergeCell ref="C57:C60"/>
    <mergeCell ref="A6:I6"/>
    <mergeCell ref="A7:I7"/>
    <mergeCell ref="A8:I8"/>
    <mergeCell ref="A9:I9"/>
    <mergeCell ref="A10:I10"/>
    <mergeCell ref="J112:J114"/>
    <mergeCell ref="A56:A60"/>
    <mergeCell ref="A82:A83"/>
    <mergeCell ref="B82:I83"/>
    <mergeCell ref="C56:I56"/>
    <mergeCell ref="B102:E102"/>
    <mergeCell ref="B112:I114"/>
    <mergeCell ref="B86:I86"/>
    <mergeCell ref="B87:I88"/>
    <mergeCell ref="A86:A88"/>
    <mergeCell ref="A112:A114"/>
    <mergeCell ref="A14:I15"/>
    <mergeCell ref="C16:I16"/>
    <mergeCell ref="C17:I17"/>
    <mergeCell ref="C18:I18"/>
    <mergeCell ref="A16:A18"/>
    <mergeCell ref="B16:B18"/>
    <mergeCell ref="A150:I150"/>
    <mergeCell ref="H159:I160"/>
    <mergeCell ref="A131:I131"/>
    <mergeCell ref="A132:I132"/>
    <mergeCell ref="E57:E60"/>
    <mergeCell ref="H57:I59"/>
    <mergeCell ref="D57:D60"/>
    <mergeCell ref="A130:I130"/>
    <mergeCell ref="B101:E101"/>
    <mergeCell ref="F101:I101"/>
    <mergeCell ref="A170:I171"/>
    <mergeCell ref="A172:A174"/>
    <mergeCell ref="B172:I172"/>
    <mergeCell ref="A166:E167"/>
    <mergeCell ref="F166:I167"/>
    <mergeCell ref="A168:E168"/>
    <mergeCell ref="L86:Q90"/>
    <mergeCell ref="F162:G162"/>
    <mergeCell ref="A147:I147"/>
    <mergeCell ref="A148:I148"/>
    <mergeCell ref="A100:A102"/>
    <mergeCell ref="B154:D156"/>
    <mergeCell ref="H156:I156"/>
    <mergeCell ref="F157:G157"/>
    <mergeCell ref="A138:A139"/>
    <mergeCell ref="B138:I139"/>
    <mergeCell ref="B190:C190"/>
    <mergeCell ref="E188:I188"/>
    <mergeCell ref="E189:I189"/>
    <mergeCell ref="E190:I190"/>
    <mergeCell ref="A133:I133"/>
    <mergeCell ref="A134:I134"/>
    <mergeCell ref="B174:E174"/>
    <mergeCell ref="F174:I174"/>
    <mergeCell ref="B173:E173"/>
    <mergeCell ref="F173:I173"/>
    <mergeCell ref="A177:E178"/>
    <mergeCell ref="F177:I178"/>
    <mergeCell ref="B188:C188"/>
    <mergeCell ref="A179:E179"/>
    <mergeCell ref="J103:M109"/>
    <mergeCell ref="A159:A161"/>
    <mergeCell ref="B159:B161"/>
    <mergeCell ref="C159:D160"/>
    <mergeCell ref="E159:G160"/>
    <mergeCell ref="F161:G161"/>
    <mergeCell ref="J26:L27"/>
    <mergeCell ref="J96:M96"/>
    <mergeCell ref="J84:M84"/>
    <mergeCell ref="B189:C189"/>
    <mergeCell ref="F164:G164"/>
    <mergeCell ref="A152:I153"/>
    <mergeCell ref="A154:A156"/>
    <mergeCell ref="E154:I155"/>
    <mergeCell ref="E156:G156"/>
    <mergeCell ref="J175:M17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6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2020-09-15T22:18:27Z</cp:lastPrinted>
  <dcterms:created xsi:type="dcterms:W3CDTF">2015-03-20T14:54:41Z</dcterms:created>
  <dcterms:modified xsi:type="dcterms:W3CDTF">2020-11-27T19:46:27Z</dcterms:modified>
  <cp:category/>
  <cp:version/>
  <cp:contentType/>
  <cp:contentStatus/>
</cp:coreProperties>
</file>