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725" windowWidth="10920" windowHeight="8415" activeTab="0"/>
  </bookViews>
  <sheets>
    <sheet name="Anexo 6 - Primário Estados" sheetId="1" r:id="rId1"/>
  </sheets>
  <definedNames>
    <definedName name="_xlnm.Print_Area" localSheetId="0">'Anexo 6 - Primário Estados'!$A$1:$I$204</definedName>
    <definedName name="Cancela">#REF!,#REF!</definedName>
    <definedName name="fdsafs">#REF!,#REF!</definedName>
    <definedName name="fdsf">#REF!</definedName>
    <definedName name="Ganhos_e_perdas_de_receita" localSheetId="0">#REF!</definedName>
    <definedName name="Ganhos_e_Perdas_de_Receita_99" localSheetId="0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0">#REF!</definedName>
    <definedName name="Tabela_10___Resultado_Primário_do_Governo_Central_em_1999" localSheetId="0">#REF!</definedName>
    <definedName name="Tabela_2___Contribuições_Previdenciárias" localSheetId="0">#REF!</definedName>
    <definedName name="Tabela_3___Benefícios__previsto_x_realizado" localSheetId="0">#REF!</definedName>
    <definedName name="Tabela_4___Receitas_Administradas_pela_SRF__previsto_x_realizado" localSheetId="0">#REF!</definedName>
    <definedName name="Tabela_5___Receitas_Administradas_em_Agosto" localSheetId="0">#REF!</definedName>
    <definedName name="Tabela_6___Receitas_Diretamente_Arrecadadas" localSheetId="0">#REF!</definedName>
    <definedName name="Tabela_7___Déficit_da_Previdência_Social_em_1999" localSheetId="0">#REF!</definedName>
    <definedName name="Tabela_8___Receitas_Administradas__revisão_da_previsão" localSheetId="0">#REF!</definedName>
    <definedName name="Tabela_9___Resultado_Primário_de_1999" localSheetId="0">#REF!</definedName>
    <definedName name="xxx">#REF!,#REF!</definedName>
  </definedNames>
  <calcPr fullCalcOnLoad="1"/>
</workbook>
</file>

<file path=xl/comments1.xml><?xml version="1.0" encoding="utf-8"?>
<comments xmlns="http://schemas.openxmlformats.org/spreadsheetml/2006/main">
  <authors>
    <author>Fernanda Calil Tannus de Oliveira</author>
    <author>Elayne C. Alparone Gir?o</author>
  </authors>
  <commentList>
    <comment ref="D171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Outras Receitas Financeiras (III)
(-) Alienação de Bens  </t>
        </r>
      </text>
    </comment>
    <comment ref="F171" authorId="1">
      <text>
        <r>
          <rPr>
            <b/>
            <sz val="9"/>
            <rFont val="Tahoma"/>
            <family val="2"/>
          </rPr>
          <t xml:space="preserve">Elayne C. Alparone Girão:
</t>
        </r>
        <r>
          <rPr>
            <sz val="9"/>
            <rFont val="Book Antiqua"/>
            <family val="1"/>
          </rPr>
          <t>Adaptação p/MDF 7ª Ed.: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+ Outras Receitas Financeiras (III)
(-) Alienação de Bens  </t>
        </r>
      </text>
    </comment>
    <comment ref="C176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Aquisição de Título de Crédito (XIX)</t>
        </r>
      </text>
    </comment>
    <comment ref="E176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Aquisição de Título de Crédito (XIX)</t>
        </r>
      </text>
    </comment>
    <comment ref="I176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Valor do RREO 06 do 6º Bim 2018</t>
        </r>
      </text>
    </comment>
  </commentList>
</comments>
</file>

<file path=xl/sharedStrings.xml><?xml version="1.0" encoding="utf-8"?>
<sst xmlns="http://schemas.openxmlformats.org/spreadsheetml/2006/main" count="187" uniqueCount="173">
  <si>
    <t>GOVERNO DO ESTADO DO RIO DE JANEIRO</t>
  </si>
  <si>
    <t>RELATÓRIO RESUMIDO DA EXECUÇÃO ORÇAMENTÁRIA</t>
  </si>
  <si>
    <t>ORÇAMENTOS FISCAL E DA SEGURIDADE SOCIAL</t>
  </si>
  <si>
    <t>RREO - ANEXO 6 (LRF, art 53, inciso III)</t>
  </si>
  <si>
    <t>RECEITAS PRIMÁRIAS</t>
  </si>
  <si>
    <t>PREVISÃO ATUALIZADA</t>
  </si>
  <si>
    <t xml:space="preserve">    Transferências Correntes</t>
  </si>
  <si>
    <t xml:space="preserve">        Convênios</t>
  </si>
  <si>
    <t xml:space="preserve">    Demais Receitas Correntes</t>
  </si>
  <si>
    <t xml:space="preserve">    Transferências de Capital</t>
  </si>
  <si>
    <t xml:space="preserve">        Outras Transferências de Capital</t>
  </si>
  <si>
    <t xml:space="preserve">    Outras Receitas de Capital</t>
  </si>
  <si>
    <t>DESPESAS PRIMÁRIAS</t>
  </si>
  <si>
    <t>DESPESAS EMPENHADAS</t>
  </si>
  <si>
    <t>DESPESAS LIQUIDADAS</t>
  </si>
  <si>
    <t xml:space="preserve">    Investimentos</t>
  </si>
  <si>
    <t xml:space="preserve">    Inversões Financeiras</t>
  </si>
  <si>
    <t xml:space="preserve">        Demais Inversões Financeiras</t>
  </si>
  <si>
    <t>SALDO DE EXERCÍCIOS ANTERIORES</t>
  </si>
  <si>
    <t>VALOR CORRENTE</t>
  </si>
  <si>
    <t>Obs.: 1 - Excluídas a Imprensa Oficial, a CEDAE e a AGERIO por não se enquadrarem no conceito de Empresa Dependente.</t>
  </si>
  <si>
    <t xml:space="preserve">   Pessoal e Encargos Sociais</t>
  </si>
  <si>
    <t xml:space="preserve">   Outras Despesas Correntes</t>
  </si>
  <si>
    <t xml:space="preserve">      Transferências Constitucionais e Legais</t>
  </si>
  <si>
    <t xml:space="preserve">      Demais Despesas Correntes</t>
  </si>
  <si>
    <t>Ronald Marcio G. Rodrigues</t>
  </si>
  <si>
    <t>DEMONSTRATIVO DOS RESULTADOS PRIMÁRIO E NOMINAL</t>
  </si>
  <si>
    <t>ACIMA DA LINHA</t>
  </si>
  <si>
    <t xml:space="preserve">RECEITAS REALIZADAS </t>
  </si>
  <si>
    <t>(a)</t>
  </si>
  <si>
    <t>DOTAÇÃO ATUALIZADA</t>
  </si>
  <si>
    <t>(b)</t>
  </si>
  <si>
    <t>RESTOS A PAGAR 
NÃO PROCESSADOS</t>
  </si>
  <si>
    <t>LIQUIDADOS</t>
  </si>
  <si>
    <t>DESPESAS PAGAS                           (a)</t>
  </si>
  <si>
    <t>ICMS</t>
  </si>
  <si>
    <t>IPVA</t>
  </si>
  <si>
    <t>ITCD</t>
  </si>
  <si>
    <t>IRRF</t>
  </si>
  <si>
    <t xml:space="preserve">     Impostos, Taxas e Contribuições de Melhoria</t>
  </si>
  <si>
    <t>Outros Impostos, Taxas e Contribuições de Melhoria</t>
  </si>
  <si>
    <t>Contribuições</t>
  </si>
  <si>
    <t xml:space="preserve">Receita Patrimonial </t>
  </si>
  <si>
    <t>Aplicações Financeiras (II)</t>
  </si>
  <si>
    <t xml:space="preserve">Outras Receitas Patrimoniais  </t>
  </si>
  <si>
    <t>Cota-Parte do FPE</t>
  </si>
  <si>
    <t>Transferências do FUNDEB</t>
  </si>
  <si>
    <t>Transferências da LC 87/1996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</si>
  <si>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</si>
  <si>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</si>
  <si>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</si>
  <si>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</si>
  <si>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Alienação de Bens  </t>
  </si>
  <si>
    <t xml:space="preserve">         Receitas de Alienação de Investimentos Temporários (VIII)</t>
  </si>
  <si>
    <t xml:space="preserve">         Receitas de Alienação de Investimentos Permanentes (IX)</t>
  </si>
  <si>
    <t xml:space="preserve">         Outras Alienações de Bens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</si>
  <si>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</si>
  <si>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</si>
  <si>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</si>
  <si>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</si>
  <si>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CORRENTES (XIII)</t>
  </si>
  <si>
    <t xml:space="preserve">    Juros e Encargos da Dívida (XIV)</t>
  </si>
  <si>
    <t>DESPESAS PRIMÁRIAS CORRENTES (XV) = (XIII - XIV)</t>
  </si>
  <si>
    <t>DESPESAS DE CAPITAL (XVI)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</si>
  <si>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</si>
  <si>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</si>
  <si>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</si>
  <si>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</si>
  <si>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</si>
  <si>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</si>
  <si>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</si>
  <si>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</si>
  <si>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</si>
  <si>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JUROS NOMINAIS</t>
  </si>
  <si>
    <t>VALOR INCORRIDO</t>
  </si>
  <si>
    <t>RESULTADO NOMINAL - Acima da Linha (XXVII) =  XXIV + (XXV - XXVI)</t>
  </si>
  <si>
    <t>META FISCAL PARA O RESULTADO NOMINAL</t>
  </si>
  <si>
    <t>ABAIXO DA LINHA</t>
  </si>
  <si>
    <t>SALDO</t>
  </si>
  <si>
    <t>CÁLCULO DO RESULTADO NOMINAL</t>
  </si>
  <si>
    <t>DÍVIDA CONSOLIDADA (XXVIII)</t>
  </si>
  <si>
    <t>DEDUÇÕES (XXIX)</t>
  </si>
  <si>
    <t xml:space="preserve">    Disponibilidade de Caixa</t>
  </si>
  <si>
    <t xml:space="preserve">           Disponibilidade de Caixa Bruta</t>
  </si>
  <si>
    <t xml:space="preserve">           (-) Restos a Pagar Processados (XXX)  </t>
  </si>
  <si>
    <t xml:space="preserve">    Demais Haveres Financeiros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</si>
  <si>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</si>
  <si>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</si>
  <si>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</si>
  <si>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</si>
  <si>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</si>
  <si>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</si>
  <si>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INFORMAÇÕES ADICIONAIS</t>
  </si>
  <si>
    <t>PREVISÃO ORÇAMENTÁRIA</t>
  </si>
  <si>
    <t xml:space="preserve">   Superávit Financeiro Utilizado para Abertura e Reabertura de Créditos Adicionais</t>
  </si>
  <si>
    <t>RESERVA ORÇAMENTÁRIA DO RPPS</t>
  </si>
  <si>
    <t>DEMONSTRATIVO DE CUMPRIMENTO DO LIMITE PARA DESPESAS PRIMÁRIAS CORRENTES</t>
  </si>
  <si>
    <t>DESPESAS 
EMPENHADAS</t>
  </si>
  <si>
    <t xml:space="preserve">    Pessoal e Encargos Sociais</t>
  </si>
  <si>
    <t xml:space="preserve">    Outras Despesas Correntes</t>
  </si>
  <si>
    <t>Renato Ferreira Costa</t>
  </si>
  <si>
    <t>Coordenador - ID: 4.284.985-3</t>
  </si>
  <si>
    <t>Contador - CRC-RJ-097281/O-6</t>
  </si>
  <si>
    <t>RECEITAS CORRENTES (I)</t>
  </si>
  <si>
    <t xml:space="preserve">  *Apuração das Despesas Primárias Correntes para o cálculo do teto de gastos, em atendimento ao disposto no Decreto nº 9.056 de 24 de maio de 2017, conforme estabelecido no art. 4º da Lei Complementar nº 156/2016.</t>
  </si>
  <si>
    <t xml:space="preserve">       Outras Transferências Correntes</t>
  </si>
  <si>
    <t xml:space="preserve">   Recursos Arrecadados em Exercícios Anteriores - RPPS</t>
  </si>
  <si>
    <t xml:space="preserve">       Outras Receitas Financeiras (III)</t>
  </si>
  <si>
    <t>Receitas Correntes Restantes</t>
  </si>
  <si>
    <t>VARIAÇÃO CAMBIAL (XXXV)</t>
  </si>
  <si>
    <t>PAGAMENTO DE PRECATÓRIOS INTEGRANTES DA DC (XXXVI)</t>
  </si>
  <si>
    <t>Juros, Encargos e Variações Monetárias Ativos (XXV)</t>
  </si>
  <si>
    <t>Juros, Encargos e Variações Monetárias Passivos (XXVI)</t>
  </si>
  <si>
    <t>Stephanie Guimarães da Silva</t>
  </si>
  <si>
    <t>Subsecretária de Estado - ID: 4.412.059-1</t>
  </si>
  <si>
    <t>Contadora - CRC-RJ-115174/O-0</t>
  </si>
  <si>
    <t>FONTE: Siafe-Rio - Secretaria de Estado de Fazenda.</t>
  </si>
  <si>
    <t>RESULTADO PRIMÁRIO CONFORME MODELO DA 7ª EDIÇÃO DO MDF</t>
  </si>
  <si>
    <t xml:space="preserve">RECEITAS PRIMÁRIAS                                                                                            </t>
  </si>
  <si>
    <t>RECEITAS REALIZADAS</t>
  </si>
  <si>
    <t>RECEITA PRIMÁRIA TOTAL (VII) = (I + VI)</t>
  </si>
  <si>
    <t xml:space="preserve">DESPESAS PRIMÁRIAS </t>
  </si>
  <si>
    <t>INSCRITAS EM RESTOS A PAGAR</t>
  </si>
  <si>
    <t>DESPESA PRIMÁRIA TOTAL (XVIII) = (X + XV + XVI + XVII)</t>
  </si>
  <si>
    <t>RESULTADO PRIMÁRIO (XIX) = (VII - XVIII)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</si>
  <si>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</si>
  <si>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</si>
  <si>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</si>
  <si>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 xml:space="preserve">RESULTADO NOMINAL </t>
  </si>
  <si>
    <t>PERÍODO DE REFERÊNCIA</t>
  </si>
  <si>
    <t>No Bimestre</t>
  </si>
  <si>
    <t>Até o Bimestre</t>
  </si>
  <si>
    <t>(VIc -VIb)</t>
  </si>
  <si>
    <t>(VIc - VIa)</t>
  </si>
  <si>
    <t>VALOR</t>
  </si>
  <si>
    <t>Ver cálculo na planilha da DCL (quadro cinza no final)</t>
  </si>
  <si>
    <t>DISCRIMINAÇÃO DA META FISCAL DE RESULTADO NOMINAL</t>
  </si>
  <si>
    <t>META DE RESULTADO NOMINAL FIXADA NO ANEXO DE METAS FISCAIS DA LDO P/ O EXERCÍCIO DE REFERÊNCIA</t>
  </si>
  <si>
    <t>Em 2019</t>
  </si>
  <si>
    <t>Em Dezembro, essa diferença tem que ser zero!</t>
  </si>
  <si>
    <t>Continuação</t>
  </si>
  <si>
    <t>(2/2)</t>
  </si>
  <si>
    <t xml:space="preserve">         3 -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</si>
  <si>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 xml:space="preserve">RESTOS                             A PAGAR 
PROCESSADOS PAGOS                        (b) </t>
  </si>
  <si>
    <t>Superintendente - ID: 1.943.584-3</t>
  </si>
  <si>
    <t>Contador - CRC-RJ-079208/O-8</t>
  </si>
  <si>
    <t xml:space="preserve">         4 - No item "Outros Ajustes" do quadro "Ajustes Metodológicos" constam valores não considerados nos itens anteriores, mas que foram identificados como fatores de divergências entre os resultados primário e nominal calculados pelas metodologias “acima da linha” e “abaixo da linha”, como Reversão de Provisões, Ajustes de Exercícios Anteriores, Incorporações e Desincorporações de Ativos que não tiveram a correspondente execução orçamentária, dentre outros.</t>
  </si>
  <si>
    <t xml:space="preserve">         5 - Este Demonstrativo não considera a casa dos centavos.</t>
  </si>
  <si>
    <t>PAGOS                                (c)</t>
  </si>
  <si>
    <t>Meta fixada no Anexo de Metas Fiscais da LDO para 2020</t>
  </si>
  <si>
    <t>Em 31/Dez/2019</t>
  </si>
  <si>
    <t>AJUSTES RELATIVOS AO RPPS (XXXVII)</t>
  </si>
  <si>
    <t>Em 2020</t>
  </si>
  <si>
    <t>OUTROS AJUSTES (XXXVIII)</t>
  </si>
  <si>
    <t>Até Fev/2019</t>
  </si>
  <si>
    <t xml:space="preserve">         2 - Imprensa Oficial, CEDAE e AGERIO não constam nos Orçamentos Fiscal e da Seguridade Social no exercício de 2020.</t>
  </si>
  <si>
    <t>Continua (1/2)</t>
  </si>
  <si>
    <t>JANEIRO A JUNHO 2020/BIMESTRE MAIO-JUNHO</t>
  </si>
  <si>
    <t>Até Jun/2020</t>
  </si>
  <si>
    <t>Até o Jun/2020</t>
  </si>
  <si>
    <t>Até Jun/ 2019</t>
  </si>
  <si>
    <t>Até Jun/ 2020</t>
  </si>
  <si>
    <t>Emissão: 20/07/2020</t>
  </si>
  <si>
    <t>RESULTADO NOMINAL AJUSTADO - Abaixo da Linha (XXXIX) = (XXXII - XXXIII - IX + XXXIV + XXXV - XXXVI + XXXVII + XXXVIII)</t>
  </si>
  <si>
    <t>RESULTADO PRIMÁRIO - Abaixo da Linha (XL) =  XXXIX - (XXV - XXVI)</t>
  </si>
  <si>
    <t>DESPESAS CORRENTES (XLI)</t>
  </si>
  <si>
    <t xml:space="preserve">    Juros e Encargos da Dívida (XLII)</t>
  </si>
  <si>
    <t>DESPESAS PRIMÁRIAS CORRENTES (XLIII) = (XLI - XLII)</t>
  </si>
  <si>
    <t>Transferências Constitucionais (XLIV)</t>
  </si>
  <si>
    <t>Contribuições para o PIS/PASEP (XLV)</t>
  </si>
  <si>
    <t>DESPESAS PRIMÁRIAS CORRENTES APURADAS CONFORME O ART. 4º DA LC 156/16 (XLVI) = (XLIII - XLIV - XLV)</t>
  </si>
  <si>
    <t>* Apuração das Despesas Primárias Correntes para o cálculo do teto de gastos, em atendimento ao disposto no Decreto nº 9.056/2017, conforme estabelecido no art. 4º da Lei Complementar nº 156/2016.</t>
  </si>
  <si>
    <t>DESPESAS PRIMÁRIAS CORRENTES * APURADAS CONFORME O ART. 4º DA LC 156/16 (INCLUÍDAS AS DESPESAS INTRA-ORÇAMENTÁRIAS)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</si>
</sst>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_(* #,##0_);_(* \(#,##0\);_(* &quot;-&quot;??_);_(@_)"/>
    <numFmt numFmtId="167" formatCode="_-* #,##0.0_-;\-* #,##0.0_-;_-* &quot;-&quot;??_-;_-@_-"/>
    <numFmt numFmtId="168" formatCode="_-* #,##0_-;\-* #,##0_-;_-* &quot;-&quot;??_-;_-@_-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_(* #,##0.0_);_(* \(#,##0.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Book Antiqua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37">
    <xf numFmtId="0" fontId="0" fillId="0" borderId="0" xfId="0" applyFont="1" applyAlignment="1">
      <alignment/>
    </xf>
    <xf numFmtId="0" fontId="3" fillId="33" borderId="0" xfId="48" applyFont="1" applyFill="1" applyAlignment="1">
      <alignment horizontal="center" vertical="center"/>
      <protection/>
    </xf>
    <xf numFmtId="0" fontId="3" fillId="33" borderId="10" xfId="48" applyFont="1" applyFill="1" applyBorder="1" applyAlignment="1">
      <alignment vertical="center"/>
      <protection/>
    </xf>
    <xf numFmtId="0" fontId="3" fillId="33" borderId="0" xfId="48" applyFont="1" applyFill="1">
      <alignment/>
      <protection/>
    </xf>
    <xf numFmtId="0" fontId="3" fillId="33" borderId="0" xfId="48" applyFont="1" applyFill="1" applyBorder="1">
      <alignment/>
      <protection/>
    </xf>
    <xf numFmtId="166" fontId="3" fillId="33" borderId="0" xfId="48" applyNumberFormat="1" applyFont="1" applyFill="1" applyBorder="1" applyAlignment="1">
      <alignment horizontal="center" vertical="center"/>
      <protection/>
    </xf>
    <xf numFmtId="166" fontId="3" fillId="33" borderId="0" xfId="48" applyNumberFormat="1" applyFont="1" applyFill="1" applyBorder="1">
      <alignment/>
      <protection/>
    </xf>
    <xf numFmtId="166" fontId="4" fillId="33" borderId="0" xfId="48" applyNumberFormat="1" applyFont="1" applyFill="1" applyBorder="1" applyAlignment="1">
      <alignment horizontal="center" vertical="center"/>
      <protection/>
    </xf>
    <xf numFmtId="0" fontId="3" fillId="33" borderId="0" xfId="48" applyFont="1" applyFill="1" applyBorder="1" applyAlignment="1">
      <alignment horizontal="center" vertical="center"/>
      <protection/>
    </xf>
    <xf numFmtId="3" fontId="3" fillId="33" borderId="0" xfId="48" applyNumberFormat="1" applyFont="1" applyFill="1" applyBorder="1" applyAlignment="1">
      <alignment horizontal="center" vertical="center"/>
      <protection/>
    </xf>
    <xf numFmtId="0" fontId="7" fillId="33" borderId="0" xfId="48" applyFont="1" applyFill="1" applyAlignment="1">
      <alignment horizontal="center" vertical="center"/>
      <protection/>
    </xf>
    <xf numFmtId="0" fontId="7" fillId="33" borderId="0" xfId="48" applyFont="1" applyFill="1" applyBorder="1" applyAlignment="1">
      <alignment horizontal="center" vertical="center"/>
      <protection/>
    </xf>
    <xf numFmtId="43" fontId="7" fillId="33" borderId="0" xfId="64" applyFont="1" applyFill="1" applyAlignment="1">
      <alignment horizontal="right" vertical="center"/>
    </xf>
    <xf numFmtId="0" fontId="7" fillId="33" borderId="0" xfId="48" applyFont="1" applyFill="1" applyAlignment="1">
      <alignment vertical="center"/>
      <protection/>
    </xf>
    <xf numFmtId="0" fontId="7" fillId="33" borderId="0" xfId="48" applyFont="1" applyFill="1" applyBorder="1" applyAlignment="1">
      <alignment vertical="center" wrapText="1"/>
      <protection/>
    </xf>
    <xf numFmtId="0" fontId="8" fillId="33" borderId="0" xfId="48" applyNumberFormat="1" applyFont="1" applyFill="1" applyAlignment="1">
      <alignment/>
      <protection/>
    </xf>
    <xf numFmtId="0" fontId="9" fillId="33" borderId="0" xfId="48" applyFont="1" applyFill="1" applyAlignment="1">
      <alignment horizontal="center" vertical="center"/>
      <protection/>
    </xf>
    <xf numFmtId="0" fontId="9" fillId="33" borderId="0" xfId="48" applyFont="1" applyFill="1" applyBorder="1" applyAlignment="1">
      <alignment horizontal="center" vertical="center"/>
      <protection/>
    </xf>
    <xf numFmtId="43" fontId="9" fillId="33" borderId="0" xfId="64" applyFont="1" applyFill="1" applyAlignment="1">
      <alignment horizontal="right" vertical="center"/>
    </xf>
    <xf numFmtId="0" fontId="9" fillId="33" borderId="0" xfId="48" applyFont="1" applyFill="1" applyAlignment="1">
      <alignment vertical="center"/>
      <protection/>
    </xf>
    <xf numFmtId="0" fontId="9" fillId="33" borderId="0" xfId="48" applyFont="1" applyFill="1" applyBorder="1" applyAlignment="1">
      <alignment vertical="center"/>
      <protection/>
    </xf>
    <xf numFmtId="0" fontId="9" fillId="33" borderId="0" xfId="48" applyFont="1" applyFill="1" applyAlignment="1">
      <alignment horizontal="left"/>
      <protection/>
    </xf>
    <xf numFmtId="166" fontId="9" fillId="33" borderId="0" xfId="48" applyNumberFormat="1" applyFont="1" applyFill="1" applyAlignment="1">
      <alignment horizontal="center" vertical="center"/>
      <protection/>
    </xf>
    <xf numFmtId="0" fontId="9" fillId="33" borderId="0" xfId="48" applyFont="1" applyFill="1" applyAlignment="1">
      <alignment/>
      <protection/>
    </xf>
    <xf numFmtId="0" fontId="9" fillId="33" borderId="0" xfId="48" applyFont="1" applyFill="1" applyAlignment="1">
      <alignment horizontal="left" vertical="center"/>
      <protection/>
    </xf>
    <xf numFmtId="164" fontId="9" fillId="33" borderId="0" xfId="48" applyNumberFormat="1" applyFont="1" applyFill="1" applyAlignment="1">
      <alignment horizontal="right"/>
      <protection/>
    </xf>
    <xf numFmtId="0" fontId="8" fillId="33" borderId="0" xfId="48" applyNumberFormat="1" applyFont="1" applyFill="1" applyBorder="1" applyAlignment="1">
      <alignment/>
      <protection/>
    </xf>
    <xf numFmtId="0" fontId="8" fillId="33" borderId="0" xfId="48" applyFont="1" applyFill="1" applyBorder="1" applyAlignment="1">
      <alignment horizontal="center" vertical="center"/>
      <protection/>
    </xf>
    <xf numFmtId="0" fontId="8" fillId="33" borderId="0" xfId="48" applyFont="1" applyFill="1" applyAlignment="1">
      <alignment horizontal="center" vertical="center"/>
      <protection/>
    </xf>
    <xf numFmtId="0" fontId="9" fillId="33" borderId="0" xfId="48" applyNumberFormat="1" applyFont="1" applyFill="1" applyBorder="1" applyAlignment="1">
      <alignment/>
      <protection/>
    </xf>
    <xf numFmtId="166" fontId="9" fillId="33" borderId="0" xfId="64" applyNumberFormat="1" applyFont="1" applyFill="1" applyBorder="1" applyAlignment="1">
      <alignment vertical="center"/>
    </xf>
    <xf numFmtId="49" fontId="9" fillId="33" borderId="0" xfId="48" applyNumberFormat="1" applyFont="1" applyFill="1" applyBorder="1" applyAlignment="1">
      <alignment horizontal="left" indent="4"/>
      <protection/>
    </xf>
    <xf numFmtId="49" fontId="9" fillId="33" borderId="0" xfId="49" applyNumberFormat="1" applyFont="1" applyFill="1" applyBorder="1" applyAlignment="1">
      <alignment horizontal="left" wrapText="1" indent="4"/>
      <protection/>
    </xf>
    <xf numFmtId="0" fontId="9" fillId="33" borderId="0" xfId="48" applyNumberFormat="1" applyFont="1" applyFill="1" applyBorder="1" applyAlignment="1">
      <alignment horizontal="left" indent="2"/>
      <protection/>
    </xf>
    <xf numFmtId="0" fontId="9" fillId="33" borderId="0" xfId="48" applyNumberFormat="1" applyFont="1" applyFill="1" applyBorder="1" applyAlignment="1">
      <alignment horizontal="left" indent="1"/>
      <protection/>
    </xf>
    <xf numFmtId="0" fontId="9" fillId="33" borderId="0" xfId="48" applyNumberFormat="1" applyFont="1" applyFill="1" applyBorder="1" applyAlignment="1">
      <alignment horizontal="left" indent="4"/>
      <protection/>
    </xf>
    <xf numFmtId="0" fontId="9" fillId="33" borderId="11" xfId="48" applyNumberFormat="1" applyFont="1" applyFill="1" applyBorder="1" applyAlignment="1">
      <alignment/>
      <protection/>
    </xf>
    <xf numFmtId="3" fontId="9" fillId="33" borderId="11" xfId="48" applyNumberFormat="1" applyFont="1" applyFill="1" applyBorder="1" applyAlignment="1">
      <alignment vertical="center"/>
      <protection/>
    </xf>
    <xf numFmtId="0" fontId="9" fillId="33" borderId="0" xfId="48" applyFont="1" applyFill="1" applyBorder="1">
      <alignment/>
      <protection/>
    </xf>
    <xf numFmtId="43" fontId="9" fillId="33" borderId="0" xfId="64" applyFont="1" applyFill="1" applyBorder="1" applyAlignment="1">
      <alignment horizontal="right"/>
    </xf>
    <xf numFmtId="0" fontId="9" fillId="33" borderId="0" xfId="48" applyFont="1" applyFill="1">
      <alignment/>
      <protection/>
    </xf>
    <xf numFmtId="166" fontId="8" fillId="33" borderId="12" xfId="64" applyNumberFormat="1" applyFont="1" applyFill="1" applyBorder="1" applyAlignment="1">
      <alignment vertical="center"/>
    </xf>
    <xf numFmtId="166" fontId="9" fillId="33" borderId="12" xfId="64" applyNumberFormat="1" applyFont="1" applyFill="1" applyBorder="1" applyAlignment="1">
      <alignment vertical="center"/>
    </xf>
    <xf numFmtId="0" fontId="9" fillId="33" borderId="0" xfId="48" applyNumberFormat="1" applyFont="1" applyFill="1" applyBorder="1" applyAlignment="1">
      <alignment horizontal="left"/>
      <protection/>
    </xf>
    <xf numFmtId="43" fontId="9" fillId="33" borderId="0" xfId="64" applyFont="1" applyFill="1" applyBorder="1" applyAlignment="1">
      <alignment/>
    </xf>
    <xf numFmtId="0" fontId="8" fillId="33" borderId="11" xfId="48" applyNumberFormat="1" applyFont="1" applyFill="1" applyBorder="1" applyAlignment="1">
      <alignment/>
      <protection/>
    </xf>
    <xf numFmtId="166" fontId="8" fillId="33" borderId="13" xfId="64" applyNumberFormat="1" applyFont="1" applyFill="1" applyBorder="1" applyAlignment="1">
      <alignment vertical="center"/>
    </xf>
    <xf numFmtId="166" fontId="9" fillId="33" borderId="10" xfId="64" applyNumberFormat="1" applyFont="1" applyFill="1" applyBorder="1" applyAlignment="1">
      <alignment vertical="center"/>
    </xf>
    <xf numFmtId="166" fontId="9" fillId="33" borderId="0" xfId="64" applyNumberFormat="1" applyFont="1" applyFill="1" applyBorder="1" applyAlignment="1">
      <alignment horizontal="center" vertical="center"/>
    </xf>
    <xf numFmtId="43" fontId="9" fillId="33" borderId="10" xfId="64" applyFont="1" applyFill="1" applyBorder="1" applyAlignment="1">
      <alignment horizontal="right"/>
    </xf>
    <xf numFmtId="0" fontId="9" fillId="33" borderId="14" xfId="48" applyNumberFormat="1" applyFont="1" applyFill="1" applyBorder="1" applyAlignment="1">
      <alignment vertical="center"/>
      <protection/>
    </xf>
    <xf numFmtId="166" fontId="8" fillId="33" borderId="0" xfId="64" applyNumberFormat="1" applyFont="1" applyFill="1" applyBorder="1" applyAlignment="1">
      <alignment vertical="center"/>
    </xf>
    <xf numFmtId="0" fontId="9" fillId="33" borderId="0" xfId="48" applyNumberFormat="1" applyFont="1" applyFill="1" applyBorder="1" applyAlignment="1">
      <alignment vertical="center"/>
      <protection/>
    </xf>
    <xf numFmtId="0" fontId="9" fillId="33" borderId="12" xfId="48" applyFont="1" applyFill="1" applyBorder="1" applyAlignment="1">
      <alignment vertical="center"/>
      <protection/>
    </xf>
    <xf numFmtId="0" fontId="9" fillId="33" borderId="15" xfId="48" applyFont="1" applyFill="1" applyBorder="1" applyAlignment="1">
      <alignment vertical="center"/>
      <protection/>
    </xf>
    <xf numFmtId="166" fontId="9" fillId="33" borderId="0" xfId="48" applyNumberFormat="1" applyFont="1" applyFill="1" applyBorder="1" applyAlignment="1">
      <alignment vertical="center"/>
      <protection/>
    </xf>
    <xf numFmtId="166" fontId="9" fillId="33" borderId="0" xfId="48" applyNumberFormat="1" applyFont="1" applyFill="1" applyBorder="1">
      <alignment/>
      <protection/>
    </xf>
    <xf numFmtId="0" fontId="9" fillId="33" borderId="0" xfId="48" applyFont="1" applyFill="1" applyAlignment="1">
      <alignment vertical="center" wrapText="1"/>
      <protection/>
    </xf>
    <xf numFmtId="0" fontId="9" fillId="33" borderId="16" xfId="48" applyFont="1" applyFill="1" applyBorder="1" applyAlignment="1">
      <alignment vertical="center"/>
      <protection/>
    </xf>
    <xf numFmtId="0" fontId="9" fillId="33" borderId="0" xfId="48" applyFont="1" applyFill="1" applyBorder="1" applyAlignment="1">
      <alignment horizontal="right" vertical="center"/>
      <protection/>
    </xf>
    <xf numFmtId="166" fontId="9" fillId="33" borderId="0" xfId="48" applyNumberFormat="1" applyFont="1" applyFill="1" applyBorder="1" applyAlignment="1">
      <alignment horizontal="center" vertical="center"/>
      <protection/>
    </xf>
    <xf numFmtId="49" fontId="52" fillId="33" borderId="0" xfId="48" applyNumberFormat="1" applyFont="1" applyFill="1" applyBorder="1">
      <alignment/>
      <protection/>
    </xf>
    <xf numFmtId="0" fontId="52" fillId="33" borderId="0" xfId="48" applyFont="1" applyFill="1" applyAlignment="1">
      <alignment horizontal="center" vertical="center"/>
      <protection/>
    </xf>
    <xf numFmtId="0" fontId="9" fillId="33" borderId="17" xfId="48" applyFont="1" applyFill="1" applyBorder="1" applyAlignment="1">
      <alignment vertical="center"/>
      <protection/>
    </xf>
    <xf numFmtId="49" fontId="52" fillId="33" borderId="0" xfId="48" applyNumberFormat="1" applyFont="1" applyFill="1" applyBorder="1" applyAlignment="1">
      <alignment wrapText="1"/>
      <protection/>
    </xf>
    <xf numFmtId="49" fontId="52" fillId="33" borderId="0" xfId="48" applyNumberFormat="1" applyFont="1" applyFill="1" applyBorder="1" applyAlignment="1">
      <alignment/>
      <protection/>
    </xf>
    <xf numFmtId="49" fontId="52" fillId="33" borderId="0" xfId="48" applyNumberFormat="1" applyFont="1" applyFill="1" applyBorder="1" applyAlignment="1">
      <alignment horizontal="left" wrapText="1"/>
      <protection/>
    </xf>
    <xf numFmtId="49" fontId="52" fillId="33" borderId="0" xfId="48" applyNumberFormat="1" applyFont="1" applyFill="1" applyBorder="1" applyAlignment="1">
      <alignment horizontal="left"/>
      <protection/>
    </xf>
    <xf numFmtId="168" fontId="9" fillId="33" borderId="0" xfId="48" applyNumberFormat="1" applyFont="1" applyFill="1" applyBorder="1">
      <alignment/>
      <protection/>
    </xf>
    <xf numFmtId="0" fontId="9" fillId="33" borderId="16" xfId="48" applyFont="1" applyFill="1" applyBorder="1" applyAlignment="1">
      <alignment vertical="center" wrapText="1"/>
      <protection/>
    </xf>
    <xf numFmtId="0" fontId="9" fillId="33" borderId="12" xfId="48" applyFont="1" applyFill="1" applyBorder="1" applyAlignment="1">
      <alignment vertical="center" wrapText="1"/>
      <protection/>
    </xf>
    <xf numFmtId="0" fontId="9" fillId="33" borderId="0" xfId="48" applyFont="1" applyFill="1" applyBorder="1" applyAlignment="1">
      <alignment vertical="center" wrapText="1"/>
      <protection/>
    </xf>
    <xf numFmtId="49" fontId="9" fillId="33" borderId="17" xfId="0" applyNumberFormat="1" applyFont="1" applyFill="1" applyBorder="1" applyAlignment="1">
      <alignment vertical="center" wrapText="1"/>
    </xf>
    <xf numFmtId="0" fontId="9" fillId="33" borderId="12" xfId="48" applyNumberFormat="1" applyFont="1" applyFill="1" applyBorder="1" applyAlignment="1">
      <alignment vertical="center"/>
      <protection/>
    </xf>
    <xf numFmtId="0" fontId="9" fillId="33" borderId="17" xfId="0" applyFont="1" applyFill="1" applyBorder="1" applyAlignment="1">
      <alignment horizontal="justify" vertical="center"/>
    </xf>
    <xf numFmtId="0" fontId="9" fillId="33" borderId="18" xfId="48" applyFont="1" applyFill="1" applyBorder="1" applyAlignment="1">
      <alignment vertical="center" wrapText="1"/>
      <protection/>
    </xf>
    <xf numFmtId="0" fontId="9" fillId="33" borderId="15" xfId="48" applyFont="1" applyFill="1" applyBorder="1" applyAlignment="1">
      <alignment vertical="center" wrapText="1"/>
      <protection/>
    </xf>
    <xf numFmtId="0" fontId="9" fillId="33" borderId="14" xfId="48" applyFont="1" applyFill="1" applyBorder="1" applyAlignment="1">
      <alignment vertical="center" wrapText="1"/>
      <protection/>
    </xf>
    <xf numFmtId="166" fontId="9" fillId="33" borderId="14" xfId="48" applyNumberFormat="1" applyFont="1" applyFill="1" applyBorder="1" applyAlignment="1">
      <alignment horizontal="center" vertical="center"/>
      <protection/>
    </xf>
    <xf numFmtId="0" fontId="9" fillId="33" borderId="0" xfId="48" applyFont="1" applyFill="1" applyBorder="1" applyAlignment="1">
      <alignment horizontal="center" vertical="center" wrapText="1"/>
      <protection/>
    </xf>
    <xf numFmtId="0" fontId="9" fillId="33" borderId="13" xfId="48" applyFont="1" applyFill="1" applyBorder="1" applyAlignment="1">
      <alignment vertical="center"/>
      <protection/>
    </xf>
    <xf numFmtId="0" fontId="9" fillId="33" borderId="0" xfId="48" applyFont="1" applyFill="1" applyBorder="1" applyAlignment="1">
      <alignment horizontal="left" vertical="center"/>
      <protection/>
    </xf>
    <xf numFmtId="0" fontId="8" fillId="34" borderId="19" xfId="48" applyFont="1" applyFill="1" applyBorder="1" applyAlignment="1">
      <alignment horizontal="center" vertical="center"/>
      <protection/>
    </xf>
    <xf numFmtId="43" fontId="8" fillId="34" borderId="20" xfId="64" applyFont="1" applyFill="1" applyBorder="1" applyAlignment="1">
      <alignment horizontal="center" vertical="center" wrapText="1"/>
    </xf>
    <xf numFmtId="0" fontId="8" fillId="34" borderId="11" xfId="48" applyNumberFormat="1" applyFont="1" applyFill="1" applyBorder="1" applyAlignment="1">
      <alignment/>
      <protection/>
    </xf>
    <xf numFmtId="166" fontId="8" fillId="34" borderId="20" xfId="64" applyNumberFormat="1" applyFont="1" applyFill="1" applyBorder="1" applyAlignment="1">
      <alignment vertical="center"/>
    </xf>
    <xf numFmtId="166" fontId="8" fillId="34" borderId="11" xfId="64" applyNumberFormat="1" applyFont="1" applyFill="1" applyBorder="1" applyAlignment="1">
      <alignment vertical="center"/>
    </xf>
    <xf numFmtId="0" fontId="8" fillId="34" borderId="11" xfId="48" applyNumberFormat="1" applyFont="1" applyFill="1" applyBorder="1" applyAlignment="1">
      <alignment vertical="center"/>
      <protection/>
    </xf>
    <xf numFmtId="37" fontId="9" fillId="34" borderId="20" xfId="48" applyNumberFormat="1" applyFont="1" applyFill="1" applyBorder="1" applyAlignment="1">
      <alignment vertical="center"/>
      <protection/>
    </xf>
    <xf numFmtId="0" fontId="8" fillId="34" borderId="21" xfId="48" applyFont="1" applyFill="1" applyBorder="1" applyAlignment="1">
      <alignment vertical="center" wrapText="1"/>
      <protection/>
    </xf>
    <xf numFmtId="0" fontId="8" fillId="34" borderId="11" xfId="48" applyFont="1" applyFill="1" applyBorder="1" applyAlignment="1">
      <alignment vertical="center"/>
      <protection/>
    </xf>
    <xf numFmtId="0" fontId="9" fillId="34" borderId="11" xfId="48" applyFont="1" applyFill="1" applyBorder="1" applyAlignment="1">
      <alignment vertical="center"/>
      <protection/>
    </xf>
    <xf numFmtId="166" fontId="8" fillId="33" borderId="10" xfId="64" applyNumberFormat="1" applyFont="1" applyFill="1" applyBorder="1" applyAlignment="1">
      <alignment vertical="center"/>
    </xf>
    <xf numFmtId="166" fontId="53" fillId="33" borderId="12" xfId="0" applyNumberFormat="1" applyFont="1" applyFill="1" applyBorder="1" applyAlignment="1">
      <alignment vertical="center"/>
    </xf>
    <xf numFmtId="166" fontId="53" fillId="33" borderId="0" xfId="0" applyNumberFormat="1" applyFont="1" applyFill="1" applyBorder="1" applyAlignment="1">
      <alignment vertical="center"/>
    </xf>
    <xf numFmtId="166" fontId="8" fillId="33" borderId="15" xfId="64" applyNumberFormat="1" applyFont="1" applyFill="1" applyBorder="1" applyAlignment="1">
      <alignment vertical="center"/>
    </xf>
    <xf numFmtId="166" fontId="8" fillId="33" borderId="14" xfId="64" applyNumberFormat="1" applyFont="1" applyFill="1" applyBorder="1" applyAlignment="1">
      <alignment vertical="center"/>
    </xf>
    <xf numFmtId="166" fontId="3" fillId="33" borderId="0" xfId="48" applyNumberFormat="1" applyFont="1" applyFill="1">
      <alignment/>
      <protection/>
    </xf>
    <xf numFmtId="3" fontId="9" fillId="33" borderId="13" xfId="48" applyNumberFormat="1" applyFont="1" applyFill="1" applyBorder="1" applyAlignment="1">
      <alignment vertical="center"/>
      <protection/>
    </xf>
    <xf numFmtId="0" fontId="9" fillId="33" borderId="10" xfId="48" applyNumberFormat="1" applyFont="1" applyFill="1" applyBorder="1" applyAlignment="1">
      <alignment vertical="center"/>
      <protection/>
    </xf>
    <xf numFmtId="3" fontId="9" fillId="33" borderId="12" xfId="48" applyNumberFormat="1" applyFont="1" applyFill="1" applyBorder="1" applyAlignment="1">
      <alignment vertical="center"/>
      <protection/>
    </xf>
    <xf numFmtId="166" fontId="9" fillId="33" borderId="15" xfId="64" applyNumberFormat="1" applyFont="1" applyFill="1" applyBorder="1" applyAlignment="1">
      <alignment vertical="center"/>
    </xf>
    <xf numFmtId="166" fontId="9" fillId="33" borderId="14" xfId="64" applyNumberFormat="1" applyFont="1" applyFill="1" applyBorder="1" applyAlignment="1">
      <alignment vertical="center"/>
    </xf>
    <xf numFmtId="43" fontId="9" fillId="33" borderId="0" xfId="64" applyFont="1" applyFill="1" applyBorder="1" applyAlignment="1">
      <alignment vertical="center"/>
    </xf>
    <xf numFmtId="3" fontId="9" fillId="33" borderId="0" xfId="48" applyNumberFormat="1" applyFont="1" applyFill="1" applyBorder="1" applyAlignment="1">
      <alignment vertical="center"/>
      <protection/>
    </xf>
    <xf numFmtId="0" fontId="3" fillId="33" borderId="21" xfId="48" applyNumberFormat="1" applyFont="1" applyFill="1" applyBorder="1" applyAlignment="1">
      <alignment vertical="center" wrapText="1"/>
      <protection/>
    </xf>
    <xf numFmtId="0" fontId="3" fillId="33" borderId="20" xfId="48" applyFont="1" applyFill="1" applyBorder="1" applyAlignment="1">
      <alignment vertical="center" wrapText="1"/>
      <protection/>
    </xf>
    <xf numFmtId="0" fontId="3" fillId="33" borderId="11" xfId="48" applyFont="1" applyFill="1" applyBorder="1" applyAlignment="1">
      <alignment vertical="center" wrapText="1"/>
      <protection/>
    </xf>
    <xf numFmtId="0" fontId="3" fillId="33" borderId="21" xfId="48" applyFont="1" applyFill="1" applyBorder="1" applyAlignment="1">
      <alignment horizontal="left" vertical="center"/>
      <protection/>
    </xf>
    <xf numFmtId="166" fontId="3" fillId="33" borderId="19" xfId="48" applyNumberFormat="1" applyFont="1" applyFill="1" applyBorder="1" applyAlignment="1">
      <alignment horizontal="center" vertical="center"/>
      <protection/>
    </xf>
    <xf numFmtId="168" fontId="3" fillId="33" borderId="19" xfId="64" applyNumberFormat="1" applyFont="1" applyFill="1" applyBorder="1" applyAlignment="1">
      <alignment horizontal="center" vertical="center"/>
    </xf>
    <xf numFmtId="0" fontId="4" fillId="33" borderId="11" xfId="48" applyFont="1" applyFill="1" applyBorder="1" applyAlignment="1">
      <alignment horizontal="left" vertical="center"/>
      <protection/>
    </xf>
    <xf numFmtId="0" fontId="4" fillId="33" borderId="20" xfId="48" applyFont="1" applyFill="1" applyBorder="1" applyAlignment="1">
      <alignment horizontal="center" vertical="center"/>
      <protection/>
    </xf>
    <xf numFmtId="0" fontId="4" fillId="33" borderId="11" xfId="48" applyFont="1" applyFill="1" applyBorder="1" applyAlignment="1">
      <alignment horizontal="center" vertical="center"/>
      <protection/>
    </xf>
    <xf numFmtId="0" fontId="7" fillId="33" borderId="0" xfId="48" applyFont="1" applyFill="1" applyAlignment="1">
      <alignment horizontal="left" vertical="center" wrapText="1" indent="3"/>
      <protection/>
    </xf>
    <xf numFmtId="0" fontId="4" fillId="34" borderId="19" xfId="48" applyFont="1" applyFill="1" applyBorder="1" applyAlignment="1">
      <alignment horizontal="center" vertical="center"/>
      <protection/>
    </xf>
    <xf numFmtId="43" fontId="4" fillId="34" borderId="20" xfId="64" applyFont="1" applyFill="1" applyBorder="1" applyAlignment="1">
      <alignment horizontal="center" vertical="center"/>
    </xf>
    <xf numFmtId="0" fontId="4" fillId="34" borderId="21" xfId="48" applyFont="1" applyFill="1" applyBorder="1" applyAlignment="1">
      <alignment horizontal="left" vertical="center"/>
      <protection/>
    </xf>
    <xf numFmtId="166" fontId="4" fillId="34" borderId="19" xfId="48" applyNumberFormat="1" applyFont="1" applyFill="1" applyBorder="1" applyAlignment="1">
      <alignment horizontal="center" vertical="center"/>
      <protection/>
    </xf>
    <xf numFmtId="166" fontId="4" fillId="34" borderId="11" xfId="64" applyNumberFormat="1" applyFont="1" applyFill="1" applyBorder="1" applyAlignment="1">
      <alignment vertical="center"/>
    </xf>
    <xf numFmtId="166" fontId="4" fillId="34" borderId="20" xfId="48" applyNumberFormat="1" applyFont="1" applyFill="1" applyBorder="1" applyAlignment="1">
      <alignment horizontal="center" vertical="center"/>
      <protection/>
    </xf>
    <xf numFmtId="168" fontId="11" fillId="33" borderId="0" xfId="48" applyNumberFormat="1" applyFont="1" applyFill="1" applyBorder="1" applyAlignment="1">
      <alignment horizontal="center" vertical="center"/>
      <protection/>
    </xf>
    <xf numFmtId="0" fontId="9" fillId="33" borderId="0" xfId="48" applyFont="1" applyFill="1" applyAlignment="1">
      <alignment horizontal="center"/>
      <protection/>
    </xf>
    <xf numFmtId="0" fontId="9" fillId="33" borderId="0" xfId="48" applyFont="1" applyFill="1" applyBorder="1" applyAlignment="1">
      <alignment horizontal="center" vertical="center"/>
      <protection/>
    </xf>
    <xf numFmtId="0" fontId="9" fillId="33" borderId="0" xfId="48" applyFont="1" applyFill="1" applyAlignment="1">
      <alignment horizontal="right"/>
      <protection/>
    </xf>
    <xf numFmtId="164" fontId="9" fillId="33" borderId="0" xfId="48" applyNumberFormat="1" applyFont="1" applyFill="1" applyAlignment="1">
      <alignment horizontal="right" vertical="center"/>
      <protection/>
    </xf>
    <xf numFmtId="49" fontId="9" fillId="33" borderId="0" xfId="64" applyNumberFormat="1" applyFont="1" applyFill="1" applyAlignment="1">
      <alignment horizontal="right" vertical="center"/>
    </xf>
    <xf numFmtId="0" fontId="9" fillId="33" borderId="0" xfId="48" applyFont="1" applyFill="1" applyBorder="1" applyAlignment="1">
      <alignment horizontal="center" vertical="center"/>
      <protection/>
    </xf>
    <xf numFmtId="0" fontId="9" fillId="33" borderId="0" xfId="48" applyFont="1" applyFill="1" applyBorder="1" applyAlignment="1">
      <alignment horizontal="center" vertical="center"/>
      <protection/>
    </xf>
    <xf numFmtId="168" fontId="3" fillId="33" borderId="0" xfId="48" applyNumberFormat="1" applyFont="1" applyFill="1" applyBorder="1" applyAlignment="1">
      <alignment horizontal="center" vertical="center"/>
      <protection/>
    </xf>
    <xf numFmtId="166" fontId="9" fillId="33" borderId="0" xfId="48" applyNumberFormat="1" applyFont="1" applyFill="1">
      <alignment/>
      <protection/>
    </xf>
    <xf numFmtId="168" fontId="9" fillId="33" borderId="0" xfId="64" applyNumberFormat="1" applyFont="1" applyFill="1" applyBorder="1" applyAlignment="1">
      <alignment/>
    </xf>
    <xf numFmtId="49" fontId="54" fillId="33" borderId="0" xfId="48" applyNumberFormat="1" applyFont="1" applyFill="1" applyBorder="1">
      <alignment/>
      <protection/>
    </xf>
    <xf numFmtId="0" fontId="8" fillId="34" borderId="11" xfId="48" applyNumberFormat="1" applyFont="1" applyFill="1" applyBorder="1" applyAlignment="1">
      <alignment vertical="center" wrapText="1"/>
      <protection/>
    </xf>
    <xf numFmtId="0" fontId="8" fillId="34" borderId="20" xfId="48" applyFont="1" applyFill="1" applyBorder="1" applyAlignment="1">
      <alignment vertical="center"/>
      <protection/>
    </xf>
    <xf numFmtId="37" fontId="8" fillId="34" borderId="20" xfId="48" applyNumberFormat="1" applyFont="1" applyFill="1" applyBorder="1" applyAlignment="1">
      <alignment vertical="center"/>
      <protection/>
    </xf>
    <xf numFmtId="0" fontId="8" fillId="34" borderId="21" xfId="48" applyNumberFormat="1" applyFont="1" applyFill="1" applyBorder="1" applyAlignment="1">
      <alignment/>
      <protection/>
    </xf>
    <xf numFmtId="166" fontId="8" fillId="34" borderId="20" xfId="64" applyNumberFormat="1" applyFont="1" applyFill="1" applyBorder="1" applyAlignment="1">
      <alignment/>
    </xf>
    <xf numFmtId="166" fontId="8" fillId="34" borderId="11" xfId="64" applyNumberFormat="1" applyFont="1" applyFill="1" applyBorder="1" applyAlignment="1">
      <alignment/>
    </xf>
    <xf numFmtId="166" fontId="4" fillId="33" borderId="11" xfId="64" applyNumberFormat="1" applyFont="1" applyFill="1" applyBorder="1" applyAlignment="1">
      <alignment vertical="center"/>
    </xf>
    <xf numFmtId="0" fontId="8" fillId="33" borderId="11" xfId="48" applyNumberFormat="1" applyFont="1" applyFill="1" applyBorder="1" applyAlignment="1">
      <alignment vertical="center"/>
      <protection/>
    </xf>
    <xf numFmtId="0" fontId="8" fillId="33" borderId="14" xfId="48" applyNumberFormat="1" applyFont="1" applyFill="1" applyBorder="1" applyAlignment="1">
      <alignment vertical="center"/>
      <protection/>
    </xf>
    <xf numFmtId="4" fontId="9" fillId="33" borderId="0" xfId="48" applyNumberFormat="1" applyFont="1" applyFill="1" applyAlignment="1">
      <alignment horizontal="center" vertical="center"/>
      <protection/>
    </xf>
    <xf numFmtId="168" fontId="55" fillId="0" borderId="20" xfId="64" applyNumberFormat="1" applyFont="1" applyFill="1" applyBorder="1" applyAlignment="1">
      <alignment horizontal="right" vertical="center"/>
    </xf>
    <xf numFmtId="168" fontId="3" fillId="0" borderId="19" xfId="64" applyNumberFormat="1" applyFont="1" applyFill="1" applyBorder="1" applyAlignment="1">
      <alignment horizontal="center" vertical="center"/>
    </xf>
    <xf numFmtId="3" fontId="9" fillId="33" borderId="0" xfId="48" applyNumberFormat="1" applyFont="1" applyFill="1" applyBorder="1">
      <alignment/>
      <protection/>
    </xf>
    <xf numFmtId="0" fontId="56" fillId="35" borderId="0" xfId="48" applyFont="1" applyFill="1" applyAlignment="1">
      <alignment horizontal="left" vertical="center"/>
      <protection/>
    </xf>
    <xf numFmtId="0" fontId="54" fillId="0" borderId="0" xfId="48" applyFont="1" applyFill="1" applyBorder="1" applyAlignment="1">
      <alignment horizontal="center" vertical="center"/>
      <protection/>
    </xf>
    <xf numFmtId="0" fontId="9" fillId="33" borderId="0" xfId="48" applyFont="1" applyFill="1" applyBorder="1" applyAlignment="1">
      <alignment horizontal="center" vertical="center"/>
      <protection/>
    </xf>
    <xf numFmtId="166" fontId="3" fillId="33" borderId="21" xfId="48" applyNumberFormat="1" applyFont="1" applyFill="1" applyBorder="1" applyAlignment="1">
      <alignment vertical="center" wrapText="1"/>
      <protection/>
    </xf>
    <xf numFmtId="168" fontId="55" fillId="33" borderId="11" xfId="64" applyNumberFormat="1" applyFont="1" applyFill="1" applyBorder="1" applyAlignment="1">
      <alignment vertical="center" wrapText="1"/>
    </xf>
    <xf numFmtId="0" fontId="9" fillId="0" borderId="17" xfId="48" applyFont="1" applyFill="1" applyBorder="1" applyAlignment="1">
      <alignment vertical="center"/>
      <protection/>
    </xf>
    <xf numFmtId="49" fontId="54" fillId="33" borderId="0" xfId="48" applyNumberFormat="1" applyFont="1" applyFill="1" applyBorder="1" applyAlignment="1">
      <alignment horizontal="left" wrapText="1"/>
      <protection/>
    </xf>
    <xf numFmtId="0" fontId="57" fillId="0" borderId="0" xfId="48" applyFont="1" applyFill="1" applyBorder="1" applyAlignment="1">
      <alignment horizontal="center" vertical="center" wrapText="1"/>
      <protection/>
    </xf>
    <xf numFmtId="3" fontId="9" fillId="0" borderId="0" xfId="48" applyNumberFormat="1" applyFont="1" applyFill="1" applyBorder="1" applyAlignment="1">
      <alignment vertical="center" wrapText="1"/>
      <protection/>
    </xf>
    <xf numFmtId="3" fontId="9" fillId="0" borderId="0" xfId="48" applyNumberFormat="1" applyFont="1" applyFill="1" applyBorder="1">
      <alignment/>
      <protection/>
    </xf>
    <xf numFmtId="0" fontId="9" fillId="33" borderId="0" xfId="48" applyFont="1" applyFill="1" applyBorder="1" applyAlignment="1">
      <alignment horizontal="center" vertical="center"/>
      <protection/>
    </xf>
    <xf numFmtId="12" fontId="9" fillId="33" borderId="0" xfId="64" applyNumberFormat="1" applyFont="1" applyFill="1" applyAlignment="1">
      <alignment horizontal="right" vertical="center"/>
    </xf>
    <xf numFmtId="166" fontId="9" fillId="33" borderId="0" xfId="48" applyNumberFormat="1" applyFont="1" applyFill="1" applyAlignment="1">
      <alignment/>
      <protection/>
    </xf>
    <xf numFmtId="4" fontId="9" fillId="33" borderId="0" xfId="48" applyNumberFormat="1" applyFont="1" applyFill="1" applyBorder="1" applyAlignment="1">
      <alignment horizontal="center" vertical="center"/>
      <protection/>
    </xf>
    <xf numFmtId="4" fontId="8" fillId="33" borderId="0" xfId="48" applyNumberFormat="1" applyFont="1" applyFill="1" applyBorder="1" applyAlignment="1">
      <alignment horizontal="center" vertical="center"/>
      <protection/>
    </xf>
    <xf numFmtId="4" fontId="8" fillId="33" borderId="0" xfId="48" applyNumberFormat="1" applyFont="1" applyFill="1" applyAlignment="1">
      <alignment horizontal="center" vertical="center"/>
      <protection/>
    </xf>
    <xf numFmtId="165" fontId="58" fillId="33" borderId="22" xfId="64" applyNumberFormat="1" applyFont="1" applyFill="1" applyBorder="1" applyAlignment="1">
      <alignment vertical="center"/>
    </xf>
    <xf numFmtId="165" fontId="53" fillId="33" borderId="23" xfId="64" applyNumberFormat="1" applyFont="1" applyFill="1" applyBorder="1" applyAlignment="1">
      <alignment vertical="center"/>
    </xf>
    <xf numFmtId="165" fontId="8" fillId="33" borderId="10" xfId="64" applyNumberFormat="1" applyFont="1" applyFill="1" applyBorder="1" applyAlignment="1">
      <alignment vertical="center"/>
    </xf>
    <xf numFmtId="165" fontId="9" fillId="33" borderId="0" xfId="64" applyNumberFormat="1" applyFont="1" applyFill="1" applyBorder="1" applyAlignment="1">
      <alignment vertical="center"/>
    </xf>
    <xf numFmtId="165" fontId="53" fillId="33" borderId="0" xfId="0" applyNumberFormat="1" applyFont="1" applyFill="1" applyBorder="1" applyAlignment="1">
      <alignment vertical="center"/>
    </xf>
    <xf numFmtId="165" fontId="53" fillId="0" borderId="0" xfId="64" applyNumberFormat="1" applyFont="1" applyFill="1" applyBorder="1" applyAlignment="1">
      <alignment vertical="center"/>
    </xf>
    <xf numFmtId="165" fontId="8" fillId="33" borderId="0" xfId="64" applyNumberFormat="1" applyFont="1" applyFill="1" applyBorder="1" applyAlignment="1">
      <alignment vertical="center"/>
    </xf>
    <xf numFmtId="165" fontId="53" fillId="0" borderId="23" xfId="64" applyNumberFormat="1" applyFont="1" applyFill="1" applyBorder="1" applyAlignment="1">
      <alignment vertical="center"/>
    </xf>
    <xf numFmtId="165" fontId="58" fillId="33" borderId="23" xfId="64" applyNumberFormat="1" applyFont="1" applyFill="1" applyBorder="1" applyAlignment="1">
      <alignment vertical="center"/>
    </xf>
    <xf numFmtId="165" fontId="58" fillId="33" borderId="24" xfId="64" applyNumberFormat="1" applyFont="1" applyFill="1" applyBorder="1" applyAlignment="1">
      <alignment vertical="center"/>
    </xf>
    <xf numFmtId="165" fontId="58" fillId="34" borderId="24" xfId="64" applyNumberFormat="1" applyFont="1" applyFill="1" applyBorder="1" applyAlignment="1">
      <alignment/>
    </xf>
    <xf numFmtId="165" fontId="8" fillId="33" borderId="23" xfId="64" applyNumberFormat="1" applyFont="1" applyFill="1" applyBorder="1" applyAlignment="1">
      <alignment vertical="center" wrapText="1"/>
    </xf>
    <xf numFmtId="165" fontId="8" fillId="33" borderId="12" xfId="64" applyNumberFormat="1" applyFont="1" applyFill="1" applyBorder="1" applyAlignment="1">
      <alignment vertical="center"/>
    </xf>
    <xf numFmtId="165" fontId="8" fillId="33" borderId="13" xfId="64" applyNumberFormat="1" applyFont="1" applyFill="1" applyBorder="1" applyAlignment="1">
      <alignment vertical="center"/>
    </xf>
    <xf numFmtId="165" fontId="8" fillId="33" borderId="16" xfId="64" applyNumberFormat="1" applyFont="1" applyFill="1" applyBorder="1" applyAlignment="1">
      <alignment vertical="center"/>
    </xf>
    <xf numFmtId="165" fontId="9" fillId="33" borderId="23" xfId="64" applyNumberFormat="1" applyFont="1" applyFill="1" applyBorder="1" applyAlignment="1">
      <alignment vertical="center" wrapText="1"/>
    </xf>
    <xf numFmtId="165" fontId="9" fillId="33" borderId="12" xfId="64" applyNumberFormat="1" applyFont="1" applyFill="1" applyBorder="1" applyAlignment="1">
      <alignment vertical="center"/>
    </xf>
    <xf numFmtId="165" fontId="9" fillId="33" borderId="17" xfId="64" applyNumberFormat="1" applyFont="1" applyFill="1" applyBorder="1" applyAlignment="1">
      <alignment vertical="center"/>
    </xf>
    <xf numFmtId="165" fontId="9" fillId="33" borderId="23" xfId="64" applyNumberFormat="1" applyFont="1" applyFill="1" applyBorder="1" applyAlignment="1">
      <alignment vertical="center"/>
    </xf>
    <xf numFmtId="165" fontId="8" fillId="33" borderId="17" xfId="64" applyNumberFormat="1" applyFont="1" applyFill="1" applyBorder="1" applyAlignment="1">
      <alignment vertical="center"/>
    </xf>
    <xf numFmtId="165" fontId="8" fillId="33" borderId="12" xfId="64" applyNumberFormat="1" applyFont="1" applyFill="1" applyBorder="1" applyAlignment="1">
      <alignment horizontal="center" vertical="center"/>
    </xf>
    <xf numFmtId="165" fontId="9" fillId="33" borderId="15" xfId="64" applyNumberFormat="1" applyFont="1" applyFill="1" applyBorder="1" applyAlignment="1">
      <alignment vertical="center"/>
    </xf>
    <xf numFmtId="165" fontId="9" fillId="33" borderId="18" xfId="64" applyNumberFormat="1" applyFont="1" applyFill="1" applyBorder="1" applyAlignment="1">
      <alignment vertical="center"/>
    </xf>
    <xf numFmtId="165" fontId="8" fillId="34" borderId="19" xfId="64" applyNumberFormat="1" applyFont="1" applyFill="1" applyBorder="1" applyAlignment="1">
      <alignment vertical="center" wrapText="1"/>
    </xf>
    <xf numFmtId="165" fontId="8" fillId="34" borderId="20" xfId="64" applyNumberFormat="1" applyFont="1" applyFill="1" applyBorder="1" applyAlignment="1">
      <alignment vertical="center"/>
    </xf>
    <xf numFmtId="165" fontId="8" fillId="34" borderId="21" xfId="64" applyNumberFormat="1" applyFont="1" applyFill="1" applyBorder="1" applyAlignment="1">
      <alignment vertical="center"/>
    </xf>
    <xf numFmtId="165" fontId="8" fillId="34" borderId="13" xfId="64" applyNumberFormat="1" applyFont="1" applyFill="1" applyBorder="1" applyAlignment="1">
      <alignment vertical="center"/>
    </xf>
    <xf numFmtId="165" fontId="9" fillId="33" borderId="0" xfId="48" applyNumberFormat="1" applyFont="1" applyFill="1" applyBorder="1" applyAlignment="1">
      <alignment horizontal="center" vertical="center"/>
      <protection/>
    </xf>
    <xf numFmtId="165" fontId="8" fillId="34" borderId="11" xfId="48" applyNumberFormat="1" applyFont="1" applyFill="1" applyBorder="1" applyAlignment="1">
      <alignment/>
      <protection/>
    </xf>
    <xf numFmtId="165" fontId="8" fillId="34" borderId="11" xfId="48" applyNumberFormat="1" applyFont="1" applyFill="1" applyBorder="1" applyAlignment="1">
      <alignment vertical="center"/>
      <protection/>
    </xf>
    <xf numFmtId="43" fontId="9" fillId="33" borderId="16" xfId="64" applyNumberFormat="1" applyFont="1" applyFill="1" applyBorder="1" applyAlignment="1">
      <alignment/>
    </xf>
    <xf numFmtId="43" fontId="9" fillId="33" borderId="13" xfId="48" applyNumberFormat="1" applyFont="1" applyFill="1" applyBorder="1" applyAlignment="1">
      <alignment vertical="center"/>
      <protection/>
    </xf>
    <xf numFmtId="43" fontId="9" fillId="33" borderId="10" xfId="48" applyNumberFormat="1" applyFont="1" applyFill="1" applyBorder="1" applyAlignment="1">
      <alignment vertical="center"/>
      <protection/>
    </xf>
    <xf numFmtId="43" fontId="9" fillId="33" borderId="10" xfId="64" applyNumberFormat="1" applyFont="1" applyFill="1" applyBorder="1" applyAlignment="1">
      <alignment vertical="center"/>
    </xf>
    <xf numFmtId="43" fontId="9" fillId="33" borderId="17" xfId="64" applyNumberFormat="1" applyFont="1" applyFill="1" applyBorder="1" applyAlignment="1">
      <alignment/>
    </xf>
    <xf numFmtId="43" fontId="9" fillId="33" borderId="12" xfId="64" applyNumberFormat="1" applyFont="1" applyFill="1" applyBorder="1" applyAlignment="1">
      <alignment vertical="center"/>
    </xf>
    <xf numFmtId="43" fontId="9" fillId="33" borderId="0" xfId="64" applyNumberFormat="1" applyFont="1" applyFill="1" applyBorder="1" applyAlignment="1">
      <alignment vertical="center"/>
    </xf>
    <xf numFmtId="43" fontId="9" fillId="33" borderId="12" xfId="48" applyNumberFormat="1" applyFont="1" applyFill="1" applyBorder="1" applyAlignment="1">
      <alignment vertical="center" wrapText="1"/>
      <protection/>
    </xf>
    <xf numFmtId="43" fontId="9" fillId="33" borderId="0" xfId="48" applyNumberFormat="1" applyFont="1" applyFill="1" applyBorder="1" applyAlignment="1">
      <alignment vertical="center"/>
      <protection/>
    </xf>
    <xf numFmtId="43" fontId="9" fillId="33" borderId="12" xfId="48" applyNumberFormat="1" applyFont="1" applyFill="1" applyBorder="1" applyAlignment="1">
      <alignment vertical="center"/>
      <protection/>
    </xf>
    <xf numFmtId="43" fontId="9" fillId="33" borderId="18" xfId="64" applyNumberFormat="1" applyFont="1" applyFill="1" applyBorder="1" applyAlignment="1">
      <alignment/>
    </xf>
    <xf numFmtId="43" fontId="9" fillId="33" borderId="15" xfId="64" applyNumberFormat="1" applyFont="1" applyFill="1" applyBorder="1" applyAlignment="1">
      <alignment vertical="center"/>
    </xf>
    <xf numFmtId="43" fontId="9" fillId="33" borderId="14" xfId="64" applyNumberFormat="1" applyFont="1" applyFill="1" applyBorder="1" applyAlignment="1">
      <alignment vertical="center"/>
    </xf>
    <xf numFmtId="43" fontId="8" fillId="34" borderId="11" xfId="64" applyNumberFormat="1" applyFont="1" applyFill="1" applyBorder="1" applyAlignment="1">
      <alignment vertical="center"/>
    </xf>
    <xf numFmtId="43" fontId="8" fillId="33" borderId="0" xfId="48" applyNumberFormat="1" applyFont="1" applyFill="1" applyBorder="1" applyAlignment="1">
      <alignment horizontal="center" vertical="center"/>
      <protection/>
    </xf>
    <xf numFmtId="165" fontId="8" fillId="33" borderId="20" xfId="64" applyNumberFormat="1" applyFont="1" applyFill="1" applyBorder="1" applyAlignment="1">
      <alignment/>
    </xf>
    <xf numFmtId="165" fontId="8" fillId="33" borderId="11" xfId="64" applyNumberFormat="1" applyFont="1" applyFill="1" applyBorder="1" applyAlignment="1">
      <alignment/>
    </xf>
    <xf numFmtId="165" fontId="8" fillId="33" borderId="11" xfId="64" applyNumberFormat="1" applyFont="1" applyFill="1" applyBorder="1" applyAlignment="1">
      <alignment vertical="center"/>
    </xf>
    <xf numFmtId="165" fontId="9" fillId="33" borderId="12" xfId="48" applyNumberFormat="1" applyFont="1" applyFill="1" applyBorder="1" applyAlignment="1">
      <alignment vertical="center"/>
      <protection/>
    </xf>
    <xf numFmtId="165" fontId="9" fillId="33" borderId="0" xfId="48" applyNumberFormat="1" applyFont="1" applyFill="1" applyBorder="1" applyAlignment="1">
      <alignment vertical="center"/>
      <protection/>
    </xf>
    <xf numFmtId="165" fontId="9" fillId="33" borderId="0" xfId="48" applyNumberFormat="1" applyFont="1" applyFill="1" applyBorder="1" applyAlignment="1">
      <alignment horizontal="right" vertical="center"/>
      <protection/>
    </xf>
    <xf numFmtId="165" fontId="9" fillId="33" borderId="15" xfId="48" applyNumberFormat="1" applyFont="1" applyFill="1" applyBorder="1" applyAlignment="1">
      <alignment vertical="center"/>
      <protection/>
    </xf>
    <xf numFmtId="165" fontId="9" fillId="33" borderId="14" xfId="48" applyNumberFormat="1" applyFont="1" applyFill="1" applyBorder="1" applyAlignment="1">
      <alignment vertical="center"/>
      <protection/>
    </xf>
    <xf numFmtId="165" fontId="9" fillId="33" borderId="14" xfId="48" applyNumberFormat="1" applyFont="1" applyFill="1" applyBorder="1" applyAlignment="1">
      <alignment horizontal="center" vertical="center"/>
      <protection/>
    </xf>
    <xf numFmtId="165" fontId="9" fillId="33" borderId="14" xfId="48" applyNumberFormat="1" applyFont="1" applyFill="1" applyBorder="1" applyAlignment="1">
      <alignment horizontal="right" vertical="center"/>
      <protection/>
    </xf>
    <xf numFmtId="165" fontId="9" fillId="34" borderId="20" xfId="48" applyNumberFormat="1" applyFont="1" applyFill="1" applyBorder="1" applyAlignment="1">
      <alignment vertical="center"/>
      <protection/>
    </xf>
    <xf numFmtId="165" fontId="9" fillId="34" borderId="11" xfId="48" applyNumberFormat="1" applyFont="1" applyFill="1" applyBorder="1" applyAlignment="1">
      <alignment vertical="center"/>
      <protection/>
    </xf>
    <xf numFmtId="165" fontId="8" fillId="34" borderId="11" xfId="64" applyNumberFormat="1" applyFont="1" applyFill="1" applyBorder="1" applyAlignment="1">
      <alignment vertical="center"/>
    </xf>
    <xf numFmtId="165" fontId="8" fillId="33" borderId="20" xfId="48" applyNumberFormat="1" applyFont="1" applyFill="1" applyBorder="1" applyAlignment="1">
      <alignment vertical="center"/>
      <protection/>
    </xf>
    <xf numFmtId="165" fontId="8" fillId="33" borderId="11" xfId="48" applyNumberFormat="1" applyFont="1" applyFill="1" applyBorder="1" applyAlignment="1">
      <alignment vertical="center"/>
      <protection/>
    </xf>
    <xf numFmtId="0" fontId="8" fillId="0" borderId="0" xfId="48" applyFont="1" applyFill="1" applyBorder="1" applyAlignment="1">
      <alignment vertical="center"/>
      <protection/>
    </xf>
    <xf numFmtId="43" fontId="9" fillId="33" borderId="16" xfId="64" applyNumberFormat="1" applyFont="1" applyFill="1" applyBorder="1" applyAlignment="1">
      <alignment vertical="center"/>
    </xf>
    <xf numFmtId="43" fontId="9" fillId="33" borderId="17" xfId="64" applyNumberFormat="1" applyFont="1" applyFill="1" applyBorder="1" applyAlignment="1">
      <alignment vertical="center"/>
    </xf>
    <xf numFmtId="43" fontId="9" fillId="33" borderId="18" xfId="64" applyNumberFormat="1" applyFont="1" applyFill="1" applyBorder="1" applyAlignment="1">
      <alignment vertical="center"/>
    </xf>
    <xf numFmtId="43" fontId="9" fillId="33" borderId="15" xfId="48" applyNumberFormat="1" applyFont="1" applyFill="1" applyBorder="1" applyAlignment="1">
      <alignment vertical="center"/>
      <protection/>
    </xf>
    <xf numFmtId="43" fontId="8" fillId="34" borderId="21" xfId="64" applyNumberFormat="1" applyFont="1" applyFill="1" applyBorder="1" applyAlignment="1">
      <alignment vertical="center"/>
    </xf>
    <xf numFmtId="43" fontId="8" fillId="34" borderId="20" xfId="48" applyNumberFormat="1" applyFont="1" applyFill="1" applyBorder="1" applyAlignment="1">
      <alignment vertical="center"/>
      <protection/>
    </xf>
    <xf numFmtId="165" fontId="8" fillId="33" borderId="14" xfId="64" applyNumberFormat="1" applyFont="1" applyFill="1" applyBorder="1" applyAlignment="1">
      <alignment vertical="center"/>
    </xf>
    <xf numFmtId="165" fontId="8" fillId="34" borderId="11" xfId="64" applyNumberFormat="1" applyFont="1" applyFill="1" applyBorder="1" applyAlignment="1">
      <alignment/>
    </xf>
    <xf numFmtId="165" fontId="9" fillId="0" borderId="0" xfId="48" applyNumberFormat="1" applyFont="1" applyFill="1" applyBorder="1" applyAlignment="1">
      <alignment horizontal="center" vertical="center"/>
      <protection/>
    </xf>
    <xf numFmtId="0" fontId="9" fillId="33" borderId="0" xfId="48" applyFont="1" applyFill="1" applyAlignment="1">
      <alignment horizontal="right" vertical="center"/>
      <protection/>
    </xf>
    <xf numFmtId="0" fontId="8" fillId="34" borderId="22" xfId="48" applyFont="1" applyFill="1" applyBorder="1" applyAlignment="1">
      <alignment horizontal="center" vertical="center" wrapText="1"/>
      <protection/>
    </xf>
    <xf numFmtId="0" fontId="8" fillId="34" borderId="23" xfId="48" applyFont="1" applyFill="1" applyBorder="1" applyAlignment="1">
      <alignment horizontal="center" vertical="center" wrapText="1"/>
      <protection/>
    </xf>
    <xf numFmtId="0" fontId="8" fillId="34" borderId="24" xfId="48" applyFont="1" applyFill="1" applyBorder="1" applyAlignment="1">
      <alignment horizontal="center" vertical="center" wrapText="1"/>
      <protection/>
    </xf>
    <xf numFmtId="0" fontId="9" fillId="33" borderId="0" xfId="48" applyFont="1" applyFill="1" applyAlignment="1">
      <alignment horizontal="center" vertical="center" wrapText="1"/>
      <protection/>
    </xf>
    <xf numFmtId="0" fontId="8" fillId="34" borderId="10" xfId="48" applyFont="1" applyFill="1" applyBorder="1" applyAlignment="1">
      <alignment horizontal="center" vertical="center"/>
      <protection/>
    </xf>
    <xf numFmtId="0" fontId="8" fillId="34" borderId="14" xfId="48" applyFont="1" applyFill="1" applyBorder="1" applyAlignment="1">
      <alignment horizontal="center" vertical="center"/>
      <protection/>
    </xf>
    <xf numFmtId="0" fontId="8" fillId="34" borderId="13" xfId="48" applyFont="1" applyFill="1" applyBorder="1" applyAlignment="1">
      <alignment horizontal="center" vertical="center" wrapText="1"/>
      <protection/>
    </xf>
    <xf numFmtId="0" fontId="8" fillId="34" borderId="10" xfId="48" applyFont="1" applyFill="1" applyBorder="1" applyAlignment="1">
      <alignment horizontal="center" vertical="center" wrapText="1"/>
      <protection/>
    </xf>
    <xf numFmtId="3" fontId="8" fillId="34" borderId="10" xfId="48" applyNumberFormat="1" applyFont="1" applyFill="1" applyBorder="1" applyAlignment="1">
      <alignment horizontal="center" vertical="center"/>
      <protection/>
    </xf>
    <xf numFmtId="3" fontId="8" fillId="34" borderId="14" xfId="48" applyNumberFormat="1" applyFont="1" applyFill="1" applyBorder="1" applyAlignment="1">
      <alignment horizontal="center" vertical="center"/>
      <protection/>
    </xf>
    <xf numFmtId="165" fontId="8" fillId="34" borderId="13" xfId="48" applyNumberFormat="1" applyFont="1" applyFill="1" applyBorder="1" applyAlignment="1">
      <alignment horizontal="center" vertical="center"/>
      <protection/>
    </xf>
    <xf numFmtId="165" fontId="8" fillId="34" borderId="10" xfId="48" applyNumberFormat="1" applyFont="1" applyFill="1" applyBorder="1" applyAlignment="1">
      <alignment horizontal="center" vertical="center"/>
      <protection/>
    </xf>
    <xf numFmtId="165" fontId="8" fillId="34" borderId="15" xfId="48" applyNumberFormat="1" applyFont="1" applyFill="1" applyBorder="1" applyAlignment="1">
      <alignment horizontal="center" vertical="center"/>
      <protection/>
    </xf>
    <xf numFmtId="165" fontId="8" fillId="34" borderId="14" xfId="48" applyNumberFormat="1" applyFont="1" applyFill="1" applyBorder="1" applyAlignment="1">
      <alignment horizontal="center" vertical="center"/>
      <protection/>
    </xf>
    <xf numFmtId="49" fontId="8" fillId="34" borderId="15" xfId="48" applyNumberFormat="1" applyFont="1" applyFill="1" applyBorder="1" applyAlignment="1">
      <alignment horizontal="center" vertical="center" wrapText="1"/>
      <protection/>
    </xf>
    <xf numFmtId="49" fontId="8" fillId="34" borderId="14" xfId="48" applyNumberFormat="1" applyFont="1" applyFill="1" applyBorder="1" applyAlignment="1">
      <alignment horizontal="center" vertical="center" wrapText="1"/>
      <protection/>
    </xf>
    <xf numFmtId="0" fontId="8" fillId="34" borderId="16" xfId="48" applyFont="1" applyFill="1" applyBorder="1" applyAlignment="1">
      <alignment horizontal="center" vertical="center" wrapText="1"/>
      <protection/>
    </xf>
    <xf numFmtId="0" fontId="8" fillId="34" borderId="12" xfId="48" applyFont="1" applyFill="1" applyBorder="1" applyAlignment="1">
      <alignment horizontal="center" vertical="center" wrapText="1"/>
      <protection/>
    </xf>
    <xf numFmtId="0" fontId="8" fillId="34" borderId="17" xfId="48" applyFont="1" applyFill="1" applyBorder="1" applyAlignment="1">
      <alignment horizontal="center" vertical="center" wrapText="1"/>
      <protection/>
    </xf>
    <xf numFmtId="0" fontId="9" fillId="33" borderId="0" xfId="48" applyFont="1" applyFill="1" applyAlignment="1">
      <alignment horizontal="center"/>
      <protection/>
    </xf>
    <xf numFmtId="0" fontId="8" fillId="33" borderId="0" xfId="48" applyFont="1" applyFill="1" applyAlignment="1">
      <alignment horizontal="center"/>
      <protection/>
    </xf>
    <xf numFmtId="0" fontId="54" fillId="0" borderId="0" xfId="48" applyFont="1" applyFill="1" applyBorder="1" applyAlignment="1">
      <alignment horizontal="center" vertical="center"/>
      <protection/>
    </xf>
    <xf numFmtId="0" fontId="8" fillId="34" borderId="16" xfId="48" applyNumberFormat="1" applyFont="1" applyFill="1" applyBorder="1" applyAlignment="1">
      <alignment horizontal="center" vertical="center"/>
      <protection/>
    </xf>
    <xf numFmtId="0" fontId="8" fillId="34" borderId="17" xfId="48" applyNumberFormat="1" applyFont="1" applyFill="1" applyBorder="1" applyAlignment="1">
      <alignment horizontal="center" vertical="center"/>
      <protection/>
    </xf>
    <xf numFmtId="0" fontId="8" fillId="34" borderId="18" xfId="48" applyNumberFormat="1" applyFont="1" applyFill="1" applyBorder="1" applyAlignment="1">
      <alignment horizontal="center" vertical="center"/>
      <protection/>
    </xf>
    <xf numFmtId="3" fontId="8" fillId="34" borderId="13" xfId="48" applyNumberFormat="1" applyFont="1" applyFill="1" applyBorder="1" applyAlignment="1">
      <alignment horizontal="center" vertical="center"/>
      <protection/>
    </xf>
    <xf numFmtId="3" fontId="8" fillId="34" borderId="12" xfId="48" applyNumberFormat="1" applyFont="1" applyFill="1" applyBorder="1" applyAlignment="1">
      <alignment horizontal="center" vertical="center"/>
      <protection/>
    </xf>
    <xf numFmtId="3" fontId="8" fillId="34" borderId="0" xfId="48" applyNumberFormat="1" applyFont="1" applyFill="1" applyBorder="1" applyAlignment="1">
      <alignment horizontal="center" vertical="center"/>
      <protection/>
    </xf>
    <xf numFmtId="0" fontId="8" fillId="34" borderId="20" xfId="48" applyFont="1" applyFill="1" applyBorder="1" applyAlignment="1">
      <alignment horizontal="center" vertical="center" wrapText="1"/>
      <protection/>
    </xf>
    <xf numFmtId="0" fontId="8" fillId="34" borderId="11" xfId="48" applyFont="1" applyFill="1" applyBorder="1" applyAlignment="1">
      <alignment horizontal="center" vertical="center" wrapText="1"/>
      <protection/>
    </xf>
    <xf numFmtId="49" fontId="8" fillId="34" borderId="13" xfId="48" applyNumberFormat="1" applyFont="1" applyFill="1" applyBorder="1" applyAlignment="1">
      <alignment horizontal="center" vertical="center" wrapText="1"/>
      <protection/>
    </xf>
    <xf numFmtId="49" fontId="8" fillId="34" borderId="10" xfId="48" applyNumberFormat="1" applyFont="1" applyFill="1" applyBorder="1" applyAlignment="1">
      <alignment horizontal="center" vertical="center" wrapText="1"/>
      <protection/>
    </xf>
    <xf numFmtId="0" fontId="8" fillId="34" borderId="15" xfId="48" applyFont="1" applyFill="1" applyBorder="1" applyAlignment="1">
      <alignment horizontal="center" vertical="center" wrapText="1"/>
      <protection/>
    </xf>
    <xf numFmtId="0" fontId="8" fillId="34" borderId="14" xfId="48" applyFont="1" applyFill="1" applyBorder="1" applyAlignment="1">
      <alignment horizontal="center" vertical="center" wrapText="1"/>
      <protection/>
    </xf>
    <xf numFmtId="0" fontId="8" fillId="34" borderId="13" xfId="48" applyFont="1" applyFill="1" applyBorder="1" applyAlignment="1">
      <alignment horizontal="center" vertical="center"/>
      <protection/>
    </xf>
    <xf numFmtId="0" fontId="8" fillId="34" borderId="12" xfId="48" applyFont="1" applyFill="1" applyBorder="1" applyAlignment="1">
      <alignment horizontal="center" vertical="center"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8" fillId="34" borderId="15" xfId="48" applyFont="1" applyFill="1" applyBorder="1" applyAlignment="1">
      <alignment horizontal="center" vertical="center"/>
      <protection/>
    </xf>
    <xf numFmtId="165" fontId="8" fillId="34" borderId="20" xfId="48" applyNumberFormat="1" applyFont="1" applyFill="1" applyBorder="1" applyAlignment="1">
      <alignment horizontal="center" vertical="center"/>
      <protection/>
    </xf>
    <xf numFmtId="165" fontId="8" fillId="34" borderId="11" xfId="48" applyNumberFormat="1" applyFont="1" applyFill="1" applyBorder="1" applyAlignment="1">
      <alignment horizontal="center" vertical="center"/>
      <protection/>
    </xf>
    <xf numFmtId="0" fontId="8" fillId="34" borderId="13" xfId="48" applyNumberFormat="1" applyFont="1" applyFill="1" applyBorder="1" applyAlignment="1">
      <alignment horizontal="center" vertical="center" wrapText="1"/>
      <protection/>
    </xf>
    <xf numFmtId="0" fontId="8" fillId="34" borderId="12" xfId="48" applyNumberFormat="1" applyFont="1" applyFill="1" applyBorder="1" applyAlignment="1">
      <alignment horizontal="center" vertical="center" wrapText="1"/>
      <protection/>
    </xf>
    <xf numFmtId="0" fontId="8" fillId="34" borderId="15" xfId="48" applyNumberFormat="1" applyFont="1" applyFill="1" applyBorder="1" applyAlignment="1">
      <alignment horizontal="center" vertical="center" wrapText="1"/>
      <protection/>
    </xf>
    <xf numFmtId="0" fontId="8" fillId="34" borderId="0" xfId="48" applyFont="1" applyFill="1" applyBorder="1" applyAlignment="1">
      <alignment horizontal="center" vertical="center" wrapText="1"/>
      <protection/>
    </xf>
    <xf numFmtId="0" fontId="4" fillId="34" borderId="21" xfId="48" applyFont="1" applyFill="1" applyBorder="1" applyAlignment="1">
      <alignment horizontal="center" vertical="center"/>
      <protection/>
    </xf>
    <xf numFmtId="0" fontId="4" fillId="34" borderId="19" xfId="48" applyFont="1" applyFill="1" applyBorder="1" applyAlignment="1">
      <alignment horizontal="center" vertical="center"/>
      <protection/>
    </xf>
    <xf numFmtId="0" fontId="4" fillId="34" borderId="20" xfId="48" applyFont="1" applyFill="1" applyBorder="1" applyAlignment="1">
      <alignment horizontal="center" vertical="center"/>
      <protection/>
    </xf>
    <xf numFmtId="0" fontId="4" fillId="33" borderId="11" xfId="48" applyFont="1" applyFill="1" applyBorder="1" applyAlignment="1">
      <alignment horizontal="left"/>
      <protection/>
    </xf>
    <xf numFmtId="0" fontId="4" fillId="33" borderId="21" xfId="48" applyFont="1" applyFill="1" applyBorder="1" applyAlignment="1">
      <alignment horizontal="left"/>
      <protection/>
    </xf>
    <xf numFmtId="0" fontId="8" fillId="34" borderId="16" xfId="0" applyNumberFormat="1" applyFont="1" applyFill="1" applyBorder="1" applyAlignment="1">
      <alignment horizontal="center" vertical="center"/>
    </xf>
    <xf numFmtId="0" fontId="8" fillId="34" borderId="17" xfId="0" applyNumberFormat="1" applyFont="1" applyFill="1" applyBorder="1" applyAlignment="1">
      <alignment horizontal="center" vertical="center"/>
    </xf>
    <xf numFmtId="37" fontId="8" fillId="34" borderId="13" xfId="0" applyNumberFormat="1" applyFont="1" applyFill="1" applyBorder="1" applyAlignment="1">
      <alignment horizontal="center" vertical="center"/>
    </xf>
    <xf numFmtId="37" fontId="8" fillId="34" borderId="10" xfId="0" applyNumberFormat="1" applyFont="1" applyFill="1" applyBorder="1" applyAlignment="1">
      <alignment horizontal="center" vertical="center"/>
    </xf>
    <xf numFmtId="37" fontId="8" fillId="34" borderId="15" xfId="0" applyNumberFormat="1" applyFont="1" applyFill="1" applyBorder="1" applyAlignment="1">
      <alignment horizontal="center" vertical="center"/>
    </xf>
    <xf numFmtId="37" fontId="8" fillId="34" borderId="14" xfId="0" applyNumberFormat="1" applyFont="1" applyFill="1" applyBorder="1" applyAlignment="1">
      <alignment horizontal="center" vertical="center"/>
    </xf>
    <xf numFmtId="0" fontId="8" fillId="34" borderId="16" xfId="48" applyFont="1" applyFill="1" applyBorder="1" applyAlignment="1">
      <alignment horizontal="center" vertical="center"/>
      <protection/>
    </xf>
    <xf numFmtId="0" fontId="8" fillId="34" borderId="17" xfId="48" applyFont="1" applyFill="1" applyBorder="1" applyAlignment="1">
      <alignment horizontal="center" vertical="center"/>
      <protection/>
    </xf>
    <xf numFmtId="0" fontId="8" fillId="34" borderId="18" xfId="48" applyFont="1" applyFill="1" applyBorder="1" applyAlignment="1">
      <alignment horizontal="center" vertical="center"/>
      <protection/>
    </xf>
    <xf numFmtId="0" fontId="8" fillId="34" borderId="21" xfId="48" applyFont="1" applyFill="1" applyBorder="1" applyAlignment="1">
      <alignment horizontal="center" vertical="center" wrapText="1"/>
      <protection/>
    </xf>
    <xf numFmtId="0" fontId="7" fillId="33" borderId="0" xfId="48" applyFont="1" applyFill="1" applyAlignment="1">
      <alignment horizontal="left" vertical="center" wrapText="1" indent="3"/>
      <protection/>
    </xf>
    <xf numFmtId="0" fontId="4" fillId="34" borderId="12" xfId="48" applyFont="1" applyFill="1" applyBorder="1" applyAlignment="1">
      <alignment horizontal="center" vertical="center"/>
      <protection/>
    </xf>
    <xf numFmtId="0" fontId="4" fillId="34" borderId="0" xfId="48" applyFont="1" applyFill="1" applyBorder="1" applyAlignment="1">
      <alignment horizontal="center" vertical="center"/>
      <protection/>
    </xf>
    <xf numFmtId="0" fontId="4" fillId="34" borderId="12" xfId="48" applyFont="1" applyFill="1" applyBorder="1" applyAlignment="1">
      <alignment horizontal="center" vertical="center" wrapText="1"/>
      <protection/>
    </xf>
    <xf numFmtId="0" fontId="4" fillId="34" borderId="0" xfId="48" applyFont="1" applyFill="1" applyBorder="1" applyAlignment="1">
      <alignment horizontal="center" vertical="center" wrapText="1"/>
      <protection/>
    </xf>
    <xf numFmtId="0" fontId="4" fillId="34" borderId="13" xfId="48" applyFont="1" applyFill="1" applyBorder="1" applyAlignment="1">
      <alignment horizontal="center" vertical="center" wrapText="1"/>
      <protection/>
    </xf>
    <xf numFmtId="0" fontId="4" fillId="34" borderId="10" xfId="48" applyFont="1" applyFill="1" applyBorder="1" applyAlignment="1">
      <alignment horizontal="center" vertical="center" wrapText="1"/>
      <protection/>
    </xf>
    <xf numFmtId="0" fontId="4" fillId="34" borderId="13" xfId="48" applyFont="1" applyFill="1" applyBorder="1" applyAlignment="1">
      <alignment horizontal="center" vertical="center"/>
      <protection/>
    </xf>
    <xf numFmtId="0" fontId="4" fillId="34" borderId="10" xfId="48" applyFont="1" applyFill="1" applyBorder="1" applyAlignment="1">
      <alignment horizontal="center" vertical="center"/>
      <protection/>
    </xf>
    <xf numFmtId="0" fontId="4" fillId="34" borderId="11" xfId="48" applyFont="1" applyFill="1" applyBorder="1" applyAlignment="1">
      <alignment horizontal="center" vertical="center"/>
      <protection/>
    </xf>
    <xf numFmtId="0" fontId="8" fillId="34" borderId="16" xfId="48" applyNumberFormat="1" applyFont="1" applyFill="1" applyBorder="1" applyAlignment="1">
      <alignment horizontal="center" vertical="center" wrapText="1"/>
      <protection/>
    </xf>
    <xf numFmtId="0" fontId="8" fillId="34" borderId="17" xfId="48" applyNumberFormat="1" applyFont="1" applyFill="1" applyBorder="1" applyAlignment="1">
      <alignment horizontal="center" vertical="center" wrapText="1"/>
      <protection/>
    </xf>
    <xf numFmtId="0" fontId="8" fillId="34" borderId="18" xfId="48" applyNumberFormat="1" applyFont="1" applyFill="1" applyBorder="1" applyAlignment="1">
      <alignment horizontal="center" vertical="center" wrapText="1"/>
      <protection/>
    </xf>
    <xf numFmtId="168" fontId="3" fillId="33" borderId="20" xfId="64" applyNumberFormat="1" applyFont="1" applyFill="1" applyBorder="1" applyAlignment="1">
      <alignment horizontal="center" vertical="center"/>
    </xf>
    <xf numFmtId="168" fontId="3" fillId="33" borderId="21" xfId="64" applyNumberFormat="1" applyFont="1" applyFill="1" applyBorder="1" applyAlignment="1">
      <alignment horizontal="center" vertical="center"/>
    </xf>
    <xf numFmtId="0" fontId="9" fillId="33" borderId="0" xfId="48" applyFont="1" applyFill="1" applyAlignment="1">
      <alignment horizontal="left" vertical="center" wrapText="1"/>
      <protection/>
    </xf>
    <xf numFmtId="0" fontId="4" fillId="34" borderId="16" xfId="48" applyFont="1" applyFill="1" applyBorder="1" applyAlignment="1">
      <alignment horizontal="center" vertical="center"/>
      <protection/>
    </xf>
    <xf numFmtId="0" fontId="4" fillId="34" borderId="17" xfId="48" applyFont="1" applyFill="1" applyBorder="1" applyAlignment="1">
      <alignment horizontal="center" vertical="center"/>
      <protection/>
    </xf>
    <xf numFmtId="0" fontId="4" fillId="34" borderId="15" xfId="48" applyFont="1" applyFill="1" applyBorder="1" applyAlignment="1">
      <alignment horizontal="center" vertical="center"/>
      <protection/>
    </xf>
    <xf numFmtId="0" fontId="4" fillId="34" borderId="14" xfId="48" applyFont="1" applyFill="1" applyBorder="1" applyAlignment="1">
      <alignment horizontal="center" vertical="center"/>
      <protection/>
    </xf>
    <xf numFmtId="0" fontId="4" fillId="34" borderId="18" xfId="48" applyFont="1" applyFill="1" applyBorder="1" applyAlignment="1">
      <alignment horizontal="center" vertical="center"/>
      <protection/>
    </xf>
    <xf numFmtId="0" fontId="4" fillId="34" borderId="20" xfId="48" applyFont="1" applyFill="1" applyBorder="1" applyAlignment="1">
      <alignment horizontal="center" vertical="center" wrapText="1"/>
      <protection/>
    </xf>
    <xf numFmtId="0" fontId="4" fillId="34" borderId="11" xfId="48" applyFont="1" applyFill="1" applyBorder="1" applyAlignment="1">
      <alignment horizontal="center" vertical="center" wrapText="1"/>
      <protection/>
    </xf>
    <xf numFmtId="166" fontId="3" fillId="33" borderId="11" xfId="48" applyNumberFormat="1" applyFont="1" applyFill="1" applyBorder="1" applyAlignment="1">
      <alignment horizontal="center" vertical="center" wrapText="1"/>
      <protection/>
    </xf>
    <xf numFmtId="0" fontId="3" fillId="33" borderId="21" xfId="48" applyFont="1" applyFill="1" applyBorder="1" applyAlignment="1">
      <alignment horizontal="center" vertical="center" wrapText="1"/>
      <protection/>
    </xf>
    <xf numFmtId="0" fontId="4" fillId="34" borderId="19" xfId="48" applyFont="1" applyFill="1" applyBorder="1" applyAlignment="1">
      <alignment horizontal="center" vertical="center" wrapText="1"/>
      <protection/>
    </xf>
    <xf numFmtId="0" fontId="9" fillId="33" borderId="0" xfId="48" applyFont="1" applyFill="1" applyBorder="1" applyAlignment="1">
      <alignment horizontal="center" vertical="center"/>
      <protection/>
    </xf>
    <xf numFmtId="0" fontId="59" fillId="33" borderId="0" xfId="48" applyFont="1" applyFill="1" applyBorder="1" applyAlignment="1">
      <alignment horizontal="left" vertical="center" wrapText="1"/>
      <protection/>
    </xf>
    <xf numFmtId="0" fontId="4" fillId="34" borderId="22" xfId="48" applyFont="1" applyFill="1" applyBorder="1" applyAlignment="1">
      <alignment horizontal="center" vertical="center"/>
      <protection/>
    </xf>
    <xf numFmtId="0" fontId="4" fillId="33" borderId="21" xfId="48" applyFont="1" applyFill="1" applyBorder="1" applyAlignment="1">
      <alignment horizontal="left" vertical="center" wrapText="1"/>
      <protection/>
    </xf>
    <xf numFmtId="0" fontId="4" fillId="33" borderId="19" xfId="48" applyFont="1" applyFill="1" applyBorder="1" applyAlignment="1">
      <alignment horizontal="left" vertical="center" wrapText="1"/>
      <protection/>
    </xf>
    <xf numFmtId="0" fontId="4" fillId="33" borderId="20" xfId="48" applyFont="1" applyFill="1" applyBorder="1" applyAlignment="1">
      <alignment horizontal="left" vertical="center" wrapText="1"/>
      <protection/>
    </xf>
    <xf numFmtId="0" fontId="8" fillId="0" borderId="0" xfId="48" applyFont="1" applyFill="1" applyBorder="1" applyAlignment="1">
      <alignment horizontal="center" vertical="center"/>
      <protection/>
    </xf>
    <xf numFmtId="166" fontId="4" fillId="34" borderId="20" xfId="48" applyNumberFormat="1" applyFont="1" applyFill="1" applyBorder="1" applyAlignment="1">
      <alignment horizontal="center" vertical="center"/>
      <protection/>
    </xf>
    <xf numFmtId="166" fontId="4" fillId="34" borderId="21" xfId="48" applyNumberFormat="1" applyFont="1" applyFill="1" applyBorder="1" applyAlignment="1">
      <alignment horizontal="center" vertical="center"/>
      <protection/>
    </xf>
    <xf numFmtId="0" fontId="4" fillId="34" borderId="16" xfId="48" applyNumberFormat="1" applyFont="1" applyFill="1" applyBorder="1" applyAlignment="1">
      <alignment horizontal="center" vertical="center" wrapText="1"/>
      <protection/>
    </xf>
    <xf numFmtId="0" fontId="4" fillId="34" borderId="17" xfId="48" applyNumberFormat="1" applyFont="1" applyFill="1" applyBorder="1" applyAlignment="1">
      <alignment horizontal="center" vertical="center" wrapText="1"/>
      <protection/>
    </xf>
    <xf numFmtId="0" fontId="4" fillId="34" borderId="18" xfId="48" applyNumberFormat="1" applyFont="1" applyFill="1" applyBorder="1" applyAlignment="1">
      <alignment horizontal="center" vertical="center" wrapText="1"/>
      <protection/>
    </xf>
    <xf numFmtId="0" fontId="4" fillId="34" borderId="15" xfId="48" applyFont="1" applyFill="1" applyBorder="1" applyAlignment="1">
      <alignment horizontal="center" vertical="center" wrapText="1"/>
      <protection/>
    </xf>
    <xf numFmtId="0" fontId="4" fillId="34" borderId="14" xfId="48" applyFont="1" applyFill="1" applyBorder="1" applyAlignment="1">
      <alignment horizontal="center" vertical="center" wrapText="1"/>
      <protection/>
    </xf>
    <xf numFmtId="0" fontId="9" fillId="0" borderId="0" xfId="48" applyFont="1" applyFill="1" applyBorder="1" applyAlignment="1">
      <alignment horizontal="center" vertical="center" wrapText="1"/>
      <protection/>
    </xf>
    <xf numFmtId="0" fontId="8" fillId="0" borderId="0" xfId="48" applyFont="1" applyFill="1" applyBorder="1" applyAlignment="1">
      <alignment horizontal="center"/>
      <protection/>
    </xf>
    <xf numFmtId="0" fontId="9" fillId="0" borderId="0" xfId="48" applyFont="1" applyFill="1" applyBorder="1">
      <alignment/>
      <protection/>
    </xf>
    <xf numFmtId="49" fontId="52" fillId="0" borderId="0" xfId="48" applyNumberFormat="1" applyFont="1" applyFill="1" applyBorder="1" applyAlignment="1">
      <alignment horizontal="center" wrapText="1"/>
      <protection/>
    </xf>
    <xf numFmtId="0" fontId="9" fillId="33" borderId="0" xfId="48" applyNumberFormat="1" applyFont="1" applyFill="1" applyBorder="1">
      <alignment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ta" xfId="51"/>
    <cellStyle name="Percent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1628775</xdr:colOff>
      <xdr:row>1</xdr:row>
      <xdr:rowOff>57150</xdr:rowOff>
    </xdr:from>
    <xdr:to>
      <xdr:col>2</xdr:col>
      <xdr:colOff>476250</xdr:colOff>
      <xdr:row>4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257175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1838325</xdr:colOff>
      <xdr:row>124</xdr:row>
      <xdr:rowOff>38100</xdr:rowOff>
    </xdr:from>
    <xdr:to>
      <xdr:col>2</xdr:col>
      <xdr:colOff>685800</xdr:colOff>
      <xdr:row>127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2524125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7"/>
  <sheetViews>
    <sheetView showGridLines="0" tabSelected="1" zoomScale="75" zoomScaleNormal="75" zoomScalePageLayoutView="0" workbookViewId="0" topLeftCell="A122">
      <selection activeCell="A130" sqref="A130:I130"/>
    </sheetView>
  </sheetViews>
  <sheetFormatPr defaultColWidth="7.8515625" defaultRowHeight="15"/>
  <cols>
    <col min="1" max="1" width="88.421875" style="16" customWidth="1"/>
    <col min="2" max="2" width="28.57421875" style="16" bestFit="1" customWidth="1"/>
    <col min="3" max="3" width="19.57421875" style="17" customWidth="1"/>
    <col min="4" max="4" width="19.7109375" style="17" customWidth="1"/>
    <col min="5" max="5" width="21.421875" style="16" customWidth="1"/>
    <col min="6" max="6" width="0.71875" style="16" customWidth="1"/>
    <col min="7" max="8" width="19.7109375" style="16" customWidth="1"/>
    <col min="9" max="9" width="21.57421875" style="18" customWidth="1"/>
    <col min="10" max="10" width="18.421875" style="16" bestFit="1" customWidth="1"/>
    <col min="11" max="11" width="18.421875" style="16" customWidth="1"/>
    <col min="12" max="12" width="22.28125" style="16" customWidth="1"/>
    <col min="13" max="13" width="17.421875" style="16" bestFit="1" customWidth="1"/>
    <col min="14" max="14" width="14.421875" style="16" bestFit="1" customWidth="1"/>
    <col min="15" max="16384" width="7.8515625" style="16" customWidth="1"/>
  </cols>
  <sheetData>
    <row r="1" ht="15.75">
      <c r="A1" s="15"/>
    </row>
    <row r="2" ht="15.75">
      <c r="A2" s="15"/>
    </row>
    <row r="3" ht="15.75">
      <c r="A3" s="15"/>
    </row>
    <row r="4" ht="15.75">
      <c r="A4" s="15"/>
    </row>
    <row r="5" spans="1:5" ht="15.75">
      <c r="A5" s="19"/>
      <c r="B5" s="19"/>
      <c r="C5" s="20"/>
      <c r="D5" s="20"/>
      <c r="E5" s="19"/>
    </row>
    <row r="6" spans="1:9" ht="15.75">
      <c r="A6" s="252" t="s">
        <v>0</v>
      </c>
      <c r="B6" s="252"/>
      <c r="C6" s="252"/>
      <c r="D6" s="252"/>
      <c r="E6" s="252"/>
      <c r="F6" s="252"/>
      <c r="G6" s="252"/>
      <c r="H6" s="252"/>
      <c r="I6" s="252"/>
    </row>
    <row r="7" spans="1:9" ht="15.75">
      <c r="A7" s="252" t="s">
        <v>1</v>
      </c>
      <c r="B7" s="252"/>
      <c r="C7" s="252"/>
      <c r="D7" s="252"/>
      <c r="E7" s="252"/>
      <c r="F7" s="252"/>
      <c r="G7" s="252"/>
      <c r="H7" s="252"/>
      <c r="I7" s="252"/>
    </row>
    <row r="8" spans="1:9" ht="15.75">
      <c r="A8" s="253" t="s">
        <v>26</v>
      </c>
      <c r="B8" s="253"/>
      <c r="C8" s="253"/>
      <c r="D8" s="253"/>
      <c r="E8" s="253"/>
      <c r="F8" s="253"/>
      <c r="G8" s="253"/>
      <c r="H8" s="253"/>
      <c r="I8" s="253"/>
    </row>
    <row r="9" spans="1:9" ht="15.75">
      <c r="A9" s="252" t="s">
        <v>2</v>
      </c>
      <c r="B9" s="252"/>
      <c r="C9" s="252"/>
      <c r="D9" s="252"/>
      <c r="E9" s="252"/>
      <c r="F9" s="252"/>
      <c r="G9" s="252"/>
      <c r="H9" s="252"/>
      <c r="I9" s="252"/>
    </row>
    <row r="10" spans="1:9" ht="15.75">
      <c r="A10" s="252" t="s">
        <v>157</v>
      </c>
      <c r="B10" s="252"/>
      <c r="C10" s="252"/>
      <c r="D10" s="252"/>
      <c r="E10" s="252"/>
      <c r="F10" s="252"/>
      <c r="G10" s="252"/>
      <c r="H10" s="252"/>
      <c r="I10" s="252"/>
    </row>
    <row r="11" spans="1:7" ht="15.75">
      <c r="A11" s="21"/>
      <c r="B11" s="21"/>
      <c r="C11" s="21"/>
      <c r="D11" s="21"/>
      <c r="E11" s="21"/>
      <c r="G11" s="22"/>
    </row>
    <row r="12" spans="1:9" ht="15.75">
      <c r="A12" s="23"/>
      <c r="B12" s="158"/>
      <c r="C12" s="158"/>
      <c r="D12" s="23"/>
      <c r="E12" s="23"/>
      <c r="I12" s="232" t="s">
        <v>162</v>
      </c>
    </row>
    <row r="13" spans="1:9" ht="15.75">
      <c r="A13" s="24" t="s">
        <v>3</v>
      </c>
      <c r="B13" s="22"/>
      <c r="E13" s="22"/>
      <c r="H13" s="17"/>
      <c r="I13" s="25">
        <v>1</v>
      </c>
    </row>
    <row r="14" spans="1:11" ht="15.75">
      <c r="A14" s="237" t="s">
        <v>27</v>
      </c>
      <c r="B14" s="237"/>
      <c r="C14" s="237"/>
      <c r="D14" s="237"/>
      <c r="E14" s="237"/>
      <c r="F14" s="237"/>
      <c r="G14" s="237"/>
      <c r="H14" s="237"/>
      <c r="I14" s="237"/>
      <c r="J14" s="17"/>
      <c r="K14" s="148"/>
    </row>
    <row r="15" spans="1:11" ht="15.75">
      <c r="A15" s="238"/>
      <c r="B15" s="238"/>
      <c r="C15" s="269"/>
      <c r="D15" s="269"/>
      <c r="E15" s="269"/>
      <c r="F15" s="269"/>
      <c r="G15" s="269"/>
      <c r="H15" s="269"/>
      <c r="I15" s="269"/>
      <c r="J15" s="17"/>
      <c r="K15" s="148"/>
    </row>
    <row r="16" spans="1:11" ht="15.75">
      <c r="A16" s="256" t="s">
        <v>4</v>
      </c>
      <c r="B16" s="250" t="s">
        <v>5</v>
      </c>
      <c r="C16" s="261" t="s">
        <v>158</v>
      </c>
      <c r="D16" s="262"/>
      <c r="E16" s="262"/>
      <c r="F16" s="262"/>
      <c r="G16" s="262"/>
      <c r="H16" s="262"/>
      <c r="I16" s="262"/>
      <c r="J16" s="17"/>
      <c r="K16" s="148"/>
    </row>
    <row r="17" spans="1:11" ht="15.75">
      <c r="A17" s="256"/>
      <c r="B17" s="250"/>
      <c r="C17" s="239" t="s">
        <v>28</v>
      </c>
      <c r="D17" s="240"/>
      <c r="E17" s="240"/>
      <c r="F17" s="240"/>
      <c r="G17" s="240"/>
      <c r="H17" s="240"/>
      <c r="I17" s="240"/>
      <c r="J17" s="17"/>
      <c r="K17" s="148"/>
    </row>
    <row r="18" spans="1:11" ht="15.75">
      <c r="A18" s="257"/>
      <c r="B18" s="265"/>
      <c r="C18" s="265" t="s">
        <v>29</v>
      </c>
      <c r="D18" s="266"/>
      <c r="E18" s="266"/>
      <c r="F18" s="266"/>
      <c r="G18" s="266"/>
      <c r="H18" s="266"/>
      <c r="I18" s="266"/>
      <c r="J18" s="17"/>
      <c r="K18" s="148"/>
    </row>
    <row r="19" spans="1:11" s="28" customFormat="1" ht="15.75">
      <c r="A19" s="26" t="s">
        <v>103</v>
      </c>
      <c r="B19" s="162">
        <f>B20+B26+B27+B30+B35</f>
        <v>54506542067.590004</v>
      </c>
      <c r="C19" s="46"/>
      <c r="D19" s="92"/>
      <c r="E19" s="92"/>
      <c r="F19" s="92"/>
      <c r="G19" s="92"/>
      <c r="H19" s="92"/>
      <c r="I19" s="164">
        <f>I20+I26+I27+I30+I35</f>
        <v>29071008313.960003</v>
      </c>
      <c r="J19" s="27"/>
      <c r="K19" s="27"/>
    </row>
    <row r="20" spans="1:11" ht="15.75">
      <c r="A20" s="29" t="s">
        <v>39</v>
      </c>
      <c r="B20" s="163">
        <f>SUM(B21:B25)</f>
        <v>30104244894.22</v>
      </c>
      <c r="C20" s="42"/>
      <c r="D20" s="30"/>
      <c r="E20" s="30"/>
      <c r="F20" s="30"/>
      <c r="G20" s="30"/>
      <c r="H20" s="30"/>
      <c r="I20" s="165">
        <f>SUM(I21:P25)</f>
        <v>16809832862.08</v>
      </c>
      <c r="J20" s="30"/>
      <c r="K20" s="30"/>
    </row>
    <row r="21" spans="1:11" ht="15.75">
      <c r="A21" s="31" t="s">
        <v>35</v>
      </c>
      <c r="B21" s="163">
        <v>20996241574.08</v>
      </c>
      <c r="C21" s="42"/>
      <c r="D21" s="30"/>
      <c r="E21" s="30"/>
      <c r="F21" s="30"/>
      <c r="G21" s="30"/>
      <c r="H21" s="30"/>
      <c r="I21" s="165">
        <v>12555579140.65</v>
      </c>
      <c r="J21" s="17"/>
      <c r="K21" s="148"/>
    </row>
    <row r="22" spans="1:11" ht="15.75">
      <c r="A22" s="31" t="s">
        <v>36</v>
      </c>
      <c r="B22" s="163">
        <v>1099483275.87</v>
      </c>
      <c r="C22" s="42"/>
      <c r="D22" s="30"/>
      <c r="E22" s="30"/>
      <c r="F22" s="30"/>
      <c r="G22" s="30"/>
      <c r="H22" s="30"/>
      <c r="I22" s="165">
        <v>944094853.52</v>
      </c>
      <c r="J22" s="17"/>
      <c r="K22" s="148"/>
    </row>
    <row r="23" spans="1:11" ht="15.75">
      <c r="A23" s="31" t="s">
        <v>37</v>
      </c>
      <c r="B23" s="163">
        <v>741045617.13</v>
      </c>
      <c r="C23" s="42"/>
      <c r="D23" s="30"/>
      <c r="E23" s="30"/>
      <c r="F23" s="30"/>
      <c r="G23" s="30"/>
      <c r="H23" s="30"/>
      <c r="I23" s="165">
        <v>279687222.21</v>
      </c>
      <c r="J23" s="17"/>
      <c r="K23" s="148"/>
    </row>
    <row r="24" spans="1:11" ht="15.75">
      <c r="A24" s="31" t="s">
        <v>38</v>
      </c>
      <c r="B24" s="163">
        <v>4367461323</v>
      </c>
      <c r="C24" s="42"/>
      <c r="D24" s="30"/>
      <c r="E24" s="30"/>
      <c r="F24" s="30"/>
      <c r="G24" s="30"/>
      <c r="H24" s="30"/>
      <c r="I24" s="165">
        <v>1908242967.69</v>
      </c>
      <c r="J24" s="17"/>
      <c r="K24" s="148"/>
    </row>
    <row r="25" spans="1:11" ht="15.75">
      <c r="A25" s="32" t="s">
        <v>40</v>
      </c>
      <c r="B25" s="163">
        <v>2900013104.14</v>
      </c>
      <c r="C25" s="42"/>
      <c r="D25" s="30"/>
      <c r="E25" s="30"/>
      <c r="F25" s="30"/>
      <c r="G25" s="30"/>
      <c r="H25" s="30"/>
      <c r="I25" s="165">
        <v>1122228678.01</v>
      </c>
      <c r="J25" s="17"/>
      <c r="K25" s="148"/>
    </row>
    <row r="26" spans="1:12" ht="15.75" customHeight="1">
      <c r="A26" s="33" t="s">
        <v>41</v>
      </c>
      <c r="B26" s="163">
        <v>3056775494</v>
      </c>
      <c r="C26" s="93"/>
      <c r="D26" s="94"/>
      <c r="E26" s="94"/>
      <c r="F26" s="94"/>
      <c r="G26" s="94"/>
      <c r="H26" s="94"/>
      <c r="I26" s="166">
        <v>1091126948.73</v>
      </c>
      <c r="J26" s="332"/>
      <c r="K26" s="332"/>
      <c r="L26" s="332"/>
    </row>
    <row r="27" spans="1:12" ht="15.75">
      <c r="A27" s="33" t="s">
        <v>42</v>
      </c>
      <c r="B27" s="163">
        <f>B28+B29</f>
        <v>10861747762.61</v>
      </c>
      <c r="C27" s="42"/>
      <c r="D27" s="30"/>
      <c r="E27" s="30"/>
      <c r="F27" s="30"/>
      <c r="G27" s="30"/>
      <c r="H27" s="30"/>
      <c r="I27" s="165">
        <f>I28+I29</f>
        <v>6458239886.139999</v>
      </c>
      <c r="J27" s="332"/>
      <c r="K27" s="332"/>
      <c r="L27" s="332"/>
    </row>
    <row r="28" spans="1:11" ht="15.75">
      <c r="A28" s="35" t="s">
        <v>43</v>
      </c>
      <c r="B28" s="163">
        <v>280881568.37</v>
      </c>
      <c r="C28" s="42"/>
      <c r="D28" s="30"/>
      <c r="E28" s="30"/>
      <c r="F28" s="30"/>
      <c r="G28" s="30"/>
      <c r="H28" s="30"/>
      <c r="I28" s="165">
        <v>255657439.45</v>
      </c>
      <c r="J28" s="17"/>
      <c r="K28" s="148"/>
    </row>
    <row r="29" spans="1:11" ht="15.75">
      <c r="A29" s="35" t="s">
        <v>44</v>
      </c>
      <c r="B29" s="163">
        <v>10580866194.24</v>
      </c>
      <c r="C29" s="42"/>
      <c r="D29" s="30"/>
      <c r="E29" s="30"/>
      <c r="F29" s="30"/>
      <c r="G29" s="30"/>
      <c r="H29" s="30"/>
      <c r="I29" s="165">
        <v>6202582446.69</v>
      </c>
      <c r="J29" s="17"/>
      <c r="K29" s="148"/>
    </row>
    <row r="30" spans="1:11" ht="15.75">
      <c r="A30" s="29" t="s">
        <v>6</v>
      </c>
      <c r="B30" s="163">
        <f>SUM(B31:B34)</f>
        <v>8380416342.18</v>
      </c>
      <c r="C30" s="42"/>
      <c r="D30" s="30"/>
      <c r="E30" s="30"/>
      <c r="F30" s="30"/>
      <c r="G30" s="30"/>
      <c r="H30" s="30"/>
      <c r="I30" s="165">
        <f>SUM(I31:P34)</f>
        <v>3777840681.92</v>
      </c>
      <c r="J30" s="17"/>
      <c r="K30" s="148"/>
    </row>
    <row r="31" spans="1:11" ht="15.75">
      <c r="A31" s="35" t="s">
        <v>45</v>
      </c>
      <c r="B31" s="163">
        <v>1184886543.37</v>
      </c>
      <c r="C31" s="42"/>
      <c r="D31" s="30"/>
      <c r="E31" s="30"/>
      <c r="F31" s="30"/>
      <c r="G31" s="30"/>
      <c r="H31" s="30"/>
      <c r="I31" s="165">
        <v>602489556.89</v>
      </c>
      <c r="J31" s="17"/>
      <c r="K31" s="148"/>
    </row>
    <row r="32" spans="1:11" ht="15.75">
      <c r="A32" s="35" t="s">
        <v>47</v>
      </c>
      <c r="B32" s="163">
        <v>0</v>
      </c>
      <c r="C32" s="42"/>
      <c r="D32" s="30"/>
      <c r="E32" s="30"/>
      <c r="F32" s="30"/>
      <c r="G32" s="30"/>
      <c r="H32" s="30"/>
      <c r="I32" s="165">
        <v>0</v>
      </c>
      <c r="J32" s="17"/>
      <c r="K32" s="148"/>
    </row>
    <row r="33" spans="1:11" ht="15.75">
      <c r="A33" s="35" t="s">
        <v>46</v>
      </c>
      <c r="B33" s="163">
        <v>2873646593</v>
      </c>
      <c r="C33" s="42"/>
      <c r="D33" s="30"/>
      <c r="E33" s="30"/>
      <c r="F33" s="30"/>
      <c r="G33" s="30"/>
      <c r="H33" s="30"/>
      <c r="I33" s="165">
        <v>1353532733.48</v>
      </c>
      <c r="J33" s="17"/>
      <c r="K33" s="148"/>
    </row>
    <row r="34" spans="1:11" ht="15.75">
      <c r="A34" s="34" t="s">
        <v>105</v>
      </c>
      <c r="B34" s="169">
        <v>4321883205.81</v>
      </c>
      <c r="C34" s="42"/>
      <c r="D34" s="30"/>
      <c r="E34" s="30"/>
      <c r="F34" s="30"/>
      <c r="G34" s="30"/>
      <c r="H34" s="30"/>
      <c r="I34" s="167">
        <v>1821818391.55</v>
      </c>
      <c r="J34" s="60"/>
      <c r="K34" s="148"/>
    </row>
    <row r="35" spans="1:11" ht="15.75">
      <c r="A35" s="29" t="s">
        <v>8</v>
      </c>
      <c r="B35" s="163">
        <f>B36+B37</f>
        <v>2103357574.5800002</v>
      </c>
      <c r="C35" s="42"/>
      <c r="D35" s="30"/>
      <c r="E35" s="30"/>
      <c r="F35" s="30"/>
      <c r="G35" s="30"/>
      <c r="H35" s="30"/>
      <c r="I35" s="165">
        <f>I36+I37</f>
        <v>933967935.09</v>
      </c>
      <c r="J35" s="17"/>
      <c r="K35" s="148"/>
    </row>
    <row r="36" spans="1:11" ht="15.75">
      <c r="A36" s="34" t="s">
        <v>107</v>
      </c>
      <c r="B36" s="163">
        <v>27708223.68</v>
      </c>
      <c r="C36" s="42"/>
      <c r="D36" s="30"/>
      <c r="E36" s="30"/>
      <c r="F36" s="30"/>
      <c r="G36" s="30"/>
      <c r="H36" s="30"/>
      <c r="I36" s="165">
        <v>2573238.73</v>
      </c>
      <c r="J36" s="17"/>
      <c r="K36" s="148"/>
    </row>
    <row r="37" spans="1:11" ht="15.75">
      <c r="A37" s="35" t="s">
        <v>108</v>
      </c>
      <c r="B37" s="163">
        <v>2075649350.9</v>
      </c>
      <c r="C37" s="42"/>
      <c r="D37" s="30"/>
      <c r="E37" s="30"/>
      <c r="F37" s="30"/>
      <c r="G37" s="30"/>
      <c r="H37" s="30"/>
      <c r="I37" s="165">
        <v>931394696.36</v>
      </c>
      <c r="J37" s="17"/>
      <c r="K37" s="148"/>
    </row>
    <row r="38" spans="1:11" s="28" customFormat="1" ht="15.75">
      <c r="A38" s="26" t="s">
        <v>48</v>
      </c>
      <c r="B38" s="170">
        <f>B19-B28-B36</f>
        <v>54197952275.54</v>
      </c>
      <c r="C38" s="41"/>
      <c r="D38" s="51"/>
      <c r="E38" s="51"/>
      <c r="F38" s="51"/>
      <c r="G38" s="51"/>
      <c r="H38" s="51"/>
      <c r="I38" s="168">
        <f>I19-I28-I36</f>
        <v>28812777635.780003</v>
      </c>
      <c r="J38" s="27"/>
      <c r="K38" s="27"/>
    </row>
    <row r="39" spans="1:11" s="28" customFormat="1" ht="15.75">
      <c r="A39" s="26" t="s">
        <v>49</v>
      </c>
      <c r="B39" s="170">
        <f>B40+B41+B42+B46+B49</f>
        <v>1193253174.1399999</v>
      </c>
      <c r="C39" s="41"/>
      <c r="D39" s="51"/>
      <c r="E39" s="51"/>
      <c r="F39" s="51"/>
      <c r="G39" s="51"/>
      <c r="H39" s="51"/>
      <c r="I39" s="168">
        <f>I40+I41+I42+I46+I49</f>
        <v>69638666.12</v>
      </c>
      <c r="J39" s="27"/>
      <c r="K39" s="27"/>
    </row>
    <row r="40" spans="1:11" ht="15.75">
      <c r="A40" s="29" t="s">
        <v>50</v>
      </c>
      <c r="B40" s="163">
        <v>667436324.25</v>
      </c>
      <c r="C40" s="42"/>
      <c r="D40" s="30"/>
      <c r="E40" s="30"/>
      <c r="F40" s="30"/>
      <c r="G40" s="30"/>
      <c r="H40" s="30"/>
      <c r="I40" s="165">
        <v>139600.22</v>
      </c>
      <c r="J40" s="17"/>
      <c r="K40" s="148"/>
    </row>
    <row r="41" spans="1:14" ht="15.75">
      <c r="A41" s="29" t="s">
        <v>51</v>
      </c>
      <c r="B41" s="163">
        <v>81059836.89</v>
      </c>
      <c r="C41" s="42"/>
      <c r="D41" s="30"/>
      <c r="E41" s="30"/>
      <c r="F41" s="30"/>
      <c r="G41" s="30"/>
      <c r="H41" s="30"/>
      <c r="I41" s="165">
        <v>64514333.03</v>
      </c>
      <c r="J41" s="17"/>
      <c r="K41" s="159"/>
      <c r="L41" s="142"/>
      <c r="M41" s="142"/>
      <c r="N41" s="142"/>
    </row>
    <row r="42" spans="1:14" s="28" customFormat="1" ht="15.75">
      <c r="A42" s="29" t="s">
        <v>52</v>
      </c>
      <c r="B42" s="163">
        <f>B43+B44+B45</f>
        <v>60050000</v>
      </c>
      <c r="C42" s="42"/>
      <c r="D42" s="30"/>
      <c r="E42" s="30"/>
      <c r="F42" s="30"/>
      <c r="G42" s="30"/>
      <c r="H42" s="30"/>
      <c r="I42" s="165">
        <f>I43+I44+I45</f>
        <v>0</v>
      </c>
      <c r="J42" s="27"/>
      <c r="K42" s="160"/>
      <c r="L42" s="161"/>
      <c r="M42" s="161"/>
      <c r="N42" s="161"/>
    </row>
    <row r="43" spans="1:14" s="28" customFormat="1" ht="15.75">
      <c r="A43" s="34" t="s">
        <v>53</v>
      </c>
      <c r="B43" s="163">
        <v>0</v>
      </c>
      <c r="C43" s="42"/>
      <c r="D43" s="30"/>
      <c r="E43" s="30"/>
      <c r="F43" s="30"/>
      <c r="G43" s="30"/>
      <c r="H43" s="30"/>
      <c r="I43" s="165">
        <v>0</v>
      </c>
      <c r="J43" s="27"/>
      <c r="K43" s="160"/>
      <c r="L43" s="161"/>
      <c r="M43" s="161"/>
      <c r="N43" s="161"/>
    </row>
    <row r="44" spans="1:14" s="28" customFormat="1" ht="15.75">
      <c r="A44" s="34" t="s">
        <v>54</v>
      </c>
      <c r="B44" s="163">
        <v>0</v>
      </c>
      <c r="C44" s="42"/>
      <c r="D44" s="30"/>
      <c r="E44" s="30"/>
      <c r="F44" s="30"/>
      <c r="G44" s="30"/>
      <c r="H44" s="30"/>
      <c r="I44" s="165">
        <v>0</v>
      </c>
      <c r="J44" s="27"/>
      <c r="K44" s="160"/>
      <c r="L44" s="161"/>
      <c r="M44" s="161"/>
      <c r="N44" s="161"/>
    </row>
    <row r="45" spans="1:14" s="28" customFormat="1" ht="15.75">
      <c r="A45" s="34" t="s">
        <v>55</v>
      </c>
      <c r="B45" s="163">
        <v>60050000</v>
      </c>
      <c r="C45" s="42"/>
      <c r="D45" s="30"/>
      <c r="E45" s="30"/>
      <c r="F45" s="30"/>
      <c r="G45" s="30"/>
      <c r="H45" s="30"/>
      <c r="I45" s="30">
        <v>0</v>
      </c>
      <c r="J45" s="27"/>
      <c r="K45" s="160"/>
      <c r="L45" s="161"/>
      <c r="M45" s="161"/>
      <c r="N45" s="161"/>
    </row>
    <row r="46" spans="1:14" ht="15.75">
      <c r="A46" s="29" t="s">
        <v>9</v>
      </c>
      <c r="B46" s="163">
        <f>B47+B48</f>
        <v>373226613</v>
      </c>
      <c r="C46" s="42"/>
      <c r="D46" s="30"/>
      <c r="E46" s="30"/>
      <c r="F46" s="30"/>
      <c r="G46" s="30"/>
      <c r="H46" s="30"/>
      <c r="I46" s="165">
        <f>I47+I48</f>
        <v>4984732.87</v>
      </c>
      <c r="J46" s="17"/>
      <c r="K46" s="159"/>
      <c r="L46" s="142"/>
      <c r="M46" s="142"/>
      <c r="N46" s="142"/>
    </row>
    <row r="47" spans="1:11" ht="15.75">
      <c r="A47" s="34" t="s">
        <v>7</v>
      </c>
      <c r="B47" s="163">
        <v>279313005</v>
      </c>
      <c r="C47" s="42"/>
      <c r="D47" s="30"/>
      <c r="E47" s="30"/>
      <c r="F47" s="30"/>
      <c r="G47" s="30"/>
      <c r="H47" s="30"/>
      <c r="I47" s="165">
        <v>3331342.28</v>
      </c>
      <c r="J47" s="17"/>
      <c r="K47" s="148"/>
    </row>
    <row r="48" spans="1:11" ht="15.75">
      <c r="A48" s="34" t="s">
        <v>10</v>
      </c>
      <c r="B48" s="163">
        <v>93913608</v>
      </c>
      <c r="C48" s="42"/>
      <c r="D48" s="30"/>
      <c r="E48" s="30"/>
      <c r="F48" s="30"/>
      <c r="G48" s="30"/>
      <c r="H48" s="30"/>
      <c r="I48" s="165">
        <v>1653390.59</v>
      </c>
      <c r="J48" s="17"/>
      <c r="K48" s="148"/>
    </row>
    <row r="49" spans="1:11" ht="15.75">
      <c r="A49" s="29" t="s">
        <v>11</v>
      </c>
      <c r="B49" s="163">
        <f>B50+B51</f>
        <v>11480400</v>
      </c>
      <c r="C49" s="42"/>
      <c r="D49" s="30"/>
      <c r="E49" s="30"/>
      <c r="F49" s="30"/>
      <c r="G49" s="30"/>
      <c r="H49" s="30"/>
      <c r="I49" s="165">
        <f>I50+I51</f>
        <v>0</v>
      </c>
      <c r="J49" s="17"/>
      <c r="K49" s="148"/>
    </row>
    <row r="50" spans="1:11" ht="15.75">
      <c r="A50" s="34" t="s">
        <v>56</v>
      </c>
      <c r="B50" s="163">
        <v>0</v>
      </c>
      <c r="C50" s="42"/>
      <c r="D50" s="30"/>
      <c r="E50" s="30"/>
      <c r="F50" s="30"/>
      <c r="G50" s="30"/>
      <c r="H50" s="30"/>
      <c r="I50" s="165">
        <v>0</v>
      </c>
      <c r="J50" s="17"/>
      <c r="K50" s="148"/>
    </row>
    <row r="51" spans="1:11" ht="15.75">
      <c r="A51" s="34" t="s">
        <v>57</v>
      </c>
      <c r="B51" s="163">
        <v>11480400</v>
      </c>
      <c r="C51" s="42"/>
      <c r="D51" s="30"/>
      <c r="E51" s="30"/>
      <c r="F51" s="30"/>
      <c r="G51" s="30"/>
      <c r="H51" s="30"/>
      <c r="I51" s="165">
        <v>0</v>
      </c>
      <c r="J51" s="17"/>
      <c r="K51" s="148"/>
    </row>
    <row r="52" spans="1:11" s="28" customFormat="1" ht="15.75">
      <c r="A52" s="26" t="s">
        <v>58</v>
      </c>
      <c r="B52" s="171">
        <f>B39-B40-B41-B43-B44-B50</f>
        <v>444757012.9999999</v>
      </c>
      <c r="C52" s="95"/>
      <c r="D52" s="96"/>
      <c r="E52" s="96"/>
      <c r="F52" s="96"/>
      <c r="G52" s="96"/>
      <c r="H52" s="96"/>
      <c r="I52" s="229">
        <f>I39-I40-I41-I43-I44-I50</f>
        <v>4984732.870000005</v>
      </c>
      <c r="J52" s="27"/>
      <c r="K52" s="27"/>
    </row>
    <row r="53" spans="1:12" s="28" customFormat="1" ht="15.75">
      <c r="A53" s="136" t="s">
        <v>59</v>
      </c>
      <c r="B53" s="172">
        <f>B38+B52</f>
        <v>54642709288.54</v>
      </c>
      <c r="C53" s="137"/>
      <c r="D53" s="138"/>
      <c r="E53" s="138"/>
      <c r="F53" s="138"/>
      <c r="G53" s="138"/>
      <c r="H53" s="138"/>
      <c r="I53" s="230">
        <f>I38+I52</f>
        <v>28817762368.65</v>
      </c>
      <c r="J53" s="7"/>
      <c r="K53" s="7"/>
      <c r="L53" s="7"/>
    </row>
    <row r="54" spans="1:12" ht="15.75">
      <c r="A54" s="36"/>
      <c r="B54" s="37"/>
      <c r="C54" s="20"/>
      <c r="D54" s="20"/>
      <c r="E54" s="20"/>
      <c r="F54" s="17"/>
      <c r="G54" s="17"/>
      <c r="H54" s="38"/>
      <c r="I54" s="39"/>
      <c r="J54" s="5"/>
      <c r="K54" s="5"/>
      <c r="L54" s="5"/>
    </row>
    <row r="55" spans="1:12" ht="15.75">
      <c r="A55" s="255" t="s">
        <v>12</v>
      </c>
      <c r="B55" s="273" t="s">
        <v>30</v>
      </c>
      <c r="C55" s="261" t="str">
        <f>C16</f>
        <v>Até Jun/2020</v>
      </c>
      <c r="D55" s="262"/>
      <c r="E55" s="262"/>
      <c r="F55" s="262"/>
      <c r="G55" s="262"/>
      <c r="H55" s="262"/>
      <c r="I55" s="262"/>
      <c r="J55" s="6"/>
      <c r="K55" s="6"/>
      <c r="L55" s="6"/>
    </row>
    <row r="56" spans="1:12" ht="15.75">
      <c r="A56" s="256"/>
      <c r="B56" s="274"/>
      <c r="C56" s="233" t="s">
        <v>13</v>
      </c>
      <c r="D56" s="233" t="s">
        <v>14</v>
      </c>
      <c r="E56" s="233" t="s">
        <v>34</v>
      </c>
      <c r="F56" s="239" t="s">
        <v>143</v>
      </c>
      <c r="G56" s="249"/>
      <c r="H56" s="239" t="s">
        <v>32</v>
      </c>
      <c r="I56" s="240"/>
      <c r="J56" s="6"/>
      <c r="K56" s="6"/>
      <c r="L56" s="97"/>
    </row>
    <row r="57" spans="1:12" ht="15.75">
      <c r="A57" s="256"/>
      <c r="B57" s="274"/>
      <c r="C57" s="234"/>
      <c r="D57" s="234"/>
      <c r="E57" s="234"/>
      <c r="F57" s="250"/>
      <c r="G57" s="251"/>
      <c r="H57" s="250"/>
      <c r="I57" s="276"/>
      <c r="J57" s="4"/>
      <c r="K57" s="4"/>
      <c r="L57" s="3"/>
    </row>
    <row r="58" spans="1:12" ht="15.75">
      <c r="A58" s="256"/>
      <c r="B58" s="274"/>
      <c r="C58" s="234"/>
      <c r="D58" s="234"/>
      <c r="E58" s="234"/>
      <c r="F58" s="250"/>
      <c r="G58" s="251"/>
      <c r="H58" s="265"/>
      <c r="I58" s="266"/>
      <c r="J58" s="6"/>
      <c r="K58" s="6"/>
      <c r="L58" s="97"/>
    </row>
    <row r="59" spans="1:12" ht="31.5">
      <c r="A59" s="257"/>
      <c r="B59" s="275"/>
      <c r="C59" s="235"/>
      <c r="D59" s="235"/>
      <c r="E59" s="235"/>
      <c r="F59" s="250"/>
      <c r="G59" s="251"/>
      <c r="H59" s="82" t="s">
        <v>33</v>
      </c>
      <c r="I59" s="83" t="s">
        <v>148</v>
      </c>
      <c r="J59" s="38"/>
      <c r="K59" s="38"/>
      <c r="L59" s="40"/>
    </row>
    <row r="60" spans="1:12" ht="15.75">
      <c r="A60" s="26" t="s">
        <v>60</v>
      </c>
      <c r="B60" s="173">
        <f>B61+B62+B63</f>
        <v>69651713510.84999</v>
      </c>
      <c r="C60" s="174">
        <f aca="true" t="shared" si="0" ref="C60:I60">C61+C62+C63</f>
        <v>29998824252.92</v>
      </c>
      <c r="D60" s="174">
        <f>D61+D62+D63</f>
        <v>27092189661.91</v>
      </c>
      <c r="E60" s="174">
        <f>E61+E62+E63</f>
        <v>24845796712.94</v>
      </c>
      <c r="F60" s="175"/>
      <c r="G60" s="176">
        <f>G61+G62+G63</f>
        <v>3017089042.15</v>
      </c>
      <c r="H60" s="174">
        <f t="shared" si="0"/>
        <v>4504044.779999999</v>
      </c>
      <c r="I60" s="174">
        <f t="shared" si="0"/>
        <v>181220955.99</v>
      </c>
      <c r="J60" s="38"/>
      <c r="K60" s="38"/>
      <c r="L60" s="40"/>
    </row>
    <row r="61" spans="1:12" ht="15.75">
      <c r="A61" s="29" t="s">
        <v>21</v>
      </c>
      <c r="B61" s="177">
        <v>47166370672.13</v>
      </c>
      <c r="C61" s="178">
        <v>19901085373.23</v>
      </c>
      <c r="D61" s="178">
        <v>19166638874.76</v>
      </c>
      <c r="E61" s="178">
        <v>17247890804.51</v>
      </c>
      <c r="F61" s="178"/>
      <c r="G61" s="179">
        <v>1910746890.04</v>
      </c>
      <c r="H61" s="178">
        <v>105471.39</v>
      </c>
      <c r="I61" s="178">
        <v>947730.68</v>
      </c>
      <c r="J61" s="38"/>
      <c r="K61" s="38"/>
      <c r="L61" s="40"/>
    </row>
    <row r="62" spans="1:12" ht="15.75">
      <c r="A62" s="29" t="s">
        <v>61</v>
      </c>
      <c r="B62" s="180">
        <v>2122655546.96</v>
      </c>
      <c r="C62" s="178">
        <v>142781349.43</v>
      </c>
      <c r="D62" s="178">
        <v>142411113.59</v>
      </c>
      <c r="E62" s="178">
        <v>142411113.59</v>
      </c>
      <c r="F62" s="178"/>
      <c r="G62" s="179">
        <v>2678.89</v>
      </c>
      <c r="H62" s="178">
        <v>0</v>
      </c>
      <c r="I62" s="178">
        <v>0</v>
      </c>
      <c r="J62" s="38"/>
      <c r="K62" s="38"/>
      <c r="L62" s="40"/>
    </row>
    <row r="63" spans="1:12" ht="15.75">
      <c r="A63" s="29" t="s">
        <v>22</v>
      </c>
      <c r="B63" s="177">
        <f>B64+B65</f>
        <v>20362687291.76</v>
      </c>
      <c r="C63" s="178">
        <f aca="true" t="shared" si="1" ref="C63:I63">C64+C65</f>
        <v>9954957530.26</v>
      </c>
      <c r="D63" s="178">
        <f>D64+D65</f>
        <v>7783139673.56</v>
      </c>
      <c r="E63" s="178">
        <f>E64+E65</f>
        <v>7455494794.84</v>
      </c>
      <c r="F63" s="178"/>
      <c r="G63" s="179">
        <f>G64+G65</f>
        <v>1106339473.22</v>
      </c>
      <c r="H63" s="178">
        <f t="shared" si="1"/>
        <v>4398573.39</v>
      </c>
      <c r="I63" s="178">
        <f t="shared" si="1"/>
        <v>180273225.31</v>
      </c>
      <c r="J63" s="38"/>
      <c r="K63" s="38"/>
      <c r="L63" s="40"/>
    </row>
    <row r="64" spans="1:12" ht="15.75">
      <c r="A64" s="34" t="s">
        <v>23</v>
      </c>
      <c r="B64" s="177">
        <v>0</v>
      </c>
      <c r="C64" s="178">
        <v>0</v>
      </c>
      <c r="D64" s="178">
        <v>0</v>
      </c>
      <c r="E64" s="178">
        <v>0</v>
      </c>
      <c r="F64" s="178"/>
      <c r="G64" s="179">
        <v>0</v>
      </c>
      <c r="H64" s="178">
        <v>0</v>
      </c>
      <c r="I64" s="178">
        <v>0</v>
      </c>
      <c r="J64" s="38"/>
      <c r="K64" s="38"/>
      <c r="L64" s="40"/>
    </row>
    <row r="65" spans="1:12" ht="15.75">
      <c r="A65" s="34" t="s">
        <v>24</v>
      </c>
      <c r="B65" s="177">
        <v>20362687291.76</v>
      </c>
      <c r="C65" s="178">
        <v>9954957530.26</v>
      </c>
      <c r="D65" s="178">
        <v>7783139673.56</v>
      </c>
      <c r="E65" s="178">
        <v>7455494794.84</v>
      </c>
      <c r="F65" s="178"/>
      <c r="G65" s="179">
        <v>1106339473.22</v>
      </c>
      <c r="H65" s="178">
        <v>4398573.39</v>
      </c>
      <c r="I65" s="178">
        <v>180273225.31</v>
      </c>
      <c r="J65" s="38"/>
      <c r="K65" s="38"/>
      <c r="L65" s="40"/>
    </row>
    <row r="66" spans="1:12" ht="15.75">
      <c r="A66" s="26" t="s">
        <v>62</v>
      </c>
      <c r="B66" s="173">
        <f>B60-B62</f>
        <v>67529057963.88999</v>
      </c>
      <c r="C66" s="174">
        <f>C60-C62</f>
        <v>29856042903.489998</v>
      </c>
      <c r="D66" s="174">
        <f>D60-D62</f>
        <v>26949778548.32</v>
      </c>
      <c r="E66" s="174">
        <f>E60-E62</f>
        <v>24703385599.35</v>
      </c>
      <c r="F66" s="174"/>
      <c r="G66" s="181">
        <f>G60-G62</f>
        <v>3017086363.26</v>
      </c>
      <c r="H66" s="174">
        <f>H60-H62</f>
        <v>4504044.779999999</v>
      </c>
      <c r="I66" s="174">
        <f>I60-I62</f>
        <v>181220955.99</v>
      </c>
      <c r="J66" s="38"/>
      <c r="K66" s="38"/>
      <c r="L66" s="40"/>
    </row>
    <row r="67" spans="1:12" ht="15.75">
      <c r="A67" s="26" t="s">
        <v>63</v>
      </c>
      <c r="B67" s="173">
        <f>B68+B69+B74</f>
        <v>10596844367.19</v>
      </c>
      <c r="C67" s="174">
        <f aca="true" t="shared" si="2" ref="C67:I67">C68+C69+C74</f>
        <v>789488853.0699999</v>
      </c>
      <c r="D67" s="174">
        <f>D68+D69+D74</f>
        <v>543558311.15</v>
      </c>
      <c r="E67" s="174">
        <f>E68+E69+E74</f>
        <v>523184942.03</v>
      </c>
      <c r="F67" s="174"/>
      <c r="G67" s="181">
        <f>G68+G69+G74</f>
        <v>58564947.45</v>
      </c>
      <c r="H67" s="174">
        <f t="shared" si="2"/>
        <v>1330532.72</v>
      </c>
      <c r="I67" s="174">
        <f t="shared" si="2"/>
        <v>35792109.85</v>
      </c>
      <c r="J67" s="38"/>
      <c r="K67" s="38"/>
      <c r="L67" s="40"/>
    </row>
    <row r="68" spans="1:12" ht="15.75">
      <c r="A68" s="29" t="s">
        <v>15</v>
      </c>
      <c r="B68" s="180">
        <v>6003288427.78</v>
      </c>
      <c r="C68" s="178">
        <v>511080644.27</v>
      </c>
      <c r="D68" s="178">
        <v>265624641.13</v>
      </c>
      <c r="E68" s="178">
        <v>245251272.35</v>
      </c>
      <c r="F68" s="178"/>
      <c r="G68" s="179">
        <v>55431716.71</v>
      </c>
      <c r="H68" s="178">
        <v>1330532.72</v>
      </c>
      <c r="I68" s="178">
        <v>35792109.85</v>
      </c>
      <c r="J68" s="38"/>
      <c r="K68" s="38"/>
      <c r="L68" s="40"/>
    </row>
    <row r="69" spans="1:12" ht="15.75">
      <c r="A69" s="29" t="s">
        <v>16</v>
      </c>
      <c r="B69" s="177">
        <f>SUM(B70:B73)</f>
        <v>133503996.89</v>
      </c>
      <c r="C69" s="178">
        <f aca="true" t="shared" si="3" ref="C69:I69">SUM(C70:C73)</f>
        <v>6800000</v>
      </c>
      <c r="D69" s="178">
        <f>SUM(D70:D73)</f>
        <v>6800000</v>
      </c>
      <c r="E69" s="178">
        <f>SUM(E70:E73)</f>
        <v>6800000</v>
      </c>
      <c r="F69" s="178"/>
      <c r="G69" s="179">
        <f>G70+G71+G72+G73</f>
        <v>3127171.25</v>
      </c>
      <c r="H69" s="178">
        <f t="shared" si="3"/>
        <v>0</v>
      </c>
      <c r="I69" s="178">
        <f t="shared" si="3"/>
        <v>0</v>
      </c>
      <c r="J69" s="38"/>
      <c r="K69" s="38"/>
      <c r="L69" s="40"/>
    </row>
    <row r="70" spans="1:12" ht="15.75">
      <c r="A70" s="43" t="s">
        <v>64</v>
      </c>
      <c r="B70" s="177">
        <v>64397046</v>
      </c>
      <c r="C70" s="178">
        <v>6800000</v>
      </c>
      <c r="D70" s="178">
        <v>6800000</v>
      </c>
      <c r="E70" s="178">
        <v>6800000</v>
      </c>
      <c r="F70" s="178"/>
      <c r="G70" s="179">
        <v>69171.25</v>
      </c>
      <c r="H70" s="178">
        <v>0</v>
      </c>
      <c r="I70" s="178">
        <v>0</v>
      </c>
      <c r="J70" s="38"/>
      <c r="K70" s="38"/>
      <c r="L70" s="40"/>
    </row>
    <row r="71" spans="1:12" ht="15.75">
      <c r="A71" s="43" t="s">
        <v>65</v>
      </c>
      <c r="B71" s="173">
        <v>0</v>
      </c>
      <c r="C71" s="178">
        <v>0</v>
      </c>
      <c r="D71" s="178">
        <v>0</v>
      </c>
      <c r="E71" s="178">
        <v>0</v>
      </c>
      <c r="F71" s="178"/>
      <c r="G71" s="179">
        <v>0</v>
      </c>
      <c r="H71" s="178">
        <v>0</v>
      </c>
      <c r="I71" s="178">
        <v>0</v>
      </c>
      <c r="J71" s="44"/>
      <c r="K71" s="44"/>
      <c r="L71" s="38"/>
    </row>
    <row r="72" spans="1:12" ht="15.75">
      <c r="A72" s="43" t="s">
        <v>66</v>
      </c>
      <c r="B72" s="177">
        <v>0</v>
      </c>
      <c r="C72" s="178">
        <v>0</v>
      </c>
      <c r="D72" s="178">
        <v>0</v>
      </c>
      <c r="E72" s="178">
        <v>0</v>
      </c>
      <c r="F72" s="178"/>
      <c r="G72" s="179">
        <v>0</v>
      </c>
      <c r="H72" s="178">
        <v>0</v>
      </c>
      <c r="I72" s="178">
        <v>0</v>
      </c>
      <c r="J72" s="44"/>
      <c r="K72" s="44"/>
      <c r="L72" s="38"/>
    </row>
    <row r="73" spans="1:13" ht="15.75">
      <c r="A73" s="43" t="s">
        <v>17</v>
      </c>
      <c r="B73" s="177">
        <v>69106950.89</v>
      </c>
      <c r="C73" s="178">
        <v>0</v>
      </c>
      <c r="D73" s="178">
        <v>0</v>
      </c>
      <c r="E73" s="178">
        <v>0</v>
      </c>
      <c r="F73" s="178"/>
      <c r="G73" s="179">
        <v>3058000</v>
      </c>
      <c r="H73" s="178">
        <v>0</v>
      </c>
      <c r="I73" s="178">
        <v>0</v>
      </c>
      <c r="J73" s="56"/>
      <c r="K73" s="56"/>
      <c r="L73" s="56"/>
      <c r="M73" s="22"/>
    </row>
    <row r="74" spans="1:13" ht="15.75">
      <c r="A74" s="29" t="s">
        <v>67</v>
      </c>
      <c r="B74" s="177">
        <v>4460051942.52</v>
      </c>
      <c r="C74" s="178">
        <v>271608208.8</v>
      </c>
      <c r="D74" s="178">
        <v>271133670.02</v>
      </c>
      <c r="E74" s="178">
        <v>271133669.68</v>
      </c>
      <c r="F74" s="178"/>
      <c r="G74" s="179">
        <v>6059.49</v>
      </c>
      <c r="H74" s="178">
        <v>0</v>
      </c>
      <c r="I74" s="178">
        <v>0</v>
      </c>
      <c r="J74" s="56"/>
      <c r="K74" s="56"/>
      <c r="L74" s="56"/>
      <c r="M74" s="56"/>
    </row>
    <row r="75" spans="1:13" ht="15.75">
      <c r="A75" s="26" t="s">
        <v>68</v>
      </c>
      <c r="B75" s="173">
        <f>B67-B70-B71-B72-B74</f>
        <v>6072395378.67</v>
      </c>
      <c r="C75" s="174">
        <f>C67-C70-C71-C72-C74</f>
        <v>511080644.2699999</v>
      </c>
      <c r="D75" s="174">
        <f>D67-D70-D71-D72-D74</f>
        <v>265624641.13</v>
      </c>
      <c r="E75" s="174">
        <f>E67-E70-E71-E72-E74</f>
        <v>245251272.34999996</v>
      </c>
      <c r="F75" s="174"/>
      <c r="G75" s="181">
        <f>G67-G70-G71-G72-G74</f>
        <v>58489716.71</v>
      </c>
      <c r="H75" s="174">
        <f>H67-H70-H71-H72-H74</f>
        <v>1330532.72</v>
      </c>
      <c r="I75" s="174">
        <f>I67-I70-I71-I72-I74</f>
        <v>35792109.85</v>
      </c>
      <c r="J75" s="56"/>
      <c r="K75" s="56"/>
      <c r="L75" s="56"/>
      <c r="M75" s="56"/>
    </row>
    <row r="76" spans="1:13" ht="15.75">
      <c r="A76" s="26" t="s">
        <v>69</v>
      </c>
      <c r="B76" s="173">
        <v>482946944</v>
      </c>
      <c r="C76" s="182">
        <v>0</v>
      </c>
      <c r="D76" s="182">
        <v>0</v>
      </c>
      <c r="E76" s="182">
        <v>0</v>
      </c>
      <c r="F76" s="183"/>
      <c r="G76" s="184">
        <v>0</v>
      </c>
      <c r="H76" s="182">
        <v>0</v>
      </c>
      <c r="I76" s="182">
        <v>0</v>
      </c>
      <c r="J76" s="56"/>
      <c r="K76" s="56"/>
      <c r="L76" s="56"/>
      <c r="M76" s="56"/>
    </row>
    <row r="77" spans="1:13" ht="15.75">
      <c r="A77" s="84" t="s">
        <v>70</v>
      </c>
      <c r="B77" s="185">
        <f>B66+B75+B76</f>
        <v>74084400286.56</v>
      </c>
      <c r="C77" s="186">
        <f>C66+C75+C76</f>
        <v>30367123547.76</v>
      </c>
      <c r="D77" s="186">
        <f>D66+D75+D76</f>
        <v>27215403189.45</v>
      </c>
      <c r="E77" s="186">
        <f>E66+E75+E76</f>
        <v>24948636871.699997</v>
      </c>
      <c r="F77" s="186"/>
      <c r="G77" s="187">
        <f>G66+G75+G76</f>
        <v>3075576079.9700003</v>
      </c>
      <c r="H77" s="186">
        <f>H66+H75+H76</f>
        <v>5834577.499999999</v>
      </c>
      <c r="I77" s="188">
        <f>I66+I75+I76</f>
        <v>217013065.84</v>
      </c>
      <c r="J77" s="131"/>
      <c r="K77" s="131"/>
      <c r="L77" s="130"/>
      <c r="M77" s="22"/>
    </row>
    <row r="78" spans="1:13" ht="15.75">
      <c r="A78" s="45"/>
      <c r="B78" s="47"/>
      <c r="C78" s="47"/>
      <c r="D78" s="47"/>
      <c r="E78" s="47"/>
      <c r="F78" s="47"/>
      <c r="G78" s="47"/>
      <c r="H78" s="56"/>
      <c r="I78" s="49"/>
      <c r="J78" s="56"/>
      <c r="K78" s="56"/>
      <c r="L78" s="56"/>
      <c r="M78" s="56"/>
    </row>
    <row r="79" spans="1:12" ht="15.75">
      <c r="A79" s="84" t="s">
        <v>71</v>
      </c>
      <c r="B79" s="85"/>
      <c r="C79" s="86"/>
      <c r="D79" s="86"/>
      <c r="E79" s="86"/>
      <c r="F79" s="86"/>
      <c r="G79" s="86"/>
      <c r="H79" s="86"/>
      <c r="I79" s="219">
        <f>I53-(E77+G77+I77)</f>
        <v>576536351.1400032</v>
      </c>
      <c r="J79" s="38"/>
      <c r="K79" s="38"/>
      <c r="L79" s="40"/>
    </row>
    <row r="80" spans="1:12" ht="15.75">
      <c r="A80" s="45"/>
      <c r="B80" s="47"/>
      <c r="C80" s="47"/>
      <c r="D80" s="47"/>
      <c r="E80" s="47"/>
      <c r="F80" s="48"/>
      <c r="G80" s="48"/>
      <c r="H80" s="38"/>
      <c r="I80" s="49"/>
      <c r="J80" s="38"/>
      <c r="K80" s="38"/>
      <c r="L80" s="40"/>
    </row>
    <row r="81" spans="1:12" ht="15.75">
      <c r="A81" s="241" t="s">
        <v>72</v>
      </c>
      <c r="B81" s="258" t="s">
        <v>19</v>
      </c>
      <c r="C81" s="241"/>
      <c r="D81" s="241"/>
      <c r="E81" s="241"/>
      <c r="F81" s="241"/>
      <c r="G81" s="241"/>
      <c r="H81" s="241"/>
      <c r="I81" s="241"/>
      <c r="J81" s="38"/>
      <c r="K81" s="38"/>
      <c r="L81" s="40"/>
    </row>
    <row r="82" spans="1:12" ht="15.75">
      <c r="A82" s="242"/>
      <c r="B82" s="259"/>
      <c r="C82" s="260"/>
      <c r="D82" s="260"/>
      <c r="E82" s="260"/>
      <c r="F82" s="260"/>
      <c r="G82" s="260"/>
      <c r="H82" s="260"/>
      <c r="I82" s="260"/>
      <c r="J82" s="38"/>
      <c r="K82" s="38"/>
      <c r="L82" s="40"/>
    </row>
    <row r="83" spans="1:13" ht="15.75">
      <c r="A83" s="141" t="s">
        <v>149</v>
      </c>
      <c r="B83" s="207"/>
      <c r="C83" s="208"/>
      <c r="D83" s="208"/>
      <c r="E83" s="208"/>
      <c r="F83" s="208"/>
      <c r="G83" s="208"/>
      <c r="H83" s="208"/>
      <c r="I83" s="209">
        <v>-6435944000</v>
      </c>
      <c r="J83" s="333"/>
      <c r="K83" s="333"/>
      <c r="L83" s="333"/>
      <c r="M83" s="333"/>
    </row>
    <row r="84" spans="1:12" ht="15.75">
      <c r="A84" s="26"/>
      <c r="B84" s="168"/>
      <c r="C84" s="168"/>
      <c r="D84" s="168"/>
      <c r="E84" s="168"/>
      <c r="F84" s="168"/>
      <c r="G84" s="168"/>
      <c r="H84" s="168"/>
      <c r="I84" s="168"/>
      <c r="J84" s="38"/>
      <c r="K84" s="38"/>
      <c r="L84" s="40"/>
    </row>
    <row r="85" spans="1:17" ht="15.75" customHeight="1">
      <c r="A85" s="255" t="s">
        <v>73</v>
      </c>
      <c r="B85" s="271" t="str">
        <f>C16</f>
        <v>Até Jun/2020</v>
      </c>
      <c r="C85" s="272"/>
      <c r="D85" s="272"/>
      <c r="E85" s="272"/>
      <c r="F85" s="272"/>
      <c r="G85" s="272"/>
      <c r="H85" s="272"/>
      <c r="I85" s="272"/>
      <c r="L85" s="71"/>
      <c r="M85" s="71"/>
      <c r="N85" s="71"/>
      <c r="O85" s="71"/>
      <c r="P85" s="71"/>
      <c r="Q85" s="71"/>
    </row>
    <row r="86" spans="1:17" ht="15.75">
      <c r="A86" s="256"/>
      <c r="B86" s="243" t="s">
        <v>74</v>
      </c>
      <c r="C86" s="244"/>
      <c r="D86" s="244"/>
      <c r="E86" s="244"/>
      <c r="F86" s="244"/>
      <c r="G86" s="244"/>
      <c r="H86" s="244"/>
      <c r="I86" s="244"/>
      <c r="J86" s="71"/>
      <c r="K86" s="71"/>
      <c r="L86" s="71"/>
      <c r="M86" s="71"/>
      <c r="N86" s="71"/>
      <c r="O86" s="71"/>
      <c r="P86" s="71"/>
      <c r="Q86" s="71"/>
    </row>
    <row r="87" spans="1:17" ht="15.75">
      <c r="A87" s="257"/>
      <c r="B87" s="245"/>
      <c r="C87" s="246"/>
      <c r="D87" s="246"/>
      <c r="E87" s="246"/>
      <c r="F87" s="246"/>
      <c r="G87" s="246"/>
      <c r="H87" s="246"/>
      <c r="I87" s="246"/>
      <c r="J87" s="153"/>
      <c r="K87" s="153"/>
      <c r="L87" s="71"/>
      <c r="M87" s="71"/>
      <c r="N87" s="71"/>
      <c r="O87" s="71"/>
      <c r="P87" s="71"/>
      <c r="Q87" s="71"/>
    </row>
    <row r="88" spans="1:17" ht="15.75">
      <c r="A88" s="52" t="s">
        <v>111</v>
      </c>
      <c r="B88" s="210"/>
      <c r="C88" s="211"/>
      <c r="D88" s="211"/>
      <c r="E88" s="211"/>
      <c r="F88" s="189"/>
      <c r="G88" s="189"/>
      <c r="H88" s="189"/>
      <c r="I88" s="212">
        <v>374889726.7</v>
      </c>
      <c r="J88" s="154"/>
      <c r="K88" s="154"/>
      <c r="L88" s="71"/>
      <c r="M88" s="71"/>
      <c r="N88" s="71"/>
      <c r="O88" s="71"/>
      <c r="P88" s="71"/>
      <c r="Q88" s="71"/>
    </row>
    <row r="89" spans="1:17" ht="15.75">
      <c r="A89" s="50" t="s">
        <v>112</v>
      </c>
      <c r="B89" s="213"/>
      <c r="C89" s="214"/>
      <c r="D89" s="214"/>
      <c r="E89" s="214"/>
      <c r="F89" s="215"/>
      <c r="G89" s="215"/>
      <c r="H89" s="215"/>
      <c r="I89" s="216">
        <v>11350559592.4</v>
      </c>
      <c r="J89" s="154"/>
      <c r="K89" s="154"/>
      <c r="L89" s="71"/>
      <c r="M89" s="71"/>
      <c r="N89" s="71"/>
      <c r="O89" s="71"/>
      <c r="P89" s="71"/>
      <c r="Q89" s="71"/>
    </row>
    <row r="90" spans="1:12" ht="15.75">
      <c r="A90" s="26"/>
      <c r="B90" s="168"/>
      <c r="C90" s="168"/>
      <c r="D90" s="168"/>
      <c r="E90" s="168"/>
      <c r="F90" s="168"/>
      <c r="G90" s="168"/>
      <c r="H90" s="168"/>
      <c r="I90" s="168"/>
      <c r="J90" s="334"/>
      <c r="K90" s="38"/>
      <c r="L90" s="40"/>
    </row>
    <row r="91" spans="1:12" ht="15.75">
      <c r="A91" s="87" t="s">
        <v>75</v>
      </c>
      <c r="B91" s="217"/>
      <c r="C91" s="218"/>
      <c r="D91" s="218"/>
      <c r="E91" s="218"/>
      <c r="F91" s="218"/>
      <c r="G91" s="218"/>
      <c r="H91" s="218"/>
      <c r="I91" s="219">
        <f>I79+(I88-I89)</f>
        <v>-10399133514.559996</v>
      </c>
      <c r="J91" s="155"/>
      <c r="K91" s="155"/>
      <c r="L91" s="40"/>
    </row>
    <row r="92" spans="1:12" ht="15.75">
      <c r="A92" s="26"/>
      <c r="B92" s="168"/>
      <c r="C92" s="168"/>
      <c r="D92" s="168"/>
      <c r="E92" s="168"/>
      <c r="F92" s="168"/>
      <c r="G92" s="168"/>
      <c r="H92" s="168"/>
      <c r="I92" s="168"/>
      <c r="J92" s="145"/>
      <c r="K92" s="145"/>
      <c r="L92" s="40"/>
    </row>
    <row r="93" spans="1:12" ht="15.75">
      <c r="A93" s="241" t="s">
        <v>76</v>
      </c>
      <c r="B93" s="243" t="s">
        <v>19</v>
      </c>
      <c r="C93" s="244"/>
      <c r="D93" s="244"/>
      <c r="E93" s="244"/>
      <c r="F93" s="244"/>
      <c r="G93" s="244"/>
      <c r="H93" s="244"/>
      <c r="I93" s="244"/>
      <c r="J93" s="56"/>
      <c r="K93" s="56"/>
      <c r="L93" s="40"/>
    </row>
    <row r="94" spans="1:12" ht="15.75">
      <c r="A94" s="242"/>
      <c r="B94" s="245"/>
      <c r="C94" s="246"/>
      <c r="D94" s="246"/>
      <c r="E94" s="246"/>
      <c r="F94" s="246"/>
      <c r="G94" s="246"/>
      <c r="H94" s="246"/>
      <c r="I94" s="246"/>
      <c r="J94" s="38"/>
      <c r="K94" s="38"/>
      <c r="L94" s="40"/>
    </row>
    <row r="95" spans="1:13" ht="15.75">
      <c r="A95" s="140" t="s">
        <v>149</v>
      </c>
      <c r="B95" s="220"/>
      <c r="C95" s="221"/>
      <c r="D95" s="221"/>
      <c r="E95" s="221"/>
      <c r="F95" s="221"/>
      <c r="G95" s="221"/>
      <c r="H95" s="221"/>
      <c r="I95" s="209">
        <v>-20702591000</v>
      </c>
      <c r="J95" s="333"/>
      <c r="K95" s="333"/>
      <c r="L95" s="333"/>
      <c r="M95" s="333"/>
    </row>
    <row r="96" spans="1:12" ht="15.75">
      <c r="A96" s="52"/>
      <c r="B96" s="27"/>
      <c r="C96" s="27"/>
      <c r="D96" s="27"/>
      <c r="E96" s="27"/>
      <c r="F96" s="27"/>
      <c r="G96" s="27"/>
      <c r="H96" s="27"/>
      <c r="I96" s="27"/>
      <c r="J96" s="38"/>
      <c r="K96" s="38"/>
      <c r="L96" s="40"/>
    </row>
    <row r="97" spans="1:14" ht="15.75">
      <c r="A97" s="237" t="s">
        <v>77</v>
      </c>
      <c r="B97" s="237"/>
      <c r="C97" s="237"/>
      <c r="D97" s="237"/>
      <c r="E97" s="237"/>
      <c r="F97" s="237"/>
      <c r="G97" s="237"/>
      <c r="H97" s="237"/>
      <c r="I97" s="237"/>
      <c r="J97" s="222"/>
      <c r="K97" s="222"/>
      <c r="L97" s="222"/>
      <c r="M97" s="222"/>
      <c r="N97" s="222"/>
    </row>
    <row r="98" spans="1:14" ht="15.75">
      <c r="A98" s="238"/>
      <c r="B98" s="238"/>
      <c r="C98" s="238"/>
      <c r="D98" s="238"/>
      <c r="E98" s="238"/>
      <c r="F98" s="238"/>
      <c r="G98" s="238"/>
      <c r="H98" s="238"/>
      <c r="I98" s="238"/>
      <c r="J98" s="222"/>
      <c r="K98" s="222"/>
      <c r="L98" s="222"/>
      <c r="M98" s="222"/>
      <c r="N98" s="222"/>
    </row>
    <row r="99" spans="1:14" ht="15.75">
      <c r="A99" s="288" t="s">
        <v>79</v>
      </c>
      <c r="B99" s="239" t="s">
        <v>78</v>
      </c>
      <c r="C99" s="240"/>
      <c r="D99" s="240"/>
      <c r="E99" s="240"/>
      <c r="F99" s="240"/>
      <c r="G99" s="240"/>
      <c r="H99" s="240"/>
      <c r="I99" s="240"/>
      <c r="J99" s="222"/>
      <c r="K99" s="222"/>
      <c r="L99" s="222"/>
      <c r="M99" s="222"/>
      <c r="N99" s="222"/>
    </row>
    <row r="100" spans="1:14" ht="15.75">
      <c r="A100" s="269"/>
      <c r="B100" s="239" t="s">
        <v>150</v>
      </c>
      <c r="C100" s="240"/>
      <c r="D100" s="240"/>
      <c r="E100" s="240"/>
      <c r="F100" s="263" t="s">
        <v>159</v>
      </c>
      <c r="G100" s="264"/>
      <c r="H100" s="264"/>
      <c r="I100" s="264"/>
      <c r="J100" s="222"/>
      <c r="K100" s="222"/>
      <c r="L100" s="222"/>
      <c r="M100" s="222"/>
      <c r="N100" s="222"/>
    </row>
    <row r="101" spans="1:14" ht="15.75">
      <c r="A101" s="238"/>
      <c r="B101" s="265" t="s">
        <v>29</v>
      </c>
      <c r="C101" s="266"/>
      <c r="D101" s="266"/>
      <c r="E101" s="266"/>
      <c r="F101" s="247" t="s">
        <v>31</v>
      </c>
      <c r="G101" s="248"/>
      <c r="H101" s="248"/>
      <c r="I101" s="248"/>
      <c r="J101" s="222"/>
      <c r="K101" s="222"/>
      <c r="L101" s="222"/>
      <c r="M101" s="222"/>
      <c r="N101" s="222"/>
    </row>
    <row r="102" spans="1:13" ht="15.75">
      <c r="A102" s="20" t="s">
        <v>80</v>
      </c>
      <c r="B102" s="98"/>
      <c r="C102" s="99"/>
      <c r="D102" s="99"/>
      <c r="E102" s="192">
        <v>166854170931.17</v>
      </c>
      <c r="F102" s="193"/>
      <c r="G102" s="194"/>
      <c r="H102" s="194"/>
      <c r="I102" s="195">
        <v>183284944008.66</v>
      </c>
      <c r="J102" s="324"/>
      <c r="K102" s="324"/>
      <c r="L102" s="324"/>
      <c r="M102" s="324"/>
    </row>
    <row r="103" spans="1:13" ht="15.75">
      <c r="A103" s="20" t="s">
        <v>81</v>
      </c>
      <c r="B103" s="42"/>
      <c r="C103" s="30"/>
      <c r="D103" s="30"/>
      <c r="E103" s="196">
        <f>E104+E107</f>
        <v>1648993173.6100001</v>
      </c>
      <c r="F103" s="197"/>
      <c r="G103" s="198"/>
      <c r="H103" s="198"/>
      <c r="I103" s="198">
        <f>I104+I107</f>
        <v>1642876470.5900002</v>
      </c>
      <c r="J103" s="324"/>
      <c r="K103" s="324"/>
      <c r="L103" s="324"/>
      <c r="M103" s="324"/>
    </row>
    <row r="104" spans="1:13" ht="15.75">
      <c r="A104" s="20" t="s">
        <v>82</v>
      </c>
      <c r="B104" s="42"/>
      <c r="C104" s="30"/>
      <c r="D104" s="30"/>
      <c r="E104" s="196">
        <f>IF(E105&lt;E106,0,(E105-E106))</f>
        <v>0</v>
      </c>
      <c r="F104" s="197"/>
      <c r="G104" s="198"/>
      <c r="H104" s="198"/>
      <c r="I104" s="198">
        <f>IF(I105&lt;I106,0,(I105-I106))</f>
        <v>0</v>
      </c>
      <c r="J104" s="324"/>
      <c r="K104" s="324"/>
      <c r="L104" s="324"/>
      <c r="M104" s="324"/>
    </row>
    <row r="105" spans="1:13" ht="15.75">
      <c r="A105" s="20" t="s">
        <v>83</v>
      </c>
      <c r="B105" s="100"/>
      <c r="C105" s="52"/>
      <c r="D105" s="52"/>
      <c r="E105" s="196">
        <v>9896162496.95</v>
      </c>
      <c r="F105" s="199"/>
      <c r="G105" s="200"/>
      <c r="H105" s="200"/>
      <c r="I105" s="198">
        <v>10744659791.41</v>
      </c>
      <c r="J105" s="324"/>
      <c r="K105" s="324"/>
      <c r="L105" s="324"/>
      <c r="M105" s="324"/>
    </row>
    <row r="106" spans="1:13" ht="15.75">
      <c r="A106" s="20" t="s">
        <v>84</v>
      </c>
      <c r="B106" s="100"/>
      <c r="C106" s="52"/>
      <c r="D106" s="52"/>
      <c r="E106" s="196">
        <v>17734012580.54</v>
      </c>
      <c r="F106" s="201"/>
      <c r="G106" s="200"/>
      <c r="H106" s="200"/>
      <c r="I106" s="198">
        <v>14320269638.789999</v>
      </c>
      <c r="J106" s="324"/>
      <c r="K106" s="324"/>
      <c r="L106" s="324"/>
      <c r="M106" s="324"/>
    </row>
    <row r="107" spans="1:13" ht="15.75">
      <c r="A107" s="20" t="s">
        <v>85</v>
      </c>
      <c r="B107" s="100"/>
      <c r="C107" s="52"/>
      <c r="D107" s="52"/>
      <c r="E107" s="196">
        <v>1648993173.6100001</v>
      </c>
      <c r="F107" s="201"/>
      <c r="G107" s="200"/>
      <c r="H107" s="200"/>
      <c r="I107" s="198">
        <v>1642876470.5900002</v>
      </c>
      <c r="J107" s="324"/>
      <c r="K107" s="324"/>
      <c r="L107" s="324"/>
      <c r="M107" s="324"/>
    </row>
    <row r="108" spans="1:13" ht="15.75">
      <c r="A108" s="20" t="s">
        <v>86</v>
      </c>
      <c r="B108" s="101"/>
      <c r="C108" s="102"/>
      <c r="D108" s="102"/>
      <c r="E108" s="202">
        <f>E102-E103</f>
        <v>165205177757.56003</v>
      </c>
      <c r="F108" s="203"/>
      <c r="G108" s="204"/>
      <c r="H108" s="204"/>
      <c r="I108" s="204">
        <f>I102-I103</f>
        <v>181642067538.07</v>
      </c>
      <c r="J108" s="324"/>
      <c r="K108" s="324"/>
      <c r="L108" s="324"/>
      <c r="M108" s="324"/>
    </row>
    <row r="109" spans="1:12" ht="15.75">
      <c r="A109" s="90" t="s">
        <v>87</v>
      </c>
      <c r="B109" s="85"/>
      <c r="C109" s="86"/>
      <c r="D109" s="86"/>
      <c r="E109" s="205"/>
      <c r="F109" s="205"/>
      <c r="G109" s="205"/>
      <c r="H109" s="205"/>
      <c r="I109" s="219">
        <f>E108-I108</f>
        <v>-16436889780.50998</v>
      </c>
      <c r="J109" s="55"/>
      <c r="K109" s="55"/>
      <c r="L109" s="19"/>
    </row>
    <row r="110" spans="1:12" ht="15.75">
      <c r="A110" s="52"/>
      <c r="B110" s="27"/>
      <c r="C110" s="27"/>
      <c r="D110" s="27"/>
      <c r="E110" s="206"/>
      <c r="F110" s="206"/>
      <c r="G110" s="206"/>
      <c r="H110" s="206"/>
      <c r="I110" s="206"/>
      <c r="J110" s="56"/>
      <c r="K110" s="56"/>
      <c r="L110" s="40"/>
    </row>
    <row r="111" spans="1:12" ht="15.75">
      <c r="A111" s="288" t="s">
        <v>88</v>
      </c>
      <c r="B111" s="267" t="str">
        <f>C16</f>
        <v>Até Jun/2020</v>
      </c>
      <c r="C111" s="237"/>
      <c r="D111" s="237"/>
      <c r="E111" s="237"/>
      <c r="F111" s="237"/>
      <c r="G111" s="237"/>
      <c r="H111" s="237"/>
      <c r="I111" s="237"/>
      <c r="J111" s="254"/>
      <c r="K111" s="147"/>
      <c r="L111" s="40"/>
    </row>
    <row r="112" spans="1:15" ht="15.75">
      <c r="A112" s="289"/>
      <c r="B112" s="268"/>
      <c r="C112" s="269"/>
      <c r="D112" s="269"/>
      <c r="E112" s="269"/>
      <c r="F112" s="269"/>
      <c r="G112" s="269"/>
      <c r="H112" s="269"/>
      <c r="I112" s="269"/>
      <c r="J112" s="254"/>
      <c r="K112" s="147"/>
      <c r="M112" s="57"/>
      <c r="N112" s="57"/>
      <c r="O112" s="57"/>
    </row>
    <row r="113" spans="1:16" ht="15.75">
      <c r="A113" s="290"/>
      <c r="B113" s="270"/>
      <c r="C113" s="238"/>
      <c r="D113" s="238"/>
      <c r="E113" s="238"/>
      <c r="F113" s="238"/>
      <c r="G113" s="238"/>
      <c r="H113" s="238"/>
      <c r="I113" s="238"/>
      <c r="J113" s="254"/>
      <c r="K113" s="147"/>
      <c r="L113" s="236"/>
      <c r="M113" s="236"/>
      <c r="N113" s="236"/>
      <c r="O113" s="236"/>
      <c r="P113" s="236"/>
    </row>
    <row r="114" spans="1:17" ht="15.75">
      <c r="A114" s="58" t="s">
        <v>89</v>
      </c>
      <c r="B114" s="17"/>
      <c r="E114" s="59"/>
      <c r="F114" s="59"/>
      <c r="G114" s="17"/>
      <c r="H114" s="17"/>
      <c r="I114" s="189">
        <f>E106-I106</f>
        <v>3413742941.750002</v>
      </c>
      <c r="J114" s="61"/>
      <c r="K114" s="61"/>
      <c r="L114" s="236"/>
      <c r="M114" s="236"/>
      <c r="N114" s="236"/>
      <c r="O114" s="236"/>
      <c r="P114" s="236"/>
      <c r="Q114" s="62"/>
    </row>
    <row r="115" spans="1:17" ht="15.75">
      <c r="A115" s="63" t="s">
        <v>90</v>
      </c>
      <c r="B115" s="17"/>
      <c r="E115" s="59"/>
      <c r="F115" s="59"/>
      <c r="G115" s="17"/>
      <c r="H115" s="17"/>
      <c r="I115" s="189">
        <f>I44</f>
        <v>0</v>
      </c>
      <c r="J115" s="61"/>
      <c r="K115" s="61"/>
      <c r="L115" s="236"/>
      <c r="M115" s="236"/>
      <c r="N115" s="236"/>
      <c r="O115" s="236"/>
      <c r="P115" s="236"/>
      <c r="Q115" s="62"/>
    </row>
    <row r="116" spans="1:17" ht="15.75">
      <c r="A116" s="63" t="s">
        <v>91</v>
      </c>
      <c r="B116" s="17"/>
      <c r="E116" s="59"/>
      <c r="F116" s="59"/>
      <c r="G116" s="17"/>
      <c r="H116" s="17"/>
      <c r="I116" s="189">
        <v>1759924915.88</v>
      </c>
      <c r="J116" s="64"/>
      <c r="K116" s="64"/>
      <c r="L116" s="236"/>
      <c r="M116" s="236"/>
      <c r="N116" s="236"/>
      <c r="O116" s="236"/>
      <c r="P116" s="236"/>
      <c r="Q116" s="65"/>
    </row>
    <row r="117" spans="1:17" ht="15.75">
      <c r="A117" s="63" t="s">
        <v>109</v>
      </c>
      <c r="B117" s="17"/>
      <c r="E117" s="59"/>
      <c r="F117" s="59"/>
      <c r="G117" s="17"/>
      <c r="H117" s="17"/>
      <c r="I117" s="189">
        <v>4692179002.9</v>
      </c>
      <c r="J117" s="66"/>
      <c r="K117" s="66"/>
      <c r="L117" s="236"/>
      <c r="M117" s="236"/>
      <c r="N117" s="236"/>
      <c r="O117" s="236"/>
      <c r="P117" s="236"/>
      <c r="Q117" s="67"/>
    </row>
    <row r="118" spans="1:17" ht="15.75">
      <c r="A118" s="63" t="s">
        <v>110</v>
      </c>
      <c r="B118" s="17"/>
      <c r="E118" s="59"/>
      <c r="F118" s="59"/>
      <c r="G118" s="17"/>
      <c r="H118" s="17"/>
      <c r="I118" s="189">
        <v>0</v>
      </c>
      <c r="J118" s="152"/>
      <c r="K118" s="66"/>
      <c r="L118" s="236"/>
      <c r="M118" s="236"/>
      <c r="N118" s="236"/>
      <c r="O118" s="236"/>
      <c r="P118" s="236"/>
      <c r="Q118" s="67"/>
    </row>
    <row r="119" spans="1:17" ht="15.75">
      <c r="A119" s="151" t="s">
        <v>151</v>
      </c>
      <c r="B119" s="148"/>
      <c r="C119" s="148"/>
      <c r="D119" s="148"/>
      <c r="E119" s="59"/>
      <c r="F119" s="59"/>
      <c r="G119" s="148"/>
      <c r="H119" s="148"/>
      <c r="I119" s="231">
        <v>0</v>
      </c>
      <c r="J119" s="335"/>
      <c r="K119" s="335"/>
      <c r="L119" s="236"/>
      <c r="M119" s="236"/>
      <c r="N119" s="236"/>
      <c r="O119" s="236"/>
      <c r="P119" s="236"/>
      <c r="Q119" s="67"/>
    </row>
    <row r="120" spans="1:17" ht="15.75">
      <c r="A120" s="63" t="s">
        <v>153</v>
      </c>
      <c r="B120" s="17"/>
      <c r="E120" s="59"/>
      <c r="F120" s="59"/>
      <c r="G120" s="17"/>
      <c r="H120" s="17"/>
      <c r="I120" s="189">
        <v>2999395288.919983</v>
      </c>
      <c r="J120" s="104"/>
      <c r="K120" s="104"/>
      <c r="L120" s="236"/>
      <c r="M120" s="236"/>
      <c r="N120" s="236"/>
      <c r="O120" s="236"/>
      <c r="P120" s="236"/>
      <c r="Q120" s="62"/>
    </row>
    <row r="121" spans="1:17" ht="31.5">
      <c r="A121" s="89" t="s">
        <v>163</v>
      </c>
      <c r="B121" s="90"/>
      <c r="C121" s="87"/>
      <c r="D121" s="87"/>
      <c r="E121" s="87"/>
      <c r="F121" s="87"/>
      <c r="G121" s="87"/>
      <c r="H121" s="87"/>
      <c r="I121" s="190">
        <f>I109-I114-I115+I116+I117-I118+I120</f>
        <v>-10399133514.559996</v>
      </c>
      <c r="J121" s="103"/>
      <c r="K121" s="103"/>
      <c r="L121" s="104"/>
      <c r="M121" s="62"/>
      <c r="N121" s="62"/>
      <c r="O121" s="62"/>
      <c r="P121" s="62"/>
      <c r="Q121" s="62"/>
    </row>
    <row r="122" spans="1:12" ht="15.75">
      <c r="A122" s="17"/>
      <c r="B122" s="17"/>
      <c r="E122" s="17"/>
      <c r="F122" s="17"/>
      <c r="G122" s="17"/>
      <c r="H122" s="17"/>
      <c r="I122" s="189"/>
      <c r="J122" s="38"/>
      <c r="K122" s="38"/>
      <c r="L122" s="40"/>
    </row>
    <row r="123" spans="1:13" ht="15.75">
      <c r="A123" s="87" t="s">
        <v>164</v>
      </c>
      <c r="B123" s="88"/>
      <c r="C123" s="91"/>
      <c r="D123" s="91"/>
      <c r="E123" s="91"/>
      <c r="F123" s="91"/>
      <c r="G123" s="91"/>
      <c r="H123" s="91"/>
      <c r="I123" s="191">
        <f>I121-(I88-I89)</f>
        <v>576536351.1400032</v>
      </c>
      <c r="J123" s="336"/>
      <c r="K123" s="56"/>
      <c r="L123" s="40"/>
      <c r="M123" s="142"/>
    </row>
    <row r="124" spans="1:12" ht="15.75">
      <c r="A124" s="15"/>
      <c r="C124" s="123"/>
      <c r="D124" s="123"/>
      <c r="I124" s="157" t="s">
        <v>156</v>
      </c>
      <c r="J124" s="56"/>
      <c r="K124" s="56"/>
      <c r="L124" s="40"/>
    </row>
    <row r="125" spans="1:12" ht="15.75">
      <c r="A125" s="15"/>
      <c r="C125" s="123"/>
      <c r="D125" s="123"/>
      <c r="J125" s="56"/>
      <c r="K125" s="56"/>
      <c r="L125" s="40"/>
    </row>
    <row r="126" spans="1:12" ht="15.75">
      <c r="A126" s="15"/>
      <c r="C126" s="123"/>
      <c r="D126" s="123"/>
      <c r="I126" s="18" t="s">
        <v>140</v>
      </c>
      <c r="J126" s="56"/>
      <c r="K126" s="56"/>
      <c r="L126" s="40"/>
    </row>
    <row r="127" spans="1:12" ht="15.75">
      <c r="A127" s="15"/>
      <c r="C127" s="123"/>
      <c r="D127" s="123"/>
      <c r="J127" s="56"/>
      <c r="K127" s="56"/>
      <c r="L127" s="40"/>
    </row>
    <row r="128" spans="1:12" ht="15.75">
      <c r="A128" s="19"/>
      <c r="B128" s="19"/>
      <c r="C128" s="20"/>
      <c r="D128" s="20"/>
      <c r="E128" s="19"/>
      <c r="J128" s="56"/>
      <c r="K128" s="56"/>
      <c r="L128" s="40"/>
    </row>
    <row r="129" spans="1:12" ht="15.75">
      <c r="A129" s="252" t="s">
        <v>0</v>
      </c>
      <c r="B129" s="252"/>
      <c r="C129" s="252"/>
      <c r="D129" s="252"/>
      <c r="E129" s="252"/>
      <c r="F129" s="252"/>
      <c r="G129" s="252"/>
      <c r="H129" s="252"/>
      <c r="I129" s="252"/>
      <c r="J129" s="56"/>
      <c r="K129" s="56"/>
      <c r="L129" s="40"/>
    </row>
    <row r="130" spans="1:12" ht="15.75">
      <c r="A130" s="252" t="s">
        <v>1</v>
      </c>
      <c r="B130" s="252"/>
      <c r="C130" s="252"/>
      <c r="D130" s="252"/>
      <c r="E130" s="252"/>
      <c r="F130" s="252"/>
      <c r="G130" s="252"/>
      <c r="H130" s="252"/>
      <c r="I130" s="252"/>
      <c r="J130" s="56"/>
      <c r="K130" s="56"/>
      <c r="L130" s="40"/>
    </row>
    <row r="131" spans="1:12" ht="15.75">
      <c r="A131" s="253" t="s">
        <v>26</v>
      </c>
      <c r="B131" s="253"/>
      <c r="C131" s="253"/>
      <c r="D131" s="253"/>
      <c r="E131" s="253"/>
      <c r="F131" s="253"/>
      <c r="G131" s="253"/>
      <c r="H131" s="253"/>
      <c r="I131" s="253"/>
      <c r="J131" s="56"/>
      <c r="K131" s="56"/>
      <c r="L131" s="40"/>
    </row>
    <row r="132" spans="1:12" ht="15.75">
      <c r="A132" s="252" t="s">
        <v>2</v>
      </c>
      <c r="B132" s="252"/>
      <c r="C132" s="252"/>
      <c r="D132" s="252"/>
      <c r="E132" s="252"/>
      <c r="F132" s="252"/>
      <c r="G132" s="252"/>
      <c r="H132" s="252"/>
      <c r="I132" s="252"/>
      <c r="J132" s="56"/>
      <c r="K132" s="56"/>
      <c r="L132" s="40"/>
    </row>
    <row r="133" spans="1:12" ht="15.75">
      <c r="A133" s="252" t="str">
        <f>A10</f>
        <v>JANEIRO A JUNHO 2020/BIMESTRE MAIO-JUNHO</v>
      </c>
      <c r="B133" s="252"/>
      <c r="C133" s="252"/>
      <c r="D133" s="252"/>
      <c r="E133" s="252"/>
      <c r="F133" s="252"/>
      <c r="G133" s="252"/>
      <c r="H133" s="252"/>
      <c r="I133" s="252"/>
      <c r="J133" s="56"/>
      <c r="K133" s="56"/>
      <c r="L133" s="40"/>
    </row>
    <row r="134" spans="1:12" ht="15.75">
      <c r="A134" s="122"/>
      <c r="B134" s="122"/>
      <c r="C134" s="122"/>
      <c r="D134" s="122"/>
      <c r="E134" s="122"/>
      <c r="F134" s="122"/>
      <c r="G134" s="122"/>
      <c r="H134" s="122"/>
      <c r="I134" s="122"/>
      <c r="J134" s="56"/>
      <c r="K134" s="56"/>
      <c r="L134" s="40"/>
    </row>
    <row r="135" spans="1:12" ht="15.75">
      <c r="A135" s="122"/>
      <c r="B135" s="122"/>
      <c r="C135" s="122"/>
      <c r="D135" s="122"/>
      <c r="E135" s="122"/>
      <c r="F135" s="122"/>
      <c r="G135" s="122"/>
      <c r="H135" s="122"/>
      <c r="I135" s="124" t="str">
        <f>I12</f>
        <v>Emissão: 20/07/2020</v>
      </c>
      <c r="J135" s="56"/>
      <c r="K135" s="56"/>
      <c r="L135" s="40"/>
    </row>
    <row r="136" spans="1:12" ht="15.75">
      <c r="A136" s="20"/>
      <c r="C136" s="123"/>
      <c r="D136" s="123"/>
      <c r="I136" s="125"/>
      <c r="J136" s="56"/>
      <c r="K136" s="56"/>
      <c r="L136" s="40"/>
    </row>
    <row r="137" spans="1:12" ht="15.75">
      <c r="A137" s="282" t="s">
        <v>92</v>
      </c>
      <c r="B137" s="284" t="s">
        <v>93</v>
      </c>
      <c r="C137" s="285"/>
      <c r="D137" s="285"/>
      <c r="E137" s="285"/>
      <c r="F137" s="285"/>
      <c r="G137" s="285"/>
      <c r="H137" s="285"/>
      <c r="I137" s="285"/>
      <c r="J137" s="68"/>
      <c r="K137" s="68"/>
      <c r="L137" s="40"/>
    </row>
    <row r="138" spans="1:12" ht="15.75">
      <c r="A138" s="283"/>
      <c r="B138" s="286"/>
      <c r="C138" s="287"/>
      <c r="D138" s="287"/>
      <c r="E138" s="287"/>
      <c r="F138" s="287"/>
      <c r="G138" s="287"/>
      <c r="H138" s="287"/>
      <c r="I138" s="287"/>
      <c r="J138" s="38"/>
      <c r="K138" s="38"/>
      <c r="L138" s="40"/>
    </row>
    <row r="139" spans="1:12" ht="15.75">
      <c r="A139" s="69" t="s">
        <v>18</v>
      </c>
      <c r="B139" s="70"/>
      <c r="C139" s="71"/>
      <c r="D139" s="71"/>
      <c r="E139" s="71"/>
      <c r="F139" s="71"/>
      <c r="G139" s="71"/>
      <c r="H139" s="71"/>
      <c r="I139" s="189">
        <f>I140+I141</f>
        <v>1872620155.71</v>
      </c>
      <c r="J139" s="38"/>
      <c r="K139" s="38"/>
      <c r="L139" s="40"/>
    </row>
    <row r="140" spans="1:12" ht="15.75">
      <c r="A140" s="72" t="s">
        <v>106</v>
      </c>
      <c r="B140" s="73"/>
      <c r="C140" s="52"/>
      <c r="D140" s="52"/>
      <c r="E140" s="52"/>
      <c r="F140" s="52"/>
      <c r="G140" s="52"/>
      <c r="H140" s="52"/>
      <c r="I140" s="60">
        <v>0</v>
      </c>
      <c r="J140" s="38"/>
      <c r="K140" s="38"/>
      <c r="L140" s="40"/>
    </row>
    <row r="141" spans="1:12" ht="31.5">
      <c r="A141" s="74" t="s">
        <v>94</v>
      </c>
      <c r="B141" s="73"/>
      <c r="C141" s="52"/>
      <c r="D141" s="52"/>
      <c r="E141" s="52"/>
      <c r="F141" s="52"/>
      <c r="G141" s="52"/>
      <c r="H141" s="52"/>
      <c r="I141" s="189">
        <v>1872620155.71</v>
      </c>
      <c r="J141" s="132"/>
      <c r="K141" s="132"/>
      <c r="L141" s="40"/>
    </row>
    <row r="142" spans="1:12" ht="15.75">
      <c r="A142" s="75" t="s">
        <v>95</v>
      </c>
      <c r="B142" s="76"/>
      <c r="C142" s="77"/>
      <c r="D142" s="77"/>
      <c r="E142" s="77"/>
      <c r="F142" s="77"/>
      <c r="G142" s="77"/>
      <c r="H142" s="77"/>
      <c r="I142" s="78">
        <v>0</v>
      </c>
      <c r="J142" s="38"/>
      <c r="K142" s="38"/>
      <c r="L142" s="40"/>
    </row>
    <row r="143" spans="1:12" ht="15.75">
      <c r="A143" s="71"/>
      <c r="B143" s="79"/>
      <c r="C143" s="79"/>
      <c r="D143" s="79"/>
      <c r="E143" s="79"/>
      <c r="F143" s="79"/>
      <c r="G143" s="79"/>
      <c r="H143" s="79"/>
      <c r="I143" s="79"/>
      <c r="J143" s="38"/>
      <c r="K143" s="38"/>
      <c r="L143" s="40"/>
    </row>
    <row r="144" spans="1:12" ht="15.75">
      <c r="A144" s="237" t="s">
        <v>96</v>
      </c>
      <c r="B144" s="237"/>
      <c r="C144" s="237"/>
      <c r="D144" s="237"/>
      <c r="E144" s="237"/>
      <c r="F144" s="237"/>
      <c r="G144" s="237"/>
      <c r="H144" s="237"/>
      <c r="I144" s="237"/>
      <c r="J144" s="38"/>
      <c r="K144" s="38"/>
      <c r="L144" s="40"/>
    </row>
    <row r="145" spans="1:12" ht="15.75">
      <c r="A145" s="238"/>
      <c r="B145" s="238"/>
      <c r="C145" s="238"/>
      <c r="D145" s="238"/>
      <c r="E145" s="238"/>
      <c r="F145" s="238"/>
      <c r="G145" s="238"/>
      <c r="H145" s="238"/>
      <c r="I145" s="238"/>
      <c r="J145" s="38"/>
      <c r="K145" s="38"/>
      <c r="L145" s="40"/>
    </row>
    <row r="146" spans="1:12" ht="15.75">
      <c r="A146" s="302" t="s">
        <v>172</v>
      </c>
      <c r="B146" s="267" t="s">
        <v>97</v>
      </c>
      <c r="C146" s="237"/>
      <c r="D146" s="237"/>
      <c r="E146" s="288"/>
      <c r="F146" s="239" t="s">
        <v>14</v>
      </c>
      <c r="G146" s="240"/>
      <c r="H146" s="240"/>
      <c r="I146" s="240"/>
      <c r="J146" s="38"/>
      <c r="K146" s="38"/>
      <c r="L146" s="40"/>
    </row>
    <row r="147" spans="1:12" ht="15.75">
      <c r="A147" s="303"/>
      <c r="B147" s="268"/>
      <c r="C147" s="269"/>
      <c r="D147" s="269"/>
      <c r="E147" s="289"/>
      <c r="F147" s="250"/>
      <c r="G147" s="276"/>
      <c r="H147" s="276"/>
      <c r="I147" s="276"/>
      <c r="J147" s="38"/>
      <c r="K147" s="38"/>
      <c r="L147" s="40"/>
    </row>
    <row r="148" spans="1:12" ht="15.75">
      <c r="A148" s="303"/>
      <c r="B148" s="270"/>
      <c r="C148" s="238"/>
      <c r="D148" s="238"/>
      <c r="E148" s="290"/>
      <c r="F148" s="265"/>
      <c r="G148" s="266"/>
      <c r="H148" s="266"/>
      <c r="I148" s="266"/>
      <c r="J148" s="38"/>
      <c r="K148" s="38"/>
      <c r="L148" s="40"/>
    </row>
    <row r="149" spans="1:12" ht="15.75">
      <c r="A149" s="304"/>
      <c r="B149" s="239" t="s">
        <v>160</v>
      </c>
      <c r="C149" s="249"/>
      <c r="D149" s="239" t="s">
        <v>161</v>
      </c>
      <c r="E149" s="249"/>
      <c r="F149" s="261" t="str">
        <f>B149</f>
        <v>Até Jun/ 2019</v>
      </c>
      <c r="G149" s="291"/>
      <c r="H149" s="239" t="str">
        <f>D149</f>
        <v>Até Jun/ 2020</v>
      </c>
      <c r="I149" s="240"/>
      <c r="J149" s="38"/>
      <c r="K149" s="38"/>
      <c r="L149" s="40"/>
    </row>
    <row r="150" spans="1:12" ht="15.75">
      <c r="A150" s="52" t="s">
        <v>165</v>
      </c>
      <c r="B150" s="80"/>
      <c r="C150" s="223">
        <f>SUM(C151:C153)</f>
        <v>30489872202.05</v>
      </c>
      <c r="D150" s="193"/>
      <c r="E150" s="223">
        <f>SUM(E151:E153)</f>
        <v>32480201233.43</v>
      </c>
      <c r="F150" s="20"/>
      <c r="G150" s="223">
        <f>SUM(G151:G153)</f>
        <v>27624814799.8</v>
      </c>
      <c r="H150" s="193"/>
      <c r="I150" s="195">
        <f>SUM(I151:I153)</f>
        <v>29312470811.5</v>
      </c>
      <c r="J150" s="38"/>
      <c r="K150" s="38"/>
      <c r="L150" s="40"/>
    </row>
    <row r="151" spans="1:12" ht="15.75">
      <c r="A151" s="52" t="s">
        <v>98</v>
      </c>
      <c r="B151" s="53"/>
      <c r="C151" s="224">
        <v>21335910681.03</v>
      </c>
      <c r="D151" s="201"/>
      <c r="E151" s="224">
        <v>21423769518.81</v>
      </c>
      <c r="F151" s="20"/>
      <c r="G151" s="224">
        <v>20282711413.36</v>
      </c>
      <c r="H151" s="201"/>
      <c r="I151" s="198">
        <v>20476080341.36</v>
      </c>
      <c r="J151" s="38"/>
      <c r="K151" s="38"/>
      <c r="L151" s="40"/>
    </row>
    <row r="152" spans="1:12" ht="15.75">
      <c r="A152" s="52" t="s">
        <v>166</v>
      </c>
      <c r="B152" s="53"/>
      <c r="C152" s="224">
        <v>65276773.27</v>
      </c>
      <c r="D152" s="201"/>
      <c r="E152" s="224">
        <v>142781349.43</v>
      </c>
      <c r="F152" s="20"/>
      <c r="G152" s="224">
        <v>64961486.98</v>
      </c>
      <c r="H152" s="201"/>
      <c r="I152" s="198">
        <v>142411113.59</v>
      </c>
      <c r="J152" s="38"/>
      <c r="K152" s="38"/>
      <c r="L152" s="40"/>
    </row>
    <row r="153" spans="1:12" ht="15.75">
      <c r="A153" s="52" t="s">
        <v>99</v>
      </c>
      <c r="B153" s="53"/>
      <c r="C153" s="224">
        <v>9088684747.75</v>
      </c>
      <c r="D153" s="201"/>
      <c r="E153" s="224">
        <v>10913650365.19</v>
      </c>
      <c r="F153" s="20"/>
      <c r="G153" s="224">
        <v>7277141899.46</v>
      </c>
      <c r="H153" s="201"/>
      <c r="I153" s="198">
        <v>8693979356.55</v>
      </c>
      <c r="J153" s="38"/>
      <c r="K153" s="38"/>
      <c r="L153" s="40"/>
    </row>
    <row r="154" spans="1:12" ht="15.75">
      <c r="A154" s="52" t="s">
        <v>167</v>
      </c>
      <c r="B154" s="53"/>
      <c r="C154" s="224">
        <f>C150-C152</f>
        <v>30424595428.78</v>
      </c>
      <c r="D154" s="201"/>
      <c r="E154" s="224">
        <f>E150-E152</f>
        <v>32337419884</v>
      </c>
      <c r="F154" s="20"/>
      <c r="G154" s="224">
        <f>G150-G152</f>
        <v>27559853312.82</v>
      </c>
      <c r="H154" s="201"/>
      <c r="I154" s="198">
        <f>I150-I152</f>
        <v>29170059697.91</v>
      </c>
      <c r="J154" s="38"/>
      <c r="K154" s="38"/>
      <c r="L154" s="40"/>
    </row>
    <row r="155" spans="1:12" ht="15.75">
      <c r="A155" s="52" t="s">
        <v>168</v>
      </c>
      <c r="B155" s="53"/>
      <c r="C155" s="224">
        <v>0</v>
      </c>
      <c r="D155" s="201"/>
      <c r="E155" s="224">
        <v>0</v>
      </c>
      <c r="F155" s="20"/>
      <c r="G155" s="224">
        <v>0</v>
      </c>
      <c r="H155" s="201"/>
      <c r="I155" s="198">
        <v>0</v>
      </c>
      <c r="J155" s="38"/>
      <c r="K155" s="38"/>
      <c r="L155" s="40"/>
    </row>
    <row r="156" spans="1:12" ht="15.75">
      <c r="A156" s="52" t="s">
        <v>169</v>
      </c>
      <c r="B156" s="54"/>
      <c r="C156" s="225">
        <v>190677457.98</v>
      </c>
      <c r="D156" s="226"/>
      <c r="E156" s="225">
        <v>170963276.72</v>
      </c>
      <c r="F156" s="20"/>
      <c r="G156" s="225">
        <v>129100211.18</v>
      </c>
      <c r="H156" s="226"/>
      <c r="I156" s="204">
        <v>169087564.95</v>
      </c>
      <c r="J156" s="38"/>
      <c r="K156" s="38"/>
      <c r="L156" s="40"/>
    </row>
    <row r="157" spans="1:12" ht="31.5">
      <c r="A157" s="133" t="s">
        <v>170</v>
      </c>
      <c r="B157" s="134"/>
      <c r="C157" s="227">
        <f>C154-C155-C156</f>
        <v>30233917970.8</v>
      </c>
      <c r="D157" s="228"/>
      <c r="E157" s="227">
        <f>E154-E155-E156</f>
        <v>32166456607.28</v>
      </c>
      <c r="F157" s="135"/>
      <c r="G157" s="227">
        <f>G154-G155-G156</f>
        <v>27430753101.64</v>
      </c>
      <c r="H157" s="228"/>
      <c r="I157" s="205">
        <f>I154-I155-I156</f>
        <v>29000972132.96</v>
      </c>
      <c r="J157" s="38"/>
      <c r="K157" s="38"/>
      <c r="L157" s="40"/>
    </row>
    <row r="158" spans="1:11" ht="15.75">
      <c r="A158" s="71" t="s">
        <v>116</v>
      </c>
      <c r="B158" s="14"/>
      <c r="C158" s="14"/>
      <c r="D158" s="14"/>
      <c r="E158" s="14"/>
      <c r="F158" s="14"/>
      <c r="G158" s="14"/>
      <c r="H158" s="13"/>
      <c r="I158" s="126" t="s">
        <v>141</v>
      </c>
      <c r="J158" s="17"/>
      <c r="K158" s="148"/>
    </row>
    <row r="159" spans="1:11" ht="15.75">
      <c r="A159" s="81" t="s">
        <v>20</v>
      </c>
      <c r="B159" s="156"/>
      <c r="C159" s="156"/>
      <c r="D159" s="156"/>
      <c r="E159" s="156"/>
      <c r="F159" s="156"/>
      <c r="G159" s="156"/>
      <c r="H159" s="19"/>
      <c r="J159" s="17"/>
      <c r="K159" s="148"/>
    </row>
    <row r="160" spans="1:11" ht="15.75">
      <c r="A160" s="19" t="s">
        <v>155</v>
      </c>
      <c r="B160" s="156"/>
      <c r="C160" s="156"/>
      <c r="D160" s="156"/>
      <c r="E160" s="156"/>
      <c r="F160" s="156"/>
      <c r="G160" s="156"/>
      <c r="J160" s="17"/>
      <c r="K160" s="148"/>
    </row>
    <row r="161" spans="1:11" ht="32.25" customHeight="1">
      <c r="A161" s="307" t="s">
        <v>142</v>
      </c>
      <c r="B161" s="307"/>
      <c r="C161" s="307"/>
      <c r="D161" s="307"/>
      <c r="E161" s="307"/>
      <c r="F161" s="307"/>
      <c r="G161" s="307"/>
      <c r="H161" s="307"/>
      <c r="I161" s="307"/>
      <c r="J161" s="17"/>
      <c r="K161" s="148"/>
    </row>
    <row r="162" spans="1:11" ht="31.5" customHeight="1">
      <c r="A162" s="307" t="s">
        <v>146</v>
      </c>
      <c r="B162" s="307"/>
      <c r="C162" s="307"/>
      <c r="D162" s="307"/>
      <c r="E162" s="307"/>
      <c r="F162" s="307"/>
      <c r="G162" s="307"/>
      <c r="H162" s="307"/>
      <c r="I162" s="307"/>
      <c r="J162" s="128"/>
      <c r="K162" s="148"/>
    </row>
    <row r="163" spans="1:11" ht="15.75" hidden="1">
      <c r="A163" s="13" t="s">
        <v>147</v>
      </c>
      <c r="B163" s="10"/>
      <c r="C163" s="11"/>
      <c r="D163" s="11"/>
      <c r="E163" s="10"/>
      <c r="F163" s="10"/>
      <c r="G163" s="10"/>
      <c r="H163" s="10"/>
      <c r="I163" s="12"/>
      <c r="J163" s="17"/>
      <c r="K163" s="148"/>
    </row>
    <row r="164" spans="1:11" ht="15.75" customHeight="1" hidden="1">
      <c r="A164" s="292" t="s">
        <v>104</v>
      </c>
      <c r="B164" s="292"/>
      <c r="C164" s="292"/>
      <c r="D164" s="292"/>
      <c r="E164" s="292"/>
      <c r="F164" s="292"/>
      <c r="G164" s="292"/>
      <c r="H164" s="292"/>
      <c r="I164" s="292"/>
      <c r="J164" s="17"/>
      <c r="K164" s="148"/>
    </row>
    <row r="165" spans="1:11" ht="15.75" hidden="1">
      <c r="A165" s="114"/>
      <c r="B165" s="114"/>
      <c r="C165" s="114"/>
      <c r="D165" s="114"/>
      <c r="E165" s="114"/>
      <c r="F165" s="114"/>
      <c r="G165" s="114"/>
      <c r="H165" s="114"/>
      <c r="I165" s="114"/>
      <c r="J165" s="17"/>
      <c r="K165" s="148"/>
    </row>
    <row r="166" spans="1:13" ht="15.75" hidden="1">
      <c r="A166" s="300" t="s">
        <v>117</v>
      </c>
      <c r="B166" s="300"/>
      <c r="C166" s="300"/>
      <c r="D166" s="300"/>
      <c r="E166" s="300"/>
      <c r="F166" s="300"/>
      <c r="G166" s="300"/>
      <c r="H166" s="300"/>
      <c r="I166" s="300"/>
      <c r="J166" s="8"/>
      <c r="K166" s="8"/>
      <c r="L166" s="1"/>
      <c r="M166" s="1"/>
    </row>
    <row r="167" spans="1:13" ht="15.75" hidden="1">
      <c r="A167" s="311"/>
      <c r="B167" s="311"/>
      <c r="C167" s="311"/>
      <c r="D167" s="311"/>
      <c r="E167" s="294"/>
      <c r="F167" s="294"/>
      <c r="G167" s="294"/>
      <c r="H167" s="294"/>
      <c r="I167" s="294"/>
      <c r="J167" s="8"/>
      <c r="K167" s="8"/>
      <c r="L167" s="1"/>
      <c r="M167" s="1"/>
    </row>
    <row r="168" spans="1:13" ht="15.75" hidden="1">
      <c r="A168" s="327" t="s">
        <v>118</v>
      </c>
      <c r="B168" s="299" t="s">
        <v>5</v>
      </c>
      <c r="C168" s="300"/>
      <c r="D168" s="308"/>
      <c r="E168" s="297" t="s">
        <v>119</v>
      </c>
      <c r="F168" s="298"/>
      <c r="G168" s="298"/>
      <c r="H168" s="298"/>
      <c r="I168" s="298"/>
      <c r="J168" s="8"/>
      <c r="K168" s="8"/>
      <c r="L168" s="1"/>
      <c r="M168" s="1"/>
    </row>
    <row r="169" spans="1:13" ht="15.75" customHeight="1" hidden="1">
      <c r="A169" s="328"/>
      <c r="B169" s="293"/>
      <c r="C169" s="294"/>
      <c r="D169" s="309"/>
      <c r="E169" s="330"/>
      <c r="F169" s="331"/>
      <c r="G169" s="331"/>
      <c r="H169" s="331"/>
      <c r="I169" s="331"/>
      <c r="J169" s="8"/>
      <c r="K169" s="8"/>
      <c r="L169" s="1"/>
      <c r="M169" s="1"/>
    </row>
    <row r="170" spans="1:13" ht="15.75" hidden="1">
      <c r="A170" s="329"/>
      <c r="B170" s="310"/>
      <c r="C170" s="311"/>
      <c r="D170" s="312"/>
      <c r="E170" s="313" t="str">
        <f>C55</f>
        <v>Até Jun/2020</v>
      </c>
      <c r="F170" s="314"/>
      <c r="G170" s="314"/>
      <c r="H170" s="313" t="s">
        <v>154</v>
      </c>
      <c r="I170" s="314"/>
      <c r="J170" s="8"/>
      <c r="K170" s="8"/>
      <c r="L170" s="1"/>
      <c r="M170" s="1"/>
    </row>
    <row r="171" spans="1:13" ht="15.75" hidden="1">
      <c r="A171" s="105" t="s">
        <v>120</v>
      </c>
      <c r="B171" s="106"/>
      <c r="C171" s="107"/>
      <c r="D171" s="149">
        <f>B53+B36-B42</f>
        <v>54610367512.22</v>
      </c>
      <c r="E171" s="106"/>
      <c r="F171" s="315">
        <f>I53+I36-I42</f>
        <v>28820335607.38</v>
      </c>
      <c r="G171" s="316"/>
      <c r="H171" s="106"/>
      <c r="I171" s="150">
        <v>11747592813</v>
      </c>
      <c r="J171" s="9"/>
      <c r="K171" s="9"/>
      <c r="L171" s="1"/>
      <c r="M171" s="1"/>
    </row>
    <row r="172" spans="1:13" ht="15.75" hidden="1">
      <c r="A172" s="2"/>
      <c r="B172" s="1"/>
      <c r="C172" s="8"/>
      <c r="D172" s="8"/>
      <c r="E172" s="1"/>
      <c r="F172" s="1"/>
      <c r="G172" s="1"/>
      <c r="H172" s="1"/>
      <c r="I172" s="1"/>
      <c r="J172" s="6"/>
      <c r="K172" s="6"/>
      <c r="L172" s="3"/>
      <c r="M172" s="1"/>
    </row>
    <row r="173" spans="1:13" ht="15.75" hidden="1">
      <c r="A173" s="277" t="s">
        <v>121</v>
      </c>
      <c r="B173" s="317" t="s">
        <v>30</v>
      </c>
      <c r="C173" s="278" t="s">
        <v>13</v>
      </c>
      <c r="D173" s="278"/>
      <c r="E173" s="278" t="s">
        <v>14</v>
      </c>
      <c r="F173" s="278"/>
      <c r="G173" s="278"/>
      <c r="H173" s="278" t="s">
        <v>122</v>
      </c>
      <c r="I173" s="279"/>
      <c r="J173" s="8"/>
      <c r="K173" s="8"/>
      <c r="L173" s="1"/>
      <c r="M173" s="1"/>
    </row>
    <row r="174" spans="1:13" ht="15.75" customHeight="1" hidden="1">
      <c r="A174" s="277"/>
      <c r="B174" s="317"/>
      <c r="C174" s="278"/>
      <c r="D174" s="278"/>
      <c r="E174" s="278"/>
      <c r="F174" s="278"/>
      <c r="G174" s="278"/>
      <c r="H174" s="278"/>
      <c r="I174" s="279"/>
      <c r="J174" s="8"/>
      <c r="K174" s="8"/>
      <c r="L174" s="1"/>
      <c r="M174" s="1"/>
    </row>
    <row r="175" spans="1:13" ht="15.75" hidden="1">
      <c r="A175" s="277"/>
      <c r="B175" s="317"/>
      <c r="C175" s="115" t="str">
        <f>E170</f>
        <v>Até Jun/2020</v>
      </c>
      <c r="D175" s="115" t="str">
        <f>H170</f>
        <v>Até Fev/2019</v>
      </c>
      <c r="E175" s="115" t="str">
        <f>C175</f>
        <v>Até Jun/2020</v>
      </c>
      <c r="F175" s="278" t="str">
        <f>D175</f>
        <v>Até Fev/2019</v>
      </c>
      <c r="G175" s="278"/>
      <c r="H175" s="115" t="s">
        <v>152</v>
      </c>
      <c r="I175" s="116" t="s">
        <v>138</v>
      </c>
      <c r="J175" s="8"/>
      <c r="K175" s="8"/>
      <c r="L175" s="1"/>
      <c r="M175" s="1"/>
    </row>
    <row r="176" spans="1:13" ht="15.75" hidden="1">
      <c r="A176" s="108" t="s">
        <v>123</v>
      </c>
      <c r="B176" s="109">
        <f>B77+B72</f>
        <v>74084400286.56</v>
      </c>
      <c r="C176" s="109">
        <f>C77+C72</f>
        <v>30367123547.76</v>
      </c>
      <c r="D176" s="110">
        <v>12149819362</v>
      </c>
      <c r="E176" s="109">
        <f>D77+D72</f>
        <v>27215403189.45</v>
      </c>
      <c r="F176" s="305">
        <v>9446595208</v>
      </c>
      <c r="G176" s="306"/>
      <c r="H176" s="144">
        <v>0</v>
      </c>
      <c r="I176" s="143">
        <v>382864416</v>
      </c>
      <c r="J176" s="121">
        <f>(D176-F176)-I176</f>
        <v>2320359738</v>
      </c>
      <c r="K176" s="121"/>
      <c r="L176" s="146" t="s">
        <v>139</v>
      </c>
      <c r="M176" s="1"/>
    </row>
    <row r="177" spans="1:13" ht="15.75" hidden="1">
      <c r="A177" s="2"/>
      <c r="B177" s="1"/>
      <c r="C177" s="8"/>
      <c r="D177" s="8"/>
      <c r="E177" s="1"/>
      <c r="F177" s="1"/>
      <c r="G177" s="1"/>
      <c r="H177" s="1"/>
      <c r="I177" s="1"/>
      <c r="J177" s="6"/>
      <c r="K177" s="6"/>
      <c r="L177" s="3"/>
      <c r="M177" s="1"/>
    </row>
    <row r="178" spans="1:13" ht="15.75" hidden="1">
      <c r="A178" s="117" t="s">
        <v>124</v>
      </c>
      <c r="B178" s="118">
        <f>D171-B176</f>
        <v>-19474032774.339996</v>
      </c>
      <c r="C178" s="118">
        <f>F171-C176</f>
        <v>-1546787940.3799973</v>
      </c>
      <c r="D178" s="118">
        <f>I171-D176</f>
        <v>-402226549</v>
      </c>
      <c r="E178" s="119">
        <f>F171-E176</f>
        <v>1604932417.9300003</v>
      </c>
      <c r="F178" s="325">
        <f>I171-F176</f>
        <v>2300997605</v>
      </c>
      <c r="G178" s="326"/>
      <c r="H178" s="120">
        <v>0</v>
      </c>
      <c r="I178" s="120">
        <v>0</v>
      </c>
      <c r="J178" s="8"/>
      <c r="K178" s="8"/>
      <c r="L178" s="1"/>
      <c r="M178" s="1"/>
    </row>
    <row r="179" spans="1:13" ht="15.75" hidden="1">
      <c r="A179" s="2"/>
      <c r="B179" s="1"/>
      <c r="C179" s="8"/>
      <c r="D179" s="8"/>
      <c r="E179" s="1"/>
      <c r="F179" s="1"/>
      <c r="G179" s="1"/>
      <c r="H179" s="1"/>
      <c r="I179" s="1"/>
      <c r="J179" s="6"/>
      <c r="K179" s="6"/>
      <c r="L179" s="3"/>
      <c r="M179" s="1"/>
    </row>
    <row r="180" spans="1:13" ht="15.75" hidden="1">
      <c r="A180" s="277" t="s">
        <v>125</v>
      </c>
      <c r="B180" s="278"/>
      <c r="C180" s="278"/>
      <c r="D180" s="278"/>
      <c r="E180" s="278"/>
      <c r="F180" s="278" t="s">
        <v>19</v>
      </c>
      <c r="G180" s="278"/>
      <c r="H180" s="278"/>
      <c r="I180" s="279"/>
      <c r="J180" s="8"/>
      <c r="K180" s="8"/>
      <c r="L180" s="1"/>
      <c r="M180" s="1"/>
    </row>
    <row r="181" spans="1:13" ht="15.75" hidden="1">
      <c r="A181" s="277"/>
      <c r="B181" s="278"/>
      <c r="C181" s="278"/>
      <c r="D181" s="278"/>
      <c r="E181" s="278"/>
      <c r="F181" s="278"/>
      <c r="G181" s="278"/>
      <c r="H181" s="278"/>
      <c r="I181" s="279"/>
      <c r="J181" s="8"/>
      <c r="K181" s="8"/>
      <c r="L181" s="1"/>
      <c r="M181" s="1"/>
    </row>
    <row r="182" spans="1:13" ht="15.75" hidden="1">
      <c r="A182" s="280" t="s">
        <v>126</v>
      </c>
      <c r="B182" s="280"/>
      <c r="C182" s="280"/>
      <c r="D182" s="280"/>
      <c r="E182" s="281"/>
      <c r="F182" s="112"/>
      <c r="G182" s="113"/>
      <c r="H182" s="113"/>
      <c r="I182" s="139">
        <f>I83</f>
        <v>-6435944000</v>
      </c>
      <c r="J182" s="5">
        <f>I182-I83</f>
        <v>0</v>
      </c>
      <c r="K182" s="5"/>
      <c r="L182" s="1"/>
      <c r="M182" s="1"/>
    </row>
    <row r="183" spans="1:13" ht="15.75" hidden="1">
      <c r="A183" s="2"/>
      <c r="B183" s="1"/>
      <c r="C183" s="8"/>
      <c r="D183" s="8"/>
      <c r="E183" s="1"/>
      <c r="F183" s="1"/>
      <c r="G183" s="1"/>
      <c r="H183" s="1"/>
      <c r="I183" s="1"/>
      <c r="J183" s="6"/>
      <c r="K183" s="6"/>
      <c r="L183" s="3"/>
      <c r="M183" s="1"/>
    </row>
    <row r="184" spans="1:13" ht="15.75" hidden="1">
      <c r="A184" s="277" t="s">
        <v>127</v>
      </c>
      <c r="B184" s="278"/>
      <c r="C184" s="278"/>
      <c r="D184" s="278"/>
      <c r="E184" s="278"/>
      <c r="F184" s="278"/>
      <c r="G184" s="278"/>
      <c r="H184" s="278"/>
      <c r="I184" s="279"/>
      <c r="J184" s="8"/>
      <c r="K184" s="8"/>
      <c r="L184" s="1"/>
      <c r="M184" s="1"/>
    </row>
    <row r="185" spans="1:13" ht="15.75" hidden="1">
      <c r="A185" s="277"/>
      <c r="B185" s="278"/>
      <c r="C185" s="278"/>
      <c r="D185" s="278"/>
      <c r="E185" s="278"/>
      <c r="F185" s="278"/>
      <c r="G185" s="278"/>
      <c r="H185" s="278"/>
      <c r="I185" s="279"/>
      <c r="J185" s="8"/>
      <c r="K185" s="8"/>
      <c r="L185" s="1"/>
      <c r="M185" s="1"/>
    </row>
    <row r="186" spans="1:13" ht="15.75" hidden="1">
      <c r="A186" s="277" t="s">
        <v>128</v>
      </c>
      <c r="B186" s="279" t="s">
        <v>129</v>
      </c>
      <c r="C186" s="301"/>
      <c r="D186" s="301"/>
      <c r="E186" s="301"/>
      <c r="F186" s="301"/>
      <c r="G186" s="301"/>
      <c r="H186" s="301"/>
      <c r="I186" s="301"/>
      <c r="J186" s="129"/>
      <c r="K186" s="129"/>
      <c r="L186" s="1"/>
      <c r="M186" s="1"/>
    </row>
    <row r="187" spans="1:13" ht="15.75" hidden="1">
      <c r="A187" s="301"/>
      <c r="B187" s="297" t="s">
        <v>130</v>
      </c>
      <c r="C187" s="298"/>
      <c r="D187" s="298"/>
      <c r="E187" s="298"/>
      <c r="F187" s="299" t="s">
        <v>131</v>
      </c>
      <c r="G187" s="300"/>
      <c r="H187" s="300"/>
      <c r="I187" s="300"/>
      <c r="J187" s="8"/>
      <c r="K187" s="8"/>
      <c r="L187" s="1"/>
      <c r="M187" s="1"/>
    </row>
    <row r="188" spans="1:13" ht="15.75" hidden="1">
      <c r="A188" s="301"/>
      <c r="B188" s="293" t="s">
        <v>132</v>
      </c>
      <c r="C188" s="294"/>
      <c r="D188" s="294"/>
      <c r="E188" s="294"/>
      <c r="F188" s="295" t="s">
        <v>133</v>
      </c>
      <c r="G188" s="296"/>
      <c r="H188" s="296"/>
      <c r="I188" s="296"/>
      <c r="J188" s="8"/>
      <c r="K188" s="8"/>
      <c r="L188" s="1"/>
      <c r="M188" s="1"/>
    </row>
    <row r="189" spans="1:13" ht="15.75" hidden="1">
      <c r="A189" s="111" t="s">
        <v>134</v>
      </c>
      <c r="B189" s="112"/>
      <c r="C189" s="113"/>
      <c r="D189" s="113"/>
      <c r="E189" s="139">
        <v>4894466155.23999</v>
      </c>
      <c r="F189" s="112"/>
      <c r="G189" s="113"/>
      <c r="H189" s="113"/>
      <c r="I189" s="139">
        <v>4894466155.23999</v>
      </c>
      <c r="J189" s="319" t="s">
        <v>135</v>
      </c>
      <c r="K189" s="319"/>
      <c r="L189" s="319"/>
      <c r="M189" s="319"/>
    </row>
    <row r="190" spans="1:13" ht="15.75" customHeight="1" hidden="1">
      <c r="A190" s="2"/>
      <c r="B190" s="1"/>
      <c r="C190" s="8"/>
      <c r="D190" s="8"/>
      <c r="E190" s="1"/>
      <c r="F190" s="1"/>
      <c r="G190" s="1"/>
      <c r="H190" s="1"/>
      <c r="I190" s="1"/>
      <c r="J190" s="6"/>
      <c r="K190" s="6"/>
      <c r="L190" s="3"/>
      <c r="M190" s="1"/>
    </row>
    <row r="191" spans="1:13" ht="15.75" hidden="1">
      <c r="A191" s="277" t="s">
        <v>136</v>
      </c>
      <c r="B191" s="278"/>
      <c r="C191" s="278"/>
      <c r="D191" s="278"/>
      <c r="E191" s="278"/>
      <c r="F191" s="278" t="s">
        <v>19</v>
      </c>
      <c r="G191" s="278"/>
      <c r="H191" s="278"/>
      <c r="I191" s="279"/>
      <c r="J191" s="8"/>
      <c r="K191" s="8"/>
      <c r="L191" s="1"/>
      <c r="M191" s="1"/>
    </row>
    <row r="192" spans="1:13" ht="15.75" hidden="1">
      <c r="A192" s="277"/>
      <c r="B192" s="278"/>
      <c r="C192" s="278"/>
      <c r="D192" s="278"/>
      <c r="E192" s="278"/>
      <c r="F192" s="320"/>
      <c r="G192" s="320"/>
      <c r="H192" s="320"/>
      <c r="I192" s="299"/>
      <c r="J192" s="8"/>
      <c r="K192" s="8"/>
      <c r="L192" s="1"/>
      <c r="M192" s="1"/>
    </row>
    <row r="193" spans="1:13" ht="15.75" hidden="1">
      <c r="A193" s="321" t="s">
        <v>137</v>
      </c>
      <c r="B193" s="322"/>
      <c r="C193" s="322"/>
      <c r="D193" s="322"/>
      <c r="E193" s="323"/>
      <c r="F193" s="112"/>
      <c r="G193" s="113"/>
      <c r="H193" s="113"/>
      <c r="I193" s="139">
        <f>I95</f>
        <v>-20702591000</v>
      </c>
      <c r="J193" s="129">
        <f>I193-I95</f>
        <v>0</v>
      </c>
      <c r="K193" s="129"/>
      <c r="L193" s="1"/>
      <c r="M193" s="1"/>
    </row>
    <row r="194" spans="1:11" ht="15.75" customHeight="1">
      <c r="A194" s="24" t="s">
        <v>171</v>
      </c>
      <c r="I194" s="126"/>
      <c r="J194" s="17"/>
      <c r="K194" s="148"/>
    </row>
    <row r="195" spans="10:11" ht="15.75">
      <c r="J195" s="17"/>
      <c r="K195" s="148"/>
    </row>
    <row r="196" spans="10:11" ht="15.75">
      <c r="J196" s="17"/>
      <c r="K196" s="148"/>
    </row>
    <row r="197" spans="3:11" ht="15.75">
      <c r="C197" s="156"/>
      <c r="D197" s="156"/>
      <c r="J197" s="156"/>
      <c r="K197" s="156"/>
    </row>
    <row r="198" spans="3:11" ht="15.75">
      <c r="C198" s="156"/>
      <c r="D198" s="156"/>
      <c r="J198" s="156"/>
      <c r="K198" s="156"/>
    </row>
    <row r="199" spans="3:11" ht="15.75">
      <c r="C199" s="127"/>
      <c r="D199" s="127"/>
      <c r="J199" s="127"/>
      <c r="K199" s="148"/>
    </row>
    <row r="200" spans="10:11" ht="15.75">
      <c r="J200" s="17"/>
      <c r="K200" s="148"/>
    </row>
    <row r="201" spans="10:11" ht="15.75">
      <c r="J201" s="17"/>
      <c r="K201" s="148"/>
    </row>
    <row r="202" spans="1:11" ht="15.75">
      <c r="A202" s="17" t="s">
        <v>100</v>
      </c>
      <c r="B202" s="318" t="s">
        <v>25</v>
      </c>
      <c r="C202" s="318"/>
      <c r="D202" s="20"/>
      <c r="E202" s="318" t="s">
        <v>113</v>
      </c>
      <c r="F202" s="318"/>
      <c r="G202" s="318"/>
      <c r="H202" s="318"/>
      <c r="I202" s="318"/>
      <c r="J202" s="17"/>
      <c r="K202" s="148"/>
    </row>
    <row r="203" spans="1:11" ht="15.75">
      <c r="A203" s="17" t="s">
        <v>101</v>
      </c>
      <c r="B203" s="318" t="s">
        <v>144</v>
      </c>
      <c r="C203" s="318"/>
      <c r="D203" s="20"/>
      <c r="E203" s="318" t="s">
        <v>114</v>
      </c>
      <c r="F203" s="318"/>
      <c r="G203" s="318"/>
      <c r="H203" s="318"/>
      <c r="I203" s="318"/>
      <c r="J203" s="17"/>
      <c r="K203" s="148"/>
    </row>
    <row r="204" spans="1:11" ht="15.75">
      <c r="A204" s="17" t="s">
        <v>102</v>
      </c>
      <c r="B204" s="318" t="s">
        <v>145</v>
      </c>
      <c r="C204" s="318"/>
      <c r="D204" s="20"/>
      <c r="E204" s="318" t="s">
        <v>115</v>
      </c>
      <c r="F204" s="318"/>
      <c r="G204" s="318"/>
      <c r="H204" s="318"/>
      <c r="I204" s="318"/>
      <c r="J204" s="17"/>
      <c r="K204" s="148"/>
    </row>
    <row r="205" spans="1:11" ht="15.75">
      <c r="A205" s="81"/>
      <c r="J205" s="17"/>
      <c r="K205" s="148"/>
    </row>
    <row r="206" spans="10:11" ht="15.75">
      <c r="J206" s="17"/>
      <c r="K206" s="148"/>
    </row>
    <row r="207" spans="10:11" ht="15.75">
      <c r="J207" s="17"/>
      <c r="K207" s="148"/>
    </row>
    <row r="208" spans="10:11" ht="15.75">
      <c r="J208" s="17"/>
      <c r="K208" s="148"/>
    </row>
    <row r="209" spans="10:11" ht="15.75">
      <c r="J209" s="17"/>
      <c r="K209" s="148"/>
    </row>
    <row r="210" spans="10:11" ht="15.75">
      <c r="J210" s="17"/>
      <c r="K210" s="148"/>
    </row>
    <row r="211" spans="10:11" ht="15.75">
      <c r="J211" s="17"/>
      <c r="K211" s="148"/>
    </row>
    <row r="212" spans="10:11" ht="15.75">
      <c r="J212" s="17"/>
      <c r="K212" s="148"/>
    </row>
    <row r="213" spans="10:11" ht="15.75">
      <c r="J213" s="17"/>
      <c r="K213" s="148"/>
    </row>
    <row r="214" spans="10:11" ht="15.75">
      <c r="J214" s="17"/>
      <c r="K214" s="148"/>
    </row>
    <row r="215" spans="10:11" ht="15.75">
      <c r="J215" s="17"/>
      <c r="K215" s="148"/>
    </row>
    <row r="216" spans="10:11" ht="15.75">
      <c r="J216" s="17"/>
      <c r="K216" s="148"/>
    </row>
    <row r="217" spans="10:11" ht="15.75">
      <c r="J217" s="17"/>
      <c r="K217" s="148"/>
    </row>
    <row r="218" spans="10:11" ht="15.75">
      <c r="J218" s="17"/>
      <c r="K218" s="148"/>
    </row>
    <row r="219" spans="10:11" ht="15.75">
      <c r="J219" s="17"/>
      <c r="K219" s="148"/>
    </row>
    <row r="220" spans="10:11" ht="15.75">
      <c r="J220" s="17"/>
      <c r="K220" s="148"/>
    </row>
    <row r="221" spans="10:11" ht="15.75">
      <c r="J221" s="17"/>
      <c r="K221" s="148"/>
    </row>
    <row r="222" spans="10:11" ht="15.75">
      <c r="J222" s="17"/>
      <c r="K222" s="148"/>
    </row>
    <row r="223" spans="10:11" ht="15.75">
      <c r="J223" s="17"/>
      <c r="K223" s="148"/>
    </row>
    <row r="224" spans="10:11" ht="15.75">
      <c r="J224" s="17"/>
      <c r="K224" s="148"/>
    </row>
    <row r="225" spans="10:11" ht="15.75">
      <c r="J225" s="17"/>
      <c r="K225" s="148"/>
    </row>
    <row r="226" spans="10:11" ht="15.75">
      <c r="J226" s="17"/>
      <c r="K226" s="148"/>
    </row>
    <row r="227" spans="10:11" ht="15.75">
      <c r="J227" s="17"/>
      <c r="K227" s="148"/>
    </row>
  </sheetData>
  <sheetProtection/>
  <mergeCells count="95">
    <mergeCell ref="J102:M108"/>
    <mergeCell ref="J26:L27"/>
    <mergeCell ref="J95:M95"/>
    <mergeCell ref="J83:M83"/>
    <mergeCell ref="B203:C203"/>
    <mergeCell ref="F178:G178"/>
    <mergeCell ref="A166:I167"/>
    <mergeCell ref="A168:A170"/>
    <mergeCell ref="E168:I169"/>
    <mergeCell ref="E170:G170"/>
    <mergeCell ref="B204:C204"/>
    <mergeCell ref="E202:I202"/>
    <mergeCell ref="E203:I203"/>
    <mergeCell ref="E204:I204"/>
    <mergeCell ref="J189:M189"/>
    <mergeCell ref="A191:E192"/>
    <mergeCell ref="F191:I192"/>
    <mergeCell ref="B202:C202"/>
    <mergeCell ref="A193:E193"/>
    <mergeCell ref="H170:I170"/>
    <mergeCell ref="F171:G171"/>
    <mergeCell ref="A173:A175"/>
    <mergeCell ref="B173:B175"/>
    <mergeCell ref="C173:D174"/>
    <mergeCell ref="E173:G174"/>
    <mergeCell ref="F175:G175"/>
    <mergeCell ref="F176:G176"/>
    <mergeCell ref="A161:I161"/>
    <mergeCell ref="B149:C149"/>
    <mergeCell ref="D149:E149"/>
    <mergeCell ref="B146:E148"/>
    <mergeCell ref="A162:I162"/>
    <mergeCell ref="A99:A101"/>
    <mergeCell ref="B168:D170"/>
    <mergeCell ref="A144:I145"/>
    <mergeCell ref="H149:I149"/>
    <mergeCell ref="A130:I130"/>
    <mergeCell ref="A131:I131"/>
    <mergeCell ref="A132:I132"/>
    <mergeCell ref="A133:I133"/>
    <mergeCell ref="A146:A149"/>
    <mergeCell ref="B188:E188"/>
    <mergeCell ref="F188:I188"/>
    <mergeCell ref="B187:E187"/>
    <mergeCell ref="F187:I187"/>
    <mergeCell ref="A184:I185"/>
    <mergeCell ref="A186:A188"/>
    <mergeCell ref="B186:I186"/>
    <mergeCell ref="A180:E181"/>
    <mergeCell ref="F180:I181"/>
    <mergeCell ref="A182:E182"/>
    <mergeCell ref="A137:A138"/>
    <mergeCell ref="B137:I138"/>
    <mergeCell ref="A111:A113"/>
    <mergeCell ref="F149:G149"/>
    <mergeCell ref="F146:I148"/>
    <mergeCell ref="A164:I164"/>
    <mergeCell ref="H173:I174"/>
    <mergeCell ref="C56:C59"/>
    <mergeCell ref="E56:E59"/>
    <mergeCell ref="A14:I15"/>
    <mergeCell ref="C16:I16"/>
    <mergeCell ref="C17:I17"/>
    <mergeCell ref="C18:I18"/>
    <mergeCell ref="A16:A18"/>
    <mergeCell ref="B16:B18"/>
    <mergeCell ref="H56:I58"/>
    <mergeCell ref="A129:I129"/>
    <mergeCell ref="B100:E100"/>
    <mergeCell ref="F100:I100"/>
    <mergeCell ref="B101:E101"/>
    <mergeCell ref="B111:I113"/>
    <mergeCell ref="B85:I85"/>
    <mergeCell ref="B86:I87"/>
    <mergeCell ref="A85:A87"/>
    <mergeCell ref="A6:I6"/>
    <mergeCell ref="A7:I7"/>
    <mergeCell ref="A8:I8"/>
    <mergeCell ref="A9:I9"/>
    <mergeCell ref="A10:I10"/>
    <mergeCell ref="J111:J113"/>
    <mergeCell ref="A55:A59"/>
    <mergeCell ref="A81:A82"/>
    <mergeCell ref="B81:I82"/>
    <mergeCell ref="C55:I55"/>
    <mergeCell ref="D56:D59"/>
    <mergeCell ref="J119:K119"/>
    <mergeCell ref="L113:P120"/>
    <mergeCell ref="A97:I98"/>
    <mergeCell ref="B99:I99"/>
    <mergeCell ref="A93:A94"/>
    <mergeCell ref="B93:I94"/>
    <mergeCell ref="F101:I101"/>
    <mergeCell ref="F56:G59"/>
    <mergeCell ref="B55:B59"/>
  </mergeCells>
  <printOptions horizontalCentered="1"/>
  <pageMargins left="0.7086614173228347" right="0.7086614173228347" top="0.1968503937007874" bottom="0" header="0.31496062992125984" footer="0.31496062992125984"/>
  <pageSetup fitToHeight="0" fitToWidth="1" horizontalDpi="600" verticalDpi="600" orientation="portrait" paperSize="9" scale="37" r:id="rId4"/>
  <rowBreaks count="1" manualBreakCount="1">
    <brk id="124" max="8" man="1"/>
  </rowBreaks>
  <ignoredErrors>
    <ignoredError sqref="B69:E69 H69:I69 B20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Ferreira Costa</dc:creator>
  <cp:keywords/>
  <dc:description/>
  <cp:lastModifiedBy>Yago Barros Barbosa</cp:lastModifiedBy>
  <cp:lastPrinted>2020-07-20T22:30:05Z</cp:lastPrinted>
  <dcterms:created xsi:type="dcterms:W3CDTF">2015-03-20T14:54:41Z</dcterms:created>
  <dcterms:modified xsi:type="dcterms:W3CDTF">2020-07-29T15:05:13Z</dcterms:modified>
  <cp:category/>
  <cp:version/>
  <cp:contentType/>
  <cp:contentStatus/>
</cp:coreProperties>
</file>