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0920" windowHeight="8655" activeTab="0"/>
  </bookViews>
  <sheets>
    <sheet name="Anexo 6 - Primário Estados" sheetId="1" r:id="rId1"/>
  </sheets>
  <definedNames>
    <definedName name="_xlnm.Print_Area" localSheetId="0">'Anexo 6 - Primário Estados'!$A$1:$I$204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A148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 xml:space="preserve">Os estados que aderirem à renegociação de dívidas da Lei Complementar nº 156, de 28 de dezembro de 2016, devem elaborar também, no </t>
        </r>
        <r>
          <rPr>
            <b/>
            <sz val="11"/>
            <rFont val="Tahoma"/>
            <family val="2"/>
          </rPr>
          <t>terceiro</t>
        </r>
        <r>
          <rPr>
            <sz val="11"/>
            <rFont val="Tahoma"/>
            <family val="2"/>
          </rPr>
          <t xml:space="preserve"> e no </t>
        </r>
        <r>
          <rPr>
            <b/>
            <sz val="11"/>
            <rFont val="Tahoma"/>
            <family val="2"/>
          </rPr>
          <t>sexto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bimestre,</t>
        </r>
        <r>
          <rPr>
            <sz val="11"/>
            <rFont val="Tahoma"/>
            <family val="2"/>
          </rPr>
          <t xml:space="preserve"> o Demonstrativo de Cumprimento do Limite para Despesas Primárias Correntes.
O preenchimento desse quadro deverá ser feito em observância ao disposto no Decreto nº 9.056, de 24 de maio de 2017 e</t>
        </r>
        <r>
          <rPr>
            <b/>
            <sz val="11"/>
            <rFont val="Tahoma"/>
            <family val="2"/>
          </rPr>
          <t xml:space="preserve"> deverá considerar </t>
        </r>
        <r>
          <rPr>
            <sz val="11"/>
            <rFont val="Tahoma"/>
            <family val="2"/>
          </rPr>
          <t xml:space="preserve">os valores referentes às </t>
        </r>
        <r>
          <rPr>
            <b/>
            <sz val="11"/>
            <rFont val="Tahoma"/>
            <family val="2"/>
          </rPr>
          <t>despesas intraorçamentárias</t>
        </r>
        <r>
          <rPr>
            <sz val="11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>Art. 4º LC 156/16</t>
        </r>
        <r>
          <rPr>
            <sz val="11"/>
            <rFont val="Tahoma"/>
            <family val="2"/>
          </rPr>
          <t xml:space="preserve"> - Estabelece, para os </t>
        </r>
        <r>
          <rPr>
            <u val="single"/>
            <sz val="11"/>
            <rFont val="Tahoma"/>
            <family val="2"/>
          </rPr>
          <t>dois exercícios subsequentes</t>
        </r>
        <r>
          <rPr>
            <sz val="11"/>
            <rFont val="Tahoma"/>
            <family val="2"/>
          </rPr>
          <t xml:space="preserve"> à assinatura do termo aditivo, que o </t>
        </r>
        <r>
          <rPr>
            <u val="single"/>
            <sz val="11"/>
            <rFont val="Tahoma"/>
            <family val="2"/>
          </rPr>
          <t>crescimento anual das despesas primárias correntes</t>
        </r>
        <r>
          <rPr>
            <sz val="11"/>
            <rFont val="Tahoma"/>
            <family val="2"/>
          </rPr>
          <t xml:space="preserve"> (exceto transferências constitucionais a Municípios e PASEP) fique</t>
        </r>
        <r>
          <rPr>
            <u val="single"/>
            <sz val="11"/>
            <rFont val="Tahoma"/>
            <family val="2"/>
          </rPr>
          <t xml:space="preserve"> limitado à variação da inflação</t>
        </r>
        <r>
          <rPr>
            <sz val="11"/>
            <rFont val="Tahoma"/>
            <family val="2"/>
          </rPr>
          <t xml:space="preserve">, aferida anualmente pelo </t>
        </r>
        <r>
          <rPr>
            <u val="single"/>
            <sz val="11"/>
            <rFont val="Tahoma"/>
            <family val="2"/>
          </rPr>
          <t>IPCA</t>
        </r>
        <r>
          <rPr>
            <sz val="1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<sst xmlns="http://schemas.openxmlformats.org/spreadsheetml/2006/main" count="185" uniqueCount="171">
  <si>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</si>
  <si>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</si>
  <si>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</si>
  <si>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</si>
  <si>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</si>
  <si>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</si>
  <si>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    Receitas Previdenciárias</t>
  </si>
  <si>
    <t xml:space="preserve">        Outras Receitas de Contribuições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</si>
  <si>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</si>
  <si>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</si>
  <si>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</si>
  <si>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</si>
  <si>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</si>
  <si>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</si>
  <si>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</si>
  <si>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</si>
  <si>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</si>
  <si>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</si>
  <si>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</si>
  <si>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</si>
  <si>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</si>
  <si>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</si>
  <si>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</si>
  <si>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</si>
  <si>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</si>
  <si>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</si>
  <si>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</si>
  <si>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</si>
  <si>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</si>
  <si>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</si>
  <si>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</si>
  <si>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</si>
  <si>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</si>
  <si>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</si>
  <si>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</si>
  <si>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</si>
  <si>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</si>
  <si>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PAGOS                    (c)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</si>
  <si>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</si>
  <si>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</si>
  <si>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</si>
  <si>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</si>
  <si>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</si>
  <si>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</si>
  <si>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</si>
  <si>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</si>
  <si>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</si>
  <si>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</si>
  <si>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</si>
  <si>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</si>
  <si>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</si>
  <si>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</si>
  <si>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</si>
  <si>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</si>
  <si>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</si>
  <si>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</si>
  <si>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</si>
  <si>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</si>
  <si>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</si>
  <si>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</si>
  <si>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</si>
  <si>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</si>
  <si>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</si>
  <si>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</si>
  <si>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</si>
  <si>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</si>
  <si>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</si>
  <si>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</si>
  <si>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</si>
  <si>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</si>
  <si>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</si>
  <si>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</si>
  <si>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</si>
  <si>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</si>
  <si>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</si>
  <si>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</si>
  <si>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</si>
  <si>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</si>
  <si>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</si>
  <si>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</si>
  <si>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</si>
  <si>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</si>
  <si>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</si>
  <si>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</si>
  <si>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</si>
  <si>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</si>
  <si>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</si>
  <si>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</si>
  <si>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</si>
  <si>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</si>
  <si>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</si>
  <si>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</si>
  <si>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</si>
  <si>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</si>
  <si>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</si>
  <si>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</si>
  <si>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</si>
  <si>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</si>
  <si>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</si>
  <si>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DEMONSTRATIVO DE CUMPRIMENTO DO LIMITE PARA DESPESAS PRIMÁRIAS CORRENTES</t>
  </si>
  <si>
    <t>DESPESAS 
EMPENHADAS</t>
  </si>
  <si>
    <t>DESPESAS CORRENTES (XXXVIII)</t>
  </si>
  <si>
    <t xml:space="preserve">    Pessoal e Encargos Sociais</t>
  </si>
  <si>
    <t xml:space="preserve">    Juros e Encargos da Dívida (XXXIX)</t>
  </si>
  <si>
    <t xml:space="preserve">    Outras Despesas Correntes</t>
  </si>
  <si>
    <t>DESPESAS PRIMÁRIAS CORRENTES (XL) = (XXXVIII - XXXIX)</t>
  </si>
  <si>
    <t>Transferências Constitucionais (XLI)</t>
  </si>
  <si>
    <t>Contribuições para o PIS/PASEP (XLII)</t>
  </si>
  <si>
    <t>DESPESAS PRIMÁRIAS CORRENTES APURADAS CONFORME O ART. 4º DA LC 156/16 (XLIII) = (XL - XLI - XLII)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</si>
  <si>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</si>
  <si>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</si>
  <si>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</si>
  <si>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</si>
  <si>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</si>
  <si>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</si>
  <si>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</si>
  <si>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>Até Fev/ 2018</t>
  </si>
  <si>
    <t xml:space="preserve">       Outras Receitas Financeiras (III)</t>
  </si>
  <si>
    <t>Receitas Correntes Restantes</t>
  </si>
  <si>
    <t xml:space="preserve">DESPESAS PRIMÁRIAS CORRENTES APURADAS CONFORME O ART. 4º DA LC 156/16  (INCLUÍDAS AS DESPESAS INTRA-ORÇAMENTÁRIAS) *                                                                                               </t>
  </si>
  <si>
    <t>VARIAÇÃO CAMBIAL (XXXV)</t>
  </si>
  <si>
    <t>PAGAMENTO DE PRECATÓRIOS INTEGRANTES DA DC (XXXVI)</t>
  </si>
  <si>
    <t>OUTROS AJUSTES (XXXVII)</t>
  </si>
  <si>
    <t>Juros, Encargos e Variações Monetárias Ativos (XXV)</t>
  </si>
  <si>
    <t>Juros, Encargos e Variações Monetárias Passivos (XXVI)</t>
  </si>
  <si>
    <t>RESULTADO NOMINAL AJUSTADO - Abaixo da Linha (XXXVIII) = (XXXII - XXXIII - IX + XXXIV + XXXV - XXXVI + XXXVII)</t>
  </si>
  <si>
    <t>JANEIRO A FEVEREIRO 2019/BIMESTRE JANEIRO-FEVEREIRO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</si>
  <si>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</si>
  <si>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</si>
  <si>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</si>
  <si>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</si>
  <si>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Até Fev/2019</t>
  </si>
  <si>
    <t>Em 31/Dez/2018</t>
  </si>
  <si>
    <t>Até o Fev/2019</t>
  </si>
  <si>
    <t>Meta fixada no Anexo de Metas Fiscais da LDO para 2019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</si>
  <si>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</si>
  <si>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</si>
  <si>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</si>
  <si>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</si>
  <si>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</si>
  <si>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</si>
  <si>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Em 2018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</si>
  <si>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</si>
  <si>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</si>
  <si>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</si>
  <si>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</si>
  <si>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</si>
  <si>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</si>
  <si>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</si>
  <si>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</si>
  <si>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</si>
  <si>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</si>
  <si>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</si>
  <si>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</si>
  <si>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</si>
  <si>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</si>
  <si>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Até Fev/ 2019</t>
  </si>
  <si>
    <t>Em 2019</t>
  </si>
  <si>
    <t>Até Fev/2018</t>
  </si>
  <si>
    <t>Continua (1/2)</t>
  </si>
  <si>
    <t>Continuação</t>
  </si>
  <si>
    <t>(2/2)</t>
  </si>
  <si>
    <t xml:space="preserve">         2 - Imprensa Oficial, CEDAE e AGERIO não constam nos Orçamentos Fiscal e da Seguridade Social no exercício de 2019.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</si>
  <si>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</si>
  <si>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RESULTADO PRIMÁRIO - Abaixo da Linha (XXXIX) =  XXXVIII - (XXV - XXVI)</t>
  </si>
  <si>
    <t>Emissão: 21/03/2019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</si>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</sst>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84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 vertical="center"/>
      <protection/>
    </xf>
    <xf numFmtId="0" fontId="3" fillId="33" borderId="10" xfId="48" applyFont="1" applyFill="1" applyBorder="1" applyAlignment="1">
      <alignment vertical="center"/>
      <protection/>
    </xf>
    <xf numFmtId="166" fontId="3" fillId="33" borderId="11" xfId="64" applyNumberFormat="1" applyFont="1" applyFill="1" applyBorder="1" applyAlignment="1">
      <alignment vertical="center"/>
    </xf>
    <xf numFmtId="0" fontId="3" fillId="33" borderId="0" xfId="48" applyFont="1" applyFill="1" applyBorder="1" applyAlignment="1">
      <alignment horizontal="center" vertical="center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8" fillId="33" borderId="0" xfId="48" applyFont="1" applyFill="1" applyAlignment="1">
      <alignment horizontal="center" vertical="center"/>
      <protection/>
    </xf>
    <xf numFmtId="0" fontId="8" fillId="33" borderId="0" xfId="48" applyFont="1" applyFill="1" applyBorder="1" applyAlignment="1">
      <alignment horizontal="center" vertical="center"/>
      <protection/>
    </xf>
    <xf numFmtId="43" fontId="8" fillId="33" borderId="0" xfId="64" applyFont="1" applyFill="1" applyAlignment="1">
      <alignment horizontal="right" vertical="center"/>
    </xf>
    <xf numFmtId="0" fontId="8" fillId="33" borderId="0" xfId="48" applyFont="1" applyFill="1" applyAlignment="1">
      <alignment vertical="center"/>
      <protection/>
    </xf>
    <xf numFmtId="0" fontId="8" fillId="33" borderId="0" xfId="48" applyFont="1" applyFill="1" applyBorder="1" applyAlignment="1">
      <alignment vertical="center" wrapText="1"/>
      <protection/>
    </xf>
    <xf numFmtId="0" fontId="8" fillId="33" borderId="0" xfId="48" applyFont="1" applyFill="1" applyBorder="1" applyAlignment="1">
      <alignment horizontal="left" vertical="center"/>
      <protection/>
    </xf>
    <xf numFmtId="0" fontId="9" fillId="33" borderId="0" xfId="48" applyNumberFormat="1" applyFont="1" applyFill="1" applyAlignment="1">
      <alignment/>
      <protection/>
    </xf>
    <xf numFmtId="0" fontId="10" fillId="33" borderId="0" xfId="48" applyFont="1" applyFill="1" applyAlignment="1">
      <alignment horizontal="center" vertic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43" fontId="10" fillId="33" borderId="0" xfId="64" applyFont="1" applyFill="1" applyAlignment="1">
      <alignment horizontal="right" vertical="center"/>
    </xf>
    <xf numFmtId="0" fontId="10" fillId="33" borderId="0" xfId="48" applyFont="1" applyFill="1" applyAlignment="1">
      <alignment vertical="center"/>
      <protection/>
    </xf>
    <xf numFmtId="0" fontId="10" fillId="33" borderId="0" xfId="48" applyFont="1" applyFill="1" applyBorder="1" applyAlignment="1">
      <alignment vertical="center"/>
      <protection/>
    </xf>
    <xf numFmtId="0" fontId="10" fillId="33" borderId="0" xfId="48" applyFont="1" applyFill="1" applyAlignment="1">
      <alignment horizontal="left"/>
      <protection/>
    </xf>
    <xf numFmtId="166" fontId="10" fillId="33" borderId="0" xfId="48" applyNumberFormat="1" applyFont="1" applyFill="1" applyAlignment="1">
      <alignment horizontal="center" vertical="center"/>
      <protection/>
    </xf>
    <xf numFmtId="0" fontId="10" fillId="33" borderId="0" xfId="48" applyFont="1" applyFill="1" applyAlignment="1">
      <alignment/>
      <protection/>
    </xf>
    <xf numFmtId="0" fontId="10" fillId="33" borderId="0" xfId="48" applyFont="1" applyFill="1" applyAlignment="1">
      <alignment horizontal="left" vertical="center"/>
      <protection/>
    </xf>
    <xf numFmtId="164" fontId="10" fillId="33" borderId="0" xfId="48" applyNumberFormat="1" applyFont="1" applyFill="1" applyAlignment="1">
      <alignment horizontal="right"/>
      <protection/>
    </xf>
    <xf numFmtId="0" fontId="9" fillId="33" borderId="0" xfId="48" applyNumberFormat="1" applyFont="1" applyFill="1" applyBorder="1" applyAlignment="1">
      <alignment/>
      <protection/>
    </xf>
    <xf numFmtId="166" fontId="46" fillId="33" borderId="13" xfId="64" applyNumberFormat="1" applyFont="1" applyFill="1" applyBorder="1" applyAlignment="1">
      <alignment vertical="center"/>
    </xf>
    <xf numFmtId="0" fontId="9" fillId="33" borderId="0" xfId="48" applyFont="1" applyFill="1" applyBorder="1" applyAlignment="1">
      <alignment horizontal="center" vertical="center"/>
      <protection/>
    </xf>
    <xf numFmtId="0" fontId="9" fillId="33" borderId="0" xfId="48" applyFont="1" applyFill="1" applyAlignment="1">
      <alignment horizontal="center" vertical="center"/>
      <protection/>
    </xf>
    <xf numFmtId="0" fontId="10" fillId="33" borderId="0" xfId="48" applyNumberFormat="1" applyFont="1" applyFill="1" applyBorder="1" applyAlignment="1">
      <alignment/>
      <protection/>
    </xf>
    <xf numFmtId="166" fontId="47" fillId="33" borderId="14" xfId="64" applyNumberFormat="1" applyFont="1" applyFill="1" applyBorder="1" applyAlignment="1">
      <alignment vertical="center"/>
    </xf>
    <xf numFmtId="166" fontId="10" fillId="33" borderId="0" xfId="64" applyNumberFormat="1" applyFont="1" applyFill="1" applyBorder="1" applyAlignment="1">
      <alignment vertical="center"/>
    </xf>
    <xf numFmtId="49" fontId="10" fillId="33" borderId="0" xfId="48" applyNumberFormat="1" applyFont="1" applyFill="1" applyBorder="1" applyAlignment="1">
      <alignment horizontal="left" indent="4"/>
      <protection/>
    </xf>
    <xf numFmtId="49" fontId="10" fillId="33" borderId="0" xfId="49" applyNumberFormat="1" applyFont="1" applyFill="1" applyBorder="1" applyAlignment="1">
      <alignment horizontal="left" wrapText="1" indent="4"/>
      <protection/>
    </xf>
    <xf numFmtId="0" fontId="10" fillId="33" borderId="0" xfId="48" applyNumberFormat="1" applyFont="1" applyFill="1" applyBorder="1" applyAlignment="1">
      <alignment horizontal="left" indent="2"/>
      <protection/>
    </xf>
    <xf numFmtId="0" fontId="10" fillId="33" borderId="0" xfId="48" applyNumberFormat="1" applyFont="1" applyFill="1" applyBorder="1" applyAlignment="1">
      <alignment horizontal="left" indent="1"/>
      <protection/>
    </xf>
    <xf numFmtId="166" fontId="10" fillId="33" borderId="14" xfId="64" applyNumberFormat="1" applyFont="1" applyFill="1" applyBorder="1" applyAlignment="1">
      <alignment vertical="center"/>
    </xf>
    <xf numFmtId="0" fontId="10" fillId="33" borderId="0" xfId="48" applyNumberFormat="1" applyFont="1" applyFill="1" applyBorder="1" applyAlignment="1">
      <alignment horizontal="left" indent="4"/>
      <protection/>
    </xf>
    <xf numFmtId="166" fontId="46" fillId="33" borderId="14" xfId="64" applyNumberFormat="1" applyFont="1" applyFill="1" applyBorder="1" applyAlignment="1">
      <alignment vertical="center"/>
    </xf>
    <xf numFmtId="166" fontId="46" fillId="33" borderId="15" xfId="64" applyNumberFormat="1" applyFont="1" applyFill="1" applyBorder="1" applyAlignment="1">
      <alignment vertical="center"/>
    </xf>
    <xf numFmtId="0" fontId="9" fillId="33" borderId="16" xfId="48" applyNumberFormat="1" applyFont="1" applyFill="1" applyBorder="1" applyAlignment="1">
      <alignment/>
      <protection/>
    </xf>
    <xf numFmtId="166" fontId="46" fillId="33" borderId="15" xfId="64" applyNumberFormat="1" applyFont="1" applyFill="1" applyBorder="1" applyAlignment="1">
      <alignment/>
    </xf>
    <xf numFmtId="0" fontId="10" fillId="33" borderId="11" xfId="48" applyNumberFormat="1" applyFont="1" applyFill="1" applyBorder="1" applyAlignment="1">
      <alignment/>
      <protection/>
    </xf>
    <xf numFmtId="3" fontId="10" fillId="33" borderId="11" xfId="48" applyNumberFormat="1" applyFont="1" applyFill="1" applyBorder="1" applyAlignment="1">
      <alignment vertical="center"/>
      <protection/>
    </xf>
    <xf numFmtId="0" fontId="10" fillId="33" borderId="0" xfId="48" applyFont="1" applyFill="1" applyBorder="1">
      <alignment/>
      <protection/>
    </xf>
    <xf numFmtId="43" fontId="10" fillId="33" borderId="0" xfId="64" applyFont="1" applyFill="1" applyBorder="1" applyAlignment="1">
      <alignment horizontal="right"/>
    </xf>
    <xf numFmtId="166" fontId="9" fillId="33" borderId="14" xfId="64" applyNumberFormat="1" applyFont="1" applyFill="1" applyBorder="1" applyAlignment="1">
      <alignment vertical="center" wrapText="1"/>
    </xf>
    <xf numFmtId="166" fontId="9" fillId="33" borderId="17" xfId="64" applyNumberFormat="1" applyFont="1" applyFill="1" applyBorder="1" applyAlignment="1">
      <alignment vertical="center"/>
    </xf>
    <xf numFmtId="166" fontId="10" fillId="33" borderId="14" xfId="64" applyNumberFormat="1" applyFont="1" applyFill="1" applyBorder="1" applyAlignment="1">
      <alignment vertical="center" wrapText="1"/>
    </xf>
    <xf numFmtId="166" fontId="10" fillId="33" borderId="17" xfId="64" applyNumberFormat="1" applyFont="1" applyFill="1" applyBorder="1" applyAlignment="1">
      <alignment vertical="center"/>
    </xf>
    <xf numFmtId="0" fontId="10" fillId="33" borderId="0" xfId="48" applyNumberFormat="1" applyFont="1" applyFill="1" applyBorder="1" applyAlignment="1">
      <alignment horizontal="left"/>
      <protection/>
    </xf>
    <xf numFmtId="166" fontId="9" fillId="33" borderId="17" xfId="64" applyNumberFormat="1" applyFont="1" applyFill="1" applyBorder="1" applyAlignment="1">
      <alignment horizontal="center" vertical="center"/>
    </xf>
    <xf numFmtId="0" fontId="9" fillId="33" borderId="11" xfId="48" applyNumberFormat="1" applyFont="1" applyFill="1" applyBorder="1" applyAlignment="1">
      <alignment/>
      <protection/>
    </xf>
    <xf numFmtId="166" fontId="9" fillId="33" borderId="18" xfId="64" applyNumberFormat="1" applyFont="1" applyFill="1" applyBorder="1" applyAlignment="1">
      <alignment vertical="center" wrapText="1"/>
    </xf>
    <xf numFmtId="166" fontId="9" fillId="33" borderId="12" xfId="64" applyNumberFormat="1" applyFont="1" applyFill="1" applyBorder="1" applyAlignment="1">
      <alignment vertical="center"/>
    </xf>
    <xf numFmtId="166" fontId="9" fillId="33" borderId="19" xfId="64" applyNumberFormat="1" applyFont="1" applyFill="1" applyBorder="1" applyAlignment="1">
      <alignment vertical="center"/>
    </xf>
    <xf numFmtId="166" fontId="10" fillId="33" borderId="10" xfId="64" applyNumberFormat="1" applyFont="1" applyFill="1" applyBorder="1" applyAlignment="1">
      <alignment vertical="center"/>
    </xf>
    <xf numFmtId="166" fontId="10" fillId="33" borderId="0" xfId="64" applyNumberFormat="1" applyFont="1" applyFill="1" applyBorder="1" applyAlignment="1">
      <alignment horizontal="center" vertical="center"/>
    </xf>
    <xf numFmtId="43" fontId="10" fillId="33" borderId="10" xfId="64" applyFont="1" applyFill="1" applyBorder="1" applyAlignment="1">
      <alignment horizontal="right"/>
    </xf>
    <xf numFmtId="166" fontId="9" fillId="33" borderId="11" xfId="64" applyNumberFormat="1" applyFont="1" applyFill="1" applyBorder="1" applyAlignment="1">
      <alignment vertical="center"/>
    </xf>
    <xf numFmtId="0" fontId="10" fillId="33" borderId="20" xfId="48" applyNumberFormat="1" applyFont="1" applyFill="1" applyBorder="1" applyAlignment="1">
      <alignment vertical="center"/>
      <protection/>
    </xf>
    <xf numFmtId="167" fontId="10" fillId="33" borderId="12" xfId="64" applyNumberFormat="1" applyFont="1" applyFill="1" applyBorder="1" applyAlignment="1">
      <alignment/>
    </xf>
    <xf numFmtId="167" fontId="10" fillId="33" borderId="11" xfId="64" applyNumberFormat="1" applyFont="1" applyFill="1" applyBorder="1" applyAlignment="1">
      <alignment/>
    </xf>
    <xf numFmtId="166" fontId="10" fillId="33" borderId="11" xfId="64" applyNumberFormat="1" applyFont="1" applyFill="1" applyBorder="1" applyAlignment="1">
      <alignment vertical="center"/>
    </xf>
    <xf numFmtId="166" fontId="9" fillId="33" borderId="0" xfId="64" applyNumberFormat="1" applyFont="1" applyFill="1" applyBorder="1" applyAlignment="1">
      <alignment vertical="center"/>
    </xf>
    <xf numFmtId="0" fontId="10" fillId="33" borderId="0" xfId="48" applyNumberFormat="1" applyFont="1" applyFill="1" applyBorder="1" applyAlignment="1">
      <alignment vertical="center"/>
      <protection/>
    </xf>
    <xf numFmtId="0" fontId="10" fillId="33" borderId="17" xfId="48" applyFont="1" applyFill="1" applyBorder="1" applyAlignment="1">
      <alignment vertical="center"/>
      <protection/>
    </xf>
    <xf numFmtId="3" fontId="10" fillId="33" borderId="0" xfId="48" applyNumberFormat="1" applyFont="1" applyFill="1" applyBorder="1" applyAlignment="1">
      <alignment horizontal="right" vertical="center"/>
      <protection/>
    </xf>
    <xf numFmtId="0" fontId="10" fillId="33" borderId="21" xfId="48" applyFont="1" applyFill="1" applyBorder="1" applyAlignment="1">
      <alignment vertical="center"/>
      <protection/>
    </xf>
    <xf numFmtId="0" fontId="10" fillId="33" borderId="20" xfId="48" applyFont="1" applyFill="1" applyBorder="1" applyAlignment="1">
      <alignment vertical="center"/>
      <protection/>
    </xf>
    <xf numFmtId="0" fontId="10" fillId="33" borderId="20" xfId="48" applyFont="1" applyFill="1" applyBorder="1" applyAlignment="1">
      <alignment horizontal="center" vertical="center"/>
      <protection/>
    </xf>
    <xf numFmtId="3" fontId="10" fillId="33" borderId="20" xfId="48" applyNumberFormat="1" applyFont="1" applyFill="1" applyBorder="1" applyAlignment="1">
      <alignment horizontal="right" vertical="center"/>
      <protection/>
    </xf>
    <xf numFmtId="37" fontId="10" fillId="33" borderId="12" xfId="48" applyNumberFormat="1" applyFont="1" applyFill="1" applyBorder="1" applyAlignment="1">
      <alignment vertical="center"/>
      <protection/>
    </xf>
    <xf numFmtId="0" fontId="10" fillId="33" borderId="11" xfId="48" applyNumberFormat="1" applyFont="1" applyFill="1" applyBorder="1" applyAlignment="1">
      <alignment vertical="center"/>
      <protection/>
    </xf>
    <xf numFmtId="0" fontId="9" fillId="33" borderId="12" xfId="48" applyFont="1" applyFill="1" applyBorder="1" applyAlignment="1">
      <alignment vertical="center"/>
      <protection/>
    </xf>
    <xf numFmtId="0" fontId="9" fillId="33" borderId="11" xfId="48" applyFont="1" applyFill="1" applyBorder="1" applyAlignment="1">
      <alignment vertical="center"/>
      <protection/>
    </xf>
    <xf numFmtId="168" fontId="10" fillId="33" borderId="11" xfId="64" applyNumberFormat="1" applyFont="1" applyFill="1" applyBorder="1" applyAlignment="1">
      <alignment/>
    </xf>
    <xf numFmtId="166" fontId="9" fillId="33" borderId="0" xfId="48" applyNumberFormat="1" applyFont="1" applyFill="1" applyBorder="1" applyAlignment="1">
      <alignment horizontal="center" vertical="center"/>
      <protection/>
    </xf>
    <xf numFmtId="0" fontId="10" fillId="33" borderId="0" xfId="48" applyFont="1" applyFill="1" applyAlignment="1">
      <alignment vertical="center" wrapText="1"/>
      <protection/>
    </xf>
    <xf numFmtId="0" fontId="10" fillId="33" borderId="22" xfId="48" applyFont="1" applyFill="1" applyBorder="1" applyAlignment="1">
      <alignment vertical="center"/>
      <protection/>
    </xf>
    <xf numFmtId="0" fontId="10" fillId="33" borderId="0" xfId="48" applyFont="1" applyFill="1" applyBorder="1" applyAlignment="1">
      <alignment horizontal="right" vertical="center"/>
      <protection/>
    </xf>
    <xf numFmtId="166" fontId="10" fillId="33" borderId="0" xfId="48" applyNumberFormat="1" applyFont="1" applyFill="1" applyBorder="1" applyAlignment="1">
      <alignment horizontal="center" vertical="center"/>
      <protection/>
    </xf>
    <xf numFmtId="0" fontId="48" fillId="33" borderId="0" xfId="48" applyFont="1" applyFill="1" applyAlignment="1">
      <alignment horizontal="center" vertical="center"/>
      <protection/>
    </xf>
    <xf numFmtId="0" fontId="10" fillId="33" borderId="23" xfId="48" applyFont="1" applyFill="1" applyBorder="1" applyAlignment="1">
      <alignment vertical="center"/>
      <protection/>
    </xf>
    <xf numFmtId="49" fontId="48" fillId="33" borderId="0" xfId="48" applyNumberFormat="1" applyFont="1" applyFill="1" applyBorder="1" applyAlignment="1">
      <alignment/>
      <protection/>
    </xf>
    <xf numFmtId="49" fontId="48" fillId="33" borderId="0" xfId="48" applyNumberFormat="1" applyFont="1" applyFill="1" applyBorder="1" applyAlignment="1">
      <alignment horizontal="left"/>
      <protection/>
    </xf>
    <xf numFmtId="0" fontId="10" fillId="33" borderId="11" xfId="48" applyFont="1" applyFill="1" applyBorder="1" applyAlignment="1">
      <alignment vertical="center"/>
      <protection/>
    </xf>
    <xf numFmtId="0" fontId="10" fillId="33" borderId="10" xfId="48" applyFont="1" applyFill="1" applyBorder="1" applyAlignment="1">
      <alignment vertical="center"/>
      <protection/>
    </xf>
    <xf numFmtId="0" fontId="10" fillId="33" borderId="22" xfId="48" applyFont="1" applyFill="1" applyBorder="1" applyAlignment="1">
      <alignment vertical="center" wrapText="1"/>
      <protection/>
    </xf>
    <xf numFmtId="0" fontId="10" fillId="33" borderId="17" xfId="48" applyFont="1" applyFill="1" applyBorder="1" applyAlignment="1">
      <alignment vertical="center" wrapText="1"/>
      <protection/>
    </xf>
    <xf numFmtId="0" fontId="10" fillId="33" borderId="0" xfId="48" applyFont="1" applyFill="1" applyBorder="1" applyAlignment="1">
      <alignment vertical="center" wrapText="1"/>
      <protection/>
    </xf>
    <xf numFmtId="49" fontId="10" fillId="33" borderId="23" xfId="0" applyNumberFormat="1" applyFont="1" applyFill="1" applyBorder="1" applyAlignment="1">
      <alignment vertical="center" wrapText="1"/>
    </xf>
    <xf numFmtId="0" fontId="10" fillId="33" borderId="17" xfId="48" applyNumberFormat="1" applyFont="1" applyFill="1" applyBorder="1" applyAlignment="1">
      <alignment vertical="center"/>
      <protection/>
    </xf>
    <xf numFmtId="0" fontId="10" fillId="33" borderId="23" xfId="0" applyFont="1" applyFill="1" applyBorder="1" applyAlignment="1">
      <alignment horizontal="justify" vertical="center"/>
    </xf>
    <xf numFmtId="0" fontId="10" fillId="33" borderId="24" xfId="48" applyFont="1" applyFill="1" applyBorder="1" applyAlignment="1">
      <alignment vertical="center" wrapText="1"/>
      <protection/>
    </xf>
    <xf numFmtId="0" fontId="10" fillId="33" borderId="21" xfId="48" applyFont="1" applyFill="1" applyBorder="1" applyAlignment="1">
      <alignment vertical="center" wrapText="1"/>
      <protection/>
    </xf>
    <xf numFmtId="0" fontId="10" fillId="33" borderId="20" xfId="48" applyFont="1" applyFill="1" applyBorder="1" applyAlignment="1">
      <alignment vertical="center" wrapText="1"/>
      <protection/>
    </xf>
    <xf numFmtId="166" fontId="10" fillId="33" borderId="20" xfId="48" applyNumberFormat="1" applyFont="1" applyFill="1" applyBorder="1" applyAlignment="1">
      <alignment horizontal="center" vertical="center"/>
      <protection/>
    </xf>
    <xf numFmtId="0" fontId="10" fillId="33" borderId="0" xfId="48" applyFont="1" applyFill="1" applyBorder="1" applyAlignment="1">
      <alignment horizontal="center" vertical="center" wrapText="1"/>
      <protection/>
    </xf>
    <xf numFmtId="0" fontId="10" fillId="33" borderId="19" xfId="48" applyFont="1" applyFill="1" applyBorder="1" applyAlignment="1">
      <alignment vertical="center"/>
      <protection/>
    </xf>
    <xf numFmtId="0" fontId="10" fillId="33" borderId="24" xfId="48" applyFont="1" applyFill="1" applyBorder="1" applyAlignment="1">
      <alignment vertical="center"/>
      <protection/>
    </xf>
    <xf numFmtId="0" fontId="9" fillId="33" borderId="11" xfId="48" applyNumberFormat="1" applyFont="1" applyFill="1" applyBorder="1" applyAlignment="1">
      <alignment vertical="center" wrapText="1"/>
      <protection/>
    </xf>
    <xf numFmtId="0" fontId="10" fillId="33" borderId="12" xfId="48" applyFont="1" applyFill="1" applyBorder="1" applyAlignment="1">
      <alignment vertical="center"/>
      <protection/>
    </xf>
    <xf numFmtId="0" fontId="10" fillId="33" borderId="16" xfId="48" applyFont="1" applyFill="1" applyBorder="1" applyAlignment="1">
      <alignment vertical="center"/>
      <protection/>
    </xf>
    <xf numFmtId="0" fontId="10" fillId="33" borderId="0" xfId="48" applyFont="1" applyFill="1" applyBorder="1" applyAlignment="1">
      <alignment horizontal="left" vertical="center"/>
      <protection/>
    </xf>
    <xf numFmtId="0" fontId="9" fillId="34" borderId="18" xfId="48" applyFont="1" applyFill="1" applyBorder="1" applyAlignment="1">
      <alignment horizontal="center" vertical="center"/>
      <protection/>
    </xf>
    <xf numFmtId="43" fontId="9" fillId="34" borderId="12" xfId="64" applyFont="1" applyFill="1" applyBorder="1" applyAlignment="1">
      <alignment horizontal="center" vertical="center" wrapText="1"/>
    </xf>
    <xf numFmtId="0" fontId="9" fillId="34" borderId="11" xfId="48" applyNumberFormat="1" applyFont="1" applyFill="1" applyBorder="1" applyAlignment="1">
      <alignment/>
      <protection/>
    </xf>
    <xf numFmtId="166" fontId="9" fillId="34" borderId="12" xfId="64" applyNumberFormat="1" applyFont="1" applyFill="1" applyBorder="1" applyAlignment="1">
      <alignment vertical="center"/>
    </xf>
    <xf numFmtId="166" fontId="9" fillId="34" borderId="11" xfId="64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  <protection/>
    </xf>
    <xf numFmtId="37" fontId="10" fillId="34" borderId="12" xfId="48" applyNumberFormat="1" applyFont="1" applyFill="1" applyBorder="1" applyAlignment="1">
      <alignment vertical="center"/>
      <protection/>
    </xf>
    <xf numFmtId="37" fontId="10" fillId="34" borderId="11" xfId="48" applyNumberFormat="1" applyFont="1" applyFill="1" applyBorder="1" applyAlignment="1">
      <alignment vertical="center"/>
      <protection/>
    </xf>
    <xf numFmtId="168" fontId="9" fillId="34" borderId="11" xfId="64" applyNumberFormat="1" applyFont="1" applyFill="1" applyBorder="1" applyAlignment="1">
      <alignment/>
    </xf>
    <xf numFmtId="0" fontId="9" fillId="34" borderId="16" xfId="48" applyFont="1" applyFill="1" applyBorder="1" applyAlignment="1">
      <alignment vertical="center" wrapText="1"/>
      <protection/>
    </xf>
    <xf numFmtId="0" fontId="9" fillId="34" borderId="11" xfId="48" applyFont="1" applyFill="1" applyBorder="1" applyAlignment="1">
      <alignment vertical="center"/>
      <protection/>
    </xf>
    <xf numFmtId="166" fontId="9" fillId="34" borderId="11" xfId="48" applyNumberFormat="1" applyFont="1" applyFill="1" applyBorder="1" applyAlignment="1">
      <alignment/>
      <protection/>
    </xf>
    <xf numFmtId="0" fontId="10" fillId="34" borderId="11" xfId="48" applyFont="1" applyFill="1" applyBorder="1" applyAlignment="1">
      <alignment vertical="center"/>
      <protection/>
    </xf>
    <xf numFmtId="166" fontId="9" fillId="34" borderId="11" xfId="48" applyNumberFormat="1" applyFont="1" applyFill="1" applyBorder="1" applyAlignment="1">
      <alignment vertical="center"/>
      <protection/>
    </xf>
    <xf numFmtId="166" fontId="9" fillId="33" borderId="10" xfId="64" applyNumberFormat="1" applyFont="1" applyFill="1" applyBorder="1" applyAlignment="1">
      <alignment vertical="center"/>
    </xf>
    <xf numFmtId="166" fontId="47" fillId="33" borderId="17" xfId="0" applyNumberFormat="1" applyFont="1" applyFill="1" applyBorder="1" applyAlignment="1">
      <alignment vertical="center"/>
    </xf>
    <xf numFmtId="166" fontId="47" fillId="33" borderId="0" xfId="0" applyNumberFormat="1" applyFont="1" applyFill="1" applyBorder="1" applyAlignment="1">
      <alignment vertical="center"/>
    </xf>
    <xf numFmtId="166" fontId="9" fillId="33" borderId="21" xfId="64" applyNumberFormat="1" applyFont="1" applyFill="1" applyBorder="1" applyAlignment="1">
      <alignment vertical="center"/>
    </xf>
    <xf numFmtId="166" fontId="9" fillId="33" borderId="20" xfId="64" applyNumberFormat="1" applyFont="1" applyFill="1" applyBorder="1" applyAlignment="1">
      <alignment vertical="center"/>
    </xf>
    <xf numFmtId="166" fontId="9" fillId="33" borderId="12" xfId="64" applyNumberFormat="1" applyFont="1" applyFill="1" applyBorder="1" applyAlignment="1">
      <alignment/>
    </xf>
    <xf numFmtId="166" fontId="9" fillId="33" borderId="11" xfId="64" applyNumberFormat="1" applyFont="1" applyFill="1" applyBorder="1" applyAlignment="1">
      <alignment/>
    </xf>
    <xf numFmtId="166" fontId="9" fillId="33" borderId="22" xfId="64" applyNumberFormat="1" applyFont="1" applyFill="1" applyBorder="1" applyAlignment="1">
      <alignment vertical="center"/>
    </xf>
    <xf numFmtId="168" fontId="10" fillId="33" borderId="17" xfId="64" applyNumberFormat="1" applyFont="1" applyFill="1" applyBorder="1" applyAlignment="1">
      <alignment vertical="center"/>
    </xf>
    <xf numFmtId="168" fontId="10" fillId="33" borderId="23" xfId="64" applyNumberFormat="1" applyFont="1" applyFill="1" applyBorder="1" applyAlignment="1">
      <alignment vertical="center"/>
    </xf>
    <xf numFmtId="166" fontId="10" fillId="33" borderId="23" xfId="64" applyNumberFormat="1" applyFont="1" applyFill="1" applyBorder="1" applyAlignment="1">
      <alignment vertical="center"/>
    </xf>
    <xf numFmtId="166" fontId="9" fillId="33" borderId="23" xfId="64" applyNumberFormat="1" applyFont="1" applyFill="1" applyBorder="1" applyAlignment="1">
      <alignment vertical="center"/>
    </xf>
    <xf numFmtId="168" fontId="10" fillId="33" borderId="21" xfId="64" applyNumberFormat="1" applyFont="1" applyFill="1" applyBorder="1" applyAlignment="1">
      <alignment vertical="center"/>
    </xf>
    <xf numFmtId="168" fontId="10" fillId="33" borderId="24" xfId="64" applyNumberFormat="1" applyFont="1" applyFill="1" applyBorder="1" applyAlignment="1">
      <alignment vertical="center"/>
    </xf>
    <xf numFmtId="166" fontId="9" fillId="33" borderId="16" xfId="64" applyNumberFormat="1" applyFont="1" applyFill="1" applyBorder="1" applyAlignment="1">
      <alignment vertical="center"/>
    </xf>
    <xf numFmtId="3" fontId="10" fillId="33" borderId="19" xfId="48" applyNumberFormat="1" applyFont="1" applyFill="1" applyBorder="1" applyAlignment="1">
      <alignment vertical="center"/>
      <protection/>
    </xf>
    <xf numFmtId="0" fontId="10" fillId="33" borderId="10" xfId="48" applyNumberFormat="1" applyFont="1" applyFill="1" applyBorder="1" applyAlignment="1">
      <alignment vertical="center"/>
      <protection/>
    </xf>
    <xf numFmtId="3" fontId="10" fillId="33" borderId="17" xfId="48" applyNumberFormat="1" applyFont="1" applyFill="1" applyBorder="1" applyAlignment="1">
      <alignment vertical="center"/>
      <protection/>
    </xf>
    <xf numFmtId="166" fontId="10" fillId="33" borderId="21" xfId="64" applyNumberFormat="1" applyFont="1" applyFill="1" applyBorder="1" applyAlignment="1">
      <alignment vertical="center"/>
    </xf>
    <xf numFmtId="166" fontId="10" fillId="33" borderId="20" xfId="64" applyNumberFormat="1" applyFont="1" applyFill="1" applyBorder="1" applyAlignment="1">
      <alignment vertical="center"/>
    </xf>
    <xf numFmtId="3" fontId="10" fillId="33" borderId="17" xfId="48" applyNumberFormat="1" applyFont="1" applyFill="1" applyBorder="1" applyAlignment="1">
      <alignment vertical="center" wrapText="1"/>
      <protection/>
    </xf>
    <xf numFmtId="168" fontId="10" fillId="33" borderId="22" xfId="64" applyNumberFormat="1" applyFont="1" applyFill="1" applyBorder="1" applyAlignment="1">
      <alignment/>
    </xf>
    <xf numFmtId="168" fontId="10" fillId="33" borderId="23" xfId="64" applyNumberFormat="1" applyFont="1" applyFill="1" applyBorder="1" applyAlignment="1">
      <alignment/>
    </xf>
    <xf numFmtId="168" fontId="10" fillId="33" borderId="24" xfId="64" applyNumberFormat="1" applyFont="1" applyFill="1" applyBorder="1" applyAlignment="1">
      <alignment/>
    </xf>
    <xf numFmtId="168" fontId="10" fillId="33" borderId="10" xfId="64" applyNumberFormat="1" applyFont="1" applyFill="1" applyBorder="1" applyAlignment="1">
      <alignment vertical="center"/>
    </xf>
    <xf numFmtId="168" fontId="10" fillId="33" borderId="0" xfId="64" applyNumberFormat="1" applyFont="1" applyFill="1" applyBorder="1" applyAlignment="1">
      <alignment vertical="center"/>
    </xf>
    <xf numFmtId="168" fontId="10" fillId="33" borderId="20" xfId="64" applyNumberFormat="1" applyFont="1" applyFill="1" applyBorder="1" applyAlignment="1">
      <alignment vertical="center"/>
    </xf>
    <xf numFmtId="0" fontId="3" fillId="33" borderId="16" xfId="48" applyNumberFormat="1" applyFont="1" applyFill="1" applyBorder="1" applyAlignment="1">
      <alignment vertical="center" wrapText="1"/>
      <protection/>
    </xf>
    <xf numFmtId="0" fontId="3" fillId="33" borderId="12" xfId="48" applyFont="1" applyFill="1" applyBorder="1" applyAlignment="1">
      <alignment vertical="center" wrapText="1"/>
      <protection/>
    </xf>
    <xf numFmtId="0" fontId="3" fillId="33" borderId="11" xfId="48" applyFont="1" applyFill="1" applyBorder="1" applyAlignment="1">
      <alignment vertical="center" wrapText="1"/>
      <protection/>
    </xf>
    <xf numFmtId="166" fontId="3" fillId="33" borderId="16" xfId="48" applyNumberFormat="1" applyFont="1" applyFill="1" applyBorder="1" applyAlignment="1">
      <alignment vertical="center" wrapText="1"/>
      <protection/>
    </xf>
    <xf numFmtId="168" fontId="3" fillId="33" borderId="11" xfId="64" applyNumberFormat="1" applyFont="1" applyFill="1" applyBorder="1" applyAlignment="1">
      <alignment vertical="center" wrapText="1"/>
    </xf>
    <xf numFmtId="0" fontId="3" fillId="33" borderId="16" xfId="48" applyFont="1" applyFill="1" applyBorder="1" applyAlignment="1">
      <alignment horizontal="left" vertical="center"/>
      <protection/>
    </xf>
    <xf numFmtId="166" fontId="3" fillId="33" borderId="18" xfId="48" applyNumberFormat="1" applyFont="1" applyFill="1" applyBorder="1" applyAlignment="1">
      <alignment horizontal="center" vertical="center"/>
      <protection/>
    </xf>
    <xf numFmtId="168" fontId="3" fillId="33" borderId="18" xfId="64" applyNumberFormat="1" applyFont="1" applyFill="1" applyBorder="1" applyAlignment="1">
      <alignment horizontal="center" vertical="center"/>
    </xf>
    <xf numFmtId="168" fontId="3" fillId="33" borderId="12" xfId="64" applyNumberFormat="1" applyFont="1" applyFill="1" applyBorder="1" applyAlignment="1">
      <alignment horizontal="right" vertical="center"/>
    </xf>
    <xf numFmtId="0" fontId="4" fillId="33" borderId="11" xfId="48" applyFont="1" applyFill="1" applyBorder="1" applyAlignment="1">
      <alignment horizontal="left" vertical="center"/>
      <protection/>
    </xf>
    <xf numFmtId="0" fontId="4" fillId="33" borderId="12" xfId="48" applyFont="1" applyFill="1" applyBorder="1" applyAlignment="1">
      <alignment horizontal="center" vertical="center"/>
      <protection/>
    </xf>
    <xf numFmtId="0" fontId="4" fillId="33" borderId="11" xfId="48" applyFont="1" applyFill="1" applyBorder="1" applyAlignment="1">
      <alignment horizontal="center" vertical="center"/>
      <protection/>
    </xf>
    <xf numFmtId="168" fontId="3" fillId="33" borderId="11" xfId="64" applyNumberFormat="1" applyFont="1" applyFill="1" applyBorder="1" applyAlignment="1">
      <alignment horizontal="right" vertical="center"/>
    </xf>
    <xf numFmtId="0" fontId="8" fillId="33" borderId="0" xfId="48" applyFont="1" applyFill="1" applyAlignment="1">
      <alignment horizontal="left" vertical="center" wrapText="1" indent="3"/>
      <protection/>
    </xf>
    <xf numFmtId="0" fontId="4" fillId="34" borderId="18" xfId="48" applyFont="1" applyFill="1" applyBorder="1" applyAlignment="1">
      <alignment horizontal="center" vertical="center"/>
      <protection/>
    </xf>
    <xf numFmtId="43" fontId="4" fillId="34" borderId="12" xfId="64" applyFont="1" applyFill="1" applyBorder="1" applyAlignment="1">
      <alignment horizontal="center" vertical="center"/>
    </xf>
    <xf numFmtId="0" fontId="4" fillId="34" borderId="16" xfId="48" applyFont="1" applyFill="1" applyBorder="1" applyAlignment="1">
      <alignment horizontal="left" vertical="center"/>
      <protection/>
    </xf>
    <xf numFmtId="166" fontId="4" fillId="34" borderId="18" xfId="48" applyNumberFormat="1" applyFont="1" applyFill="1" applyBorder="1" applyAlignment="1">
      <alignment horizontal="center" vertical="center"/>
      <protection/>
    </xf>
    <xf numFmtId="166" fontId="4" fillId="34" borderId="11" xfId="64" applyNumberFormat="1" applyFont="1" applyFill="1" applyBorder="1" applyAlignment="1">
      <alignment vertical="center"/>
    </xf>
    <xf numFmtId="166" fontId="4" fillId="34" borderId="12" xfId="48" applyNumberFormat="1" applyFont="1" applyFill="1" applyBorder="1" applyAlignment="1">
      <alignment horizontal="center" vertical="center"/>
      <protection/>
    </xf>
    <xf numFmtId="0" fontId="10" fillId="33" borderId="0" xfId="48" applyFont="1" applyFill="1" applyAlignment="1">
      <alignment horizont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0" fontId="10" fillId="33" borderId="0" xfId="48" applyFont="1" applyFill="1" applyAlignment="1">
      <alignment horizontal="right"/>
      <protection/>
    </xf>
    <xf numFmtId="164" fontId="10" fillId="33" borderId="0" xfId="48" applyNumberFormat="1" applyFont="1" applyFill="1" applyAlignment="1">
      <alignment horizontal="right" vertical="center"/>
      <protection/>
    </xf>
    <xf numFmtId="49" fontId="10" fillId="33" borderId="0" xfId="64" applyNumberFormat="1" applyFont="1" applyFill="1" applyAlignment="1">
      <alignment horizontal="right" vertical="center"/>
    </xf>
    <xf numFmtId="49" fontId="8" fillId="33" borderId="0" xfId="64" applyNumberFormat="1" applyFont="1" applyFill="1" applyAlignment="1">
      <alignment horizontal="right" vertical="center"/>
    </xf>
    <xf numFmtId="0" fontId="10" fillId="33" borderId="0" xfId="48" applyFont="1" applyFill="1" applyAlignment="1">
      <alignment horizontal="right" vertic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0" fontId="10" fillId="33" borderId="0" xfId="48" applyFont="1" applyFill="1" applyAlignment="1">
      <alignment horizontal="center" vertical="center" wrapText="1"/>
      <protection/>
    </xf>
    <xf numFmtId="0" fontId="9" fillId="34" borderId="10" xfId="48" applyFont="1" applyFill="1" applyBorder="1" applyAlignment="1">
      <alignment horizontal="center" vertical="center"/>
      <protection/>
    </xf>
    <xf numFmtId="0" fontId="9" fillId="34" borderId="20" xfId="48" applyFont="1" applyFill="1" applyBorder="1" applyAlignment="1">
      <alignment horizontal="center" vertical="center"/>
      <protection/>
    </xf>
    <xf numFmtId="0" fontId="9" fillId="34" borderId="19" xfId="48" applyFont="1" applyFill="1" applyBorder="1" applyAlignment="1">
      <alignment horizontal="center" vertical="center" wrapText="1"/>
      <protection/>
    </xf>
    <xf numFmtId="0" fontId="9" fillId="34" borderId="10" xfId="48" applyFont="1" applyFill="1" applyBorder="1" applyAlignment="1">
      <alignment horizontal="center" vertical="center" wrapText="1"/>
      <protection/>
    </xf>
    <xf numFmtId="3" fontId="9" fillId="34" borderId="10" xfId="48" applyNumberFormat="1" applyFont="1" applyFill="1" applyBorder="1" applyAlignment="1">
      <alignment horizontal="center" vertical="center"/>
      <protection/>
    </xf>
    <xf numFmtId="3" fontId="9" fillId="34" borderId="20" xfId="48" applyNumberFormat="1" applyFont="1" applyFill="1" applyBorder="1" applyAlignment="1">
      <alignment horizontal="center" vertical="center"/>
      <protection/>
    </xf>
    <xf numFmtId="3" fontId="9" fillId="34" borderId="19" xfId="48" applyNumberFormat="1" applyFont="1" applyFill="1" applyBorder="1" applyAlignment="1">
      <alignment horizontal="center" vertical="center"/>
      <protection/>
    </xf>
    <xf numFmtId="3" fontId="9" fillId="34" borderId="21" xfId="48" applyNumberFormat="1" applyFont="1" applyFill="1" applyBorder="1" applyAlignment="1">
      <alignment horizontal="center" vertical="center"/>
      <protection/>
    </xf>
    <xf numFmtId="0" fontId="10" fillId="33" borderId="0" xfId="48" applyFont="1" applyFill="1" applyAlignment="1">
      <alignment horizontal="center"/>
      <protection/>
    </xf>
    <xf numFmtId="0" fontId="9" fillId="33" borderId="0" xfId="48" applyFont="1" applyFill="1" applyAlignment="1">
      <alignment horizontal="center"/>
      <protection/>
    </xf>
    <xf numFmtId="0" fontId="9" fillId="34" borderId="22" xfId="48" applyFont="1" applyFill="1" applyBorder="1" applyAlignment="1">
      <alignment horizontal="center" vertical="center" wrapText="1"/>
      <protection/>
    </xf>
    <xf numFmtId="0" fontId="9" fillId="34" borderId="17" xfId="48" applyFont="1" applyFill="1" applyBorder="1" applyAlignment="1">
      <alignment horizontal="center" vertical="center" wrapText="1"/>
      <protection/>
    </xf>
    <xf numFmtId="0" fontId="9" fillId="34" borderId="23" xfId="48" applyFont="1" applyFill="1" applyBorder="1" applyAlignment="1">
      <alignment horizontal="center" vertical="center" wrapText="1"/>
      <protection/>
    </xf>
    <xf numFmtId="0" fontId="9" fillId="34" borderId="19" xfId="48" applyNumberFormat="1" applyFont="1" applyFill="1" applyBorder="1" applyAlignment="1">
      <alignment horizontal="center" vertical="center" wrapText="1"/>
      <protection/>
    </xf>
    <xf numFmtId="0" fontId="9" fillId="34" borderId="17" xfId="48" applyNumberFormat="1" applyFont="1" applyFill="1" applyBorder="1" applyAlignment="1">
      <alignment horizontal="center" vertical="center" wrapText="1"/>
      <protection/>
    </xf>
    <xf numFmtId="0" fontId="9" fillId="34" borderId="21" xfId="48" applyNumberFormat="1" applyFont="1" applyFill="1" applyBorder="1" applyAlignment="1">
      <alignment horizontal="center" vertical="center" wrapText="1"/>
      <protection/>
    </xf>
    <xf numFmtId="0" fontId="9" fillId="34" borderId="13" xfId="48" applyFont="1" applyFill="1" applyBorder="1" applyAlignment="1">
      <alignment horizontal="center" vertical="center" wrapText="1"/>
      <protection/>
    </xf>
    <xf numFmtId="0" fontId="9" fillId="34" borderId="14" xfId="48" applyFont="1" applyFill="1" applyBorder="1" applyAlignment="1">
      <alignment horizontal="center" vertical="center" wrapText="1"/>
      <protection/>
    </xf>
    <xf numFmtId="0" fontId="9" fillId="34" borderId="15" xfId="48" applyFont="1" applyFill="1" applyBorder="1" applyAlignment="1">
      <alignment horizontal="center" vertical="center" wrapText="1"/>
      <protection/>
    </xf>
    <xf numFmtId="0" fontId="9" fillId="34" borderId="22" xfId="48" applyNumberFormat="1" applyFont="1" applyFill="1" applyBorder="1" applyAlignment="1">
      <alignment horizontal="center" vertical="center"/>
      <protection/>
    </xf>
    <xf numFmtId="0" fontId="9" fillId="34" borderId="23" xfId="48" applyNumberFormat="1" applyFont="1" applyFill="1" applyBorder="1" applyAlignment="1">
      <alignment horizontal="center" vertical="center"/>
      <protection/>
    </xf>
    <xf numFmtId="0" fontId="9" fillId="34" borderId="24" xfId="48" applyNumberFormat="1" applyFont="1" applyFill="1" applyBorder="1" applyAlignment="1">
      <alignment horizontal="center" vertical="center"/>
      <protection/>
    </xf>
    <xf numFmtId="3" fontId="9" fillId="34" borderId="17" xfId="48" applyNumberFormat="1" applyFont="1" applyFill="1" applyBorder="1" applyAlignment="1">
      <alignment horizontal="center" vertical="center"/>
      <protection/>
    </xf>
    <xf numFmtId="3" fontId="9" fillId="34" borderId="0" xfId="48" applyNumberFormat="1" applyFont="1" applyFill="1" applyBorder="1" applyAlignment="1">
      <alignment horizontal="center" vertical="center"/>
      <protection/>
    </xf>
    <xf numFmtId="0" fontId="9" fillId="34" borderId="12" xfId="48" applyFont="1" applyFill="1" applyBorder="1" applyAlignment="1">
      <alignment horizontal="center" vertical="center"/>
      <protection/>
    </xf>
    <xf numFmtId="0" fontId="9" fillId="34" borderId="11" xfId="48" applyFont="1" applyFill="1" applyBorder="1" applyAlignment="1">
      <alignment horizontal="center" vertical="center"/>
      <protection/>
    </xf>
    <xf numFmtId="0" fontId="9" fillId="34" borderId="19" xfId="48" applyFont="1" applyFill="1" applyBorder="1" applyAlignment="1">
      <alignment horizontal="center" vertical="center"/>
      <protection/>
    </xf>
    <xf numFmtId="0" fontId="9" fillId="34" borderId="21" xfId="48" applyFont="1" applyFill="1" applyBorder="1" applyAlignment="1">
      <alignment horizontal="center" vertical="center"/>
      <protection/>
    </xf>
    <xf numFmtId="0" fontId="9" fillId="34" borderId="12" xfId="48" applyFont="1" applyFill="1" applyBorder="1" applyAlignment="1">
      <alignment horizontal="center" vertical="center" wrapText="1"/>
      <protection/>
    </xf>
    <xf numFmtId="0" fontId="9" fillId="34" borderId="11" xfId="48" applyFont="1" applyFill="1" applyBorder="1" applyAlignment="1">
      <alignment horizontal="center" vertical="center" wrapText="1"/>
      <protection/>
    </xf>
    <xf numFmtId="0" fontId="9" fillId="34" borderId="0" xfId="48" applyFont="1" applyFill="1" applyBorder="1" applyAlignment="1">
      <alignment horizontal="center" vertical="center" wrapText="1"/>
      <protection/>
    </xf>
    <xf numFmtId="0" fontId="9" fillId="34" borderId="21" xfId="48" applyFont="1" applyFill="1" applyBorder="1" applyAlignment="1">
      <alignment horizontal="center" vertical="center" wrapText="1"/>
      <protection/>
    </xf>
    <xf numFmtId="0" fontId="9" fillId="34" borderId="2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left"/>
      <protection/>
    </xf>
    <xf numFmtId="0" fontId="3" fillId="33" borderId="16" xfId="48" applyFont="1" applyFill="1" applyBorder="1" applyAlignment="1">
      <alignment horizontal="left"/>
      <protection/>
    </xf>
    <xf numFmtId="0" fontId="9" fillId="34" borderId="22" xfId="0" applyNumberFormat="1" applyFont="1" applyFill="1" applyBorder="1" applyAlignment="1">
      <alignment horizontal="center" vertical="center"/>
    </xf>
    <xf numFmtId="0" fontId="9" fillId="34" borderId="23" xfId="0" applyNumberFormat="1" applyFont="1" applyFill="1" applyBorder="1" applyAlignment="1">
      <alignment horizontal="center" vertical="center"/>
    </xf>
    <xf numFmtId="37" fontId="9" fillId="34" borderId="19" xfId="0" applyNumberFormat="1" applyFont="1" applyFill="1" applyBorder="1" applyAlignment="1">
      <alignment horizontal="center" vertical="center"/>
    </xf>
    <xf numFmtId="37" fontId="9" fillId="34" borderId="10" xfId="0" applyNumberFormat="1" applyFont="1" applyFill="1" applyBorder="1" applyAlignment="1">
      <alignment horizontal="center" vertical="center"/>
    </xf>
    <xf numFmtId="37" fontId="9" fillId="34" borderId="21" xfId="0" applyNumberFormat="1" applyFont="1" applyFill="1" applyBorder="1" applyAlignment="1">
      <alignment horizontal="center" vertical="center"/>
    </xf>
    <xf numFmtId="37" fontId="9" fillId="34" borderId="20" xfId="0" applyNumberFormat="1" applyFont="1" applyFill="1" applyBorder="1" applyAlignment="1">
      <alignment horizontal="center" vertical="center"/>
    </xf>
    <xf numFmtId="0" fontId="9" fillId="34" borderId="22" xfId="48" applyFont="1" applyFill="1" applyBorder="1" applyAlignment="1">
      <alignment horizontal="center" vertical="center"/>
      <protection/>
    </xf>
    <xf numFmtId="0" fontId="9" fillId="34" borderId="23" xfId="48" applyFont="1" applyFill="1" applyBorder="1" applyAlignment="1">
      <alignment horizontal="center" vertical="center"/>
      <protection/>
    </xf>
    <xf numFmtId="0" fontId="9" fillId="34" borderId="24" xfId="48" applyFont="1" applyFill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0" fontId="8" fillId="33" borderId="0" xfId="48" applyFont="1" applyFill="1" applyAlignment="1">
      <alignment horizontal="left" vertical="center" wrapText="1" indent="3"/>
      <protection/>
    </xf>
    <xf numFmtId="0" fontId="4" fillId="34" borderId="17" xfId="48" applyFont="1" applyFill="1" applyBorder="1" applyAlignment="1">
      <alignment horizontal="center" vertical="center"/>
      <protection/>
    </xf>
    <xf numFmtId="0" fontId="4" fillId="34" borderId="0" xfId="48" applyFont="1" applyFill="1" applyBorder="1" applyAlignment="1">
      <alignment horizontal="center" vertical="center"/>
      <protection/>
    </xf>
    <xf numFmtId="0" fontId="4" fillId="34" borderId="17" xfId="48" applyFont="1" applyFill="1" applyBorder="1" applyAlignment="1">
      <alignment horizontal="center" vertical="center" wrapText="1"/>
      <protection/>
    </xf>
    <xf numFmtId="0" fontId="4" fillId="34" borderId="0" xfId="48" applyFont="1" applyFill="1" applyBorder="1" applyAlignment="1">
      <alignment horizontal="center" vertical="center" wrapText="1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19" xfId="48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0" fontId="4" fillId="34" borderId="16" xfId="48" applyFont="1" applyFill="1" applyBorder="1" applyAlignment="1">
      <alignment horizontal="center" vertical="center"/>
      <protection/>
    </xf>
    <xf numFmtId="0" fontId="4" fillId="34" borderId="18" xfId="48" applyFont="1" applyFill="1" applyBorder="1" applyAlignment="1">
      <alignment horizontal="center" vertical="center"/>
      <protection/>
    </xf>
    <xf numFmtId="0" fontId="4" fillId="34" borderId="12" xfId="48" applyFont="1" applyFill="1" applyBorder="1" applyAlignment="1">
      <alignment horizontal="center" vertical="center"/>
      <protection/>
    </xf>
    <xf numFmtId="0" fontId="4" fillId="34" borderId="11" xfId="48" applyFont="1" applyFill="1" applyBorder="1" applyAlignment="1">
      <alignment horizontal="center" vertical="center"/>
      <protection/>
    </xf>
    <xf numFmtId="49" fontId="9" fillId="34" borderId="19" xfId="48" applyNumberFormat="1" applyFont="1" applyFill="1" applyBorder="1" applyAlignment="1">
      <alignment horizontal="center" vertical="center" wrapText="1"/>
      <protection/>
    </xf>
    <xf numFmtId="49" fontId="9" fillId="34" borderId="10" xfId="48" applyNumberFormat="1" applyFont="1" applyFill="1" applyBorder="1" applyAlignment="1">
      <alignment horizontal="center" vertical="center" wrapText="1"/>
      <protection/>
    </xf>
    <xf numFmtId="0" fontId="9" fillId="34" borderId="17" xfId="48" applyFont="1" applyFill="1" applyBorder="1" applyAlignment="1">
      <alignment horizontal="center" vertical="center"/>
      <protection/>
    </xf>
    <xf numFmtId="0" fontId="9" fillId="33" borderId="10" xfId="48" applyFont="1" applyFill="1" applyBorder="1" applyAlignment="1">
      <alignment horizontal="center" vertical="center"/>
      <protection/>
    </xf>
    <xf numFmtId="0" fontId="9" fillId="33" borderId="20" xfId="48" applyFont="1" applyFill="1" applyBorder="1" applyAlignment="1">
      <alignment horizontal="center" vertical="center"/>
      <protection/>
    </xf>
    <xf numFmtId="0" fontId="10" fillId="33" borderId="19" xfId="48" applyFont="1" applyFill="1" applyBorder="1" applyAlignment="1">
      <alignment horizontal="center" vertical="center" wrapText="1"/>
      <protection/>
    </xf>
    <xf numFmtId="0" fontId="10" fillId="33" borderId="10" xfId="48" applyFont="1" applyFill="1" applyBorder="1" applyAlignment="1">
      <alignment horizontal="center" vertical="center" wrapText="1"/>
      <protection/>
    </xf>
    <xf numFmtId="0" fontId="10" fillId="33" borderId="0" xfId="48" applyFont="1" applyFill="1" applyBorder="1" applyAlignment="1">
      <alignment horizontal="center" vertical="center" wrapText="1"/>
      <protection/>
    </xf>
    <xf numFmtId="168" fontId="3" fillId="33" borderId="12" xfId="64" applyNumberFormat="1" applyFont="1" applyFill="1" applyBorder="1" applyAlignment="1">
      <alignment horizontal="center" vertical="center"/>
    </xf>
    <xf numFmtId="168" fontId="3" fillId="33" borderId="16" xfId="64" applyNumberFormat="1" applyFont="1" applyFill="1" applyBorder="1" applyAlignment="1">
      <alignment horizontal="center" vertical="center"/>
    </xf>
    <xf numFmtId="0" fontId="8" fillId="33" borderId="0" xfId="48" applyFont="1" applyFill="1" applyAlignment="1">
      <alignment horizontal="left" vertical="center" wrapText="1"/>
      <protection/>
    </xf>
    <xf numFmtId="0" fontId="10" fillId="33" borderId="22" xfId="48" applyFont="1" applyFill="1" applyBorder="1" applyAlignment="1">
      <alignment horizontal="center" vertical="center" wrapText="1"/>
      <protection/>
    </xf>
    <xf numFmtId="0" fontId="10" fillId="33" borderId="19" xfId="48" applyFont="1" applyFill="1" applyBorder="1" applyAlignment="1">
      <alignment horizontal="center" vertical="center"/>
      <protection/>
    </xf>
    <xf numFmtId="0" fontId="10" fillId="33" borderId="10" xfId="48" applyFont="1" applyFill="1" applyBorder="1" applyAlignment="1">
      <alignment horizontal="center" vertical="center"/>
      <protection/>
    </xf>
    <xf numFmtId="0" fontId="10" fillId="33" borderId="22" xfId="48" applyFont="1" applyFill="1" applyBorder="1" applyAlignment="1">
      <alignment horizontal="center" vertical="center"/>
      <protection/>
    </xf>
    <xf numFmtId="0" fontId="10" fillId="33" borderId="17" xfId="48" applyFont="1" applyFill="1" applyBorder="1" applyAlignment="1">
      <alignment horizontal="center" vertic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0" fontId="10" fillId="33" borderId="23" xfId="48" applyFont="1" applyFill="1" applyBorder="1" applyAlignment="1">
      <alignment horizontal="center" vertical="center"/>
      <protection/>
    </xf>
    <xf numFmtId="0" fontId="10" fillId="33" borderId="21" xfId="48" applyFont="1" applyFill="1" applyBorder="1" applyAlignment="1">
      <alignment horizontal="center" vertical="center"/>
      <protection/>
    </xf>
    <xf numFmtId="0" fontId="10" fillId="33" borderId="20" xfId="48" applyFont="1" applyFill="1" applyBorder="1" applyAlignment="1">
      <alignment horizontal="center" vertical="center"/>
      <protection/>
    </xf>
    <xf numFmtId="0" fontId="10" fillId="33" borderId="24" xfId="48" applyFont="1" applyFill="1" applyBorder="1" applyAlignment="1">
      <alignment horizontal="center" vertical="center"/>
      <protection/>
    </xf>
    <xf numFmtId="49" fontId="9" fillId="34" borderId="21" xfId="48" applyNumberFormat="1" applyFont="1" applyFill="1" applyBorder="1" applyAlignment="1">
      <alignment horizontal="center" vertical="center" wrapText="1"/>
      <protection/>
    </xf>
    <xf numFmtId="49" fontId="9" fillId="34" borderId="20" xfId="48" applyNumberFormat="1" applyFont="1" applyFill="1" applyBorder="1" applyAlignment="1">
      <alignment horizontal="center" vertical="center" wrapText="1"/>
      <protection/>
    </xf>
    <xf numFmtId="0" fontId="4" fillId="34" borderId="22" xfId="48" applyFont="1" applyFill="1" applyBorder="1" applyAlignment="1">
      <alignment horizontal="center" vertical="center"/>
      <protection/>
    </xf>
    <xf numFmtId="0" fontId="4" fillId="34" borderId="23" xfId="48" applyFont="1" applyFill="1" applyBorder="1" applyAlignment="1">
      <alignment horizontal="center" vertical="center"/>
      <protection/>
    </xf>
    <xf numFmtId="0" fontId="4" fillId="34" borderId="21" xfId="48" applyFont="1" applyFill="1" applyBorder="1" applyAlignment="1">
      <alignment horizontal="center" vertical="center"/>
      <protection/>
    </xf>
    <xf numFmtId="0" fontId="4" fillId="34" borderId="20" xfId="48" applyFont="1" applyFill="1" applyBorder="1" applyAlignment="1">
      <alignment horizontal="center" vertical="center"/>
      <protection/>
    </xf>
    <xf numFmtId="0" fontId="4" fillId="34" borderId="24" xfId="48" applyFont="1" applyFill="1" applyBorder="1" applyAlignment="1">
      <alignment horizontal="center" vertical="center"/>
      <protection/>
    </xf>
    <xf numFmtId="0" fontId="4" fillId="34" borderId="21" xfId="48" applyFont="1" applyFill="1" applyBorder="1" applyAlignment="1">
      <alignment horizontal="center" vertical="center" wrapText="1"/>
      <protection/>
    </xf>
    <xf numFmtId="0" fontId="4" fillId="34" borderId="20" xfId="48" applyFont="1" applyFill="1" applyBorder="1" applyAlignment="1">
      <alignment horizontal="center" vertical="center" wrapText="1"/>
      <protection/>
    </xf>
    <xf numFmtId="0" fontId="4" fillId="34" borderId="12" xfId="48" applyFont="1" applyFill="1" applyBorder="1" applyAlignment="1">
      <alignment horizontal="center" vertical="center" wrapText="1"/>
      <protection/>
    </xf>
    <xf numFmtId="0" fontId="4" fillId="34" borderId="11" xfId="48" applyFont="1" applyFill="1" applyBorder="1" applyAlignment="1">
      <alignment horizontal="center" vertical="center" wrapText="1"/>
      <protection/>
    </xf>
    <xf numFmtId="166" fontId="3" fillId="33" borderId="11" xfId="48" applyNumberFormat="1" applyFont="1" applyFill="1" applyBorder="1" applyAlignment="1">
      <alignment horizontal="center" vertical="center" wrapText="1"/>
      <protection/>
    </xf>
    <xf numFmtId="0" fontId="3" fillId="33" borderId="16" xfId="48" applyFont="1" applyFill="1" applyBorder="1" applyAlignment="1">
      <alignment horizontal="center" vertical="center" wrapText="1"/>
      <protection/>
    </xf>
    <xf numFmtId="0" fontId="4" fillId="34" borderId="18" xfId="48" applyFont="1" applyFill="1" applyBorder="1" applyAlignment="1">
      <alignment horizontal="center" vertical="center" wrapText="1"/>
      <protection/>
    </xf>
    <xf numFmtId="0" fontId="3" fillId="33" borderId="16" xfId="48" applyFont="1" applyFill="1" applyBorder="1" applyAlignment="1">
      <alignment horizontal="left" vertical="center" wrapText="1"/>
      <protection/>
    </xf>
    <xf numFmtId="0" fontId="3" fillId="33" borderId="18" xfId="48" applyFont="1" applyFill="1" applyBorder="1" applyAlignment="1">
      <alignment horizontal="left" vertical="center" wrapText="1"/>
      <protection/>
    </xf>
    <xf numFmtId="0" fontId="3" fillId="33" borderId="12" xfId="48" applyFont="1" applyFill="1" applyBorder="1" applyAlignment="1">
      <alignment horizontal="left" vertical="center" wrapText="1"/>
      <protection/>
    </xf>
    <xf numFmtId="0" fontId="9" fillId="33" borderId="22" xfId="48" applyNumberFormat="1" applyFont="1" applyFill="1" applyBorder="1" applyAlignment="1">
      <alignment horizontal="center" vertical="center" wrapText="1"/>
      <protection/>
    </xf>
    <xf numFmtId="0" fontId="9" fillId="33" borderId="23" xfId="48" applyNumberFormat="1" applyFont="1" applyFill="1" applyBorder="1" applyAlignment="1">
      <alignment horizontal="center" vertical="center" wrapText="1"/>
      <protection/>
    </xf>
    <xf numFmtId="0" fontId="9" fillId="33" borderId="24" xfId="48" applyNumberFormat="1" applyFont="1" applyFill="1" applyBorder="1" applyAlignment="1">
      <alignment horizontal="center" vertical="center" wrapText="1"/>
      <protection/>
    </xf>
    <xf numFmtId="0" fontId="10" fillId="33" borderId="12" xfId="48" applyFont="1" applyFill="1" applyBorder="1" applyAlignment="1">
      <alignment horizontal="center" vertical="center" wrapText="1"/>
      <protection/>
    </xf>
    <xf numFmtId="0" fontId="10" fillId="33" borderId="16" xfId="48" applyFont="1" applyFill="1" applyBorder="1" applyAlignment="1">
      <alignment horizontal="center" vertical="center" wrapText="1"/>
      <protection/>
    </xf>
    <xf numFmtId="0" fontId="10" fillId="33" borderId="17" xfId="48" applyFont="1" applyFill="1" applyBorder="1" applyAlignment="1">
      <alignment horizontal="center" vertical="center" wrapText="1"/>
      <protection/>
    </xf>
    <xf numFmtId="0" fontId="10" fillId="33" borderId="21" xfId="48" applyFont="1" applyFill="1" applyBorder="1" applyAlignment="1">
      <alignment horizontal="center" vertical="center" wrapText="1"/>
      <protection/>
    </xf>
    <xf numFmtId="0" fontId="10" fillId="33" borderId="20" xfId="48" applyFont="1" applyFill="1" applyBorder="1" applyAlignment="1">
      <alignment horizontal="center" vertical="center" wrapText="1"/>
      <protection/>
    </xf>
    <xf numFmtId="166" fontId="4" fillId="34" borderId="12" xfId="48" applyNumberFormat="1" applyFont="1" applyFill="1" applyBorder="1" applyAlignment="1">
      <alignment horizontal="center" vertical="center"/>
      <protection/>
    </xf>
    <xf numFmtId="166" fontId="4" fillId="34" borderId="16" xfId="48" applyNumberFormat="1" applyFont="1" applyFill="1" applyBorder="1" applyAlignment="1">
      <alignment horizontal="center" vertical="center"/>
      <protection/>
    </xf>
    <xf numFmtId="0" fontId="4" fillId="34" borderId="22" xfId="48" applyNumberFormat="1" applyFont="1" applyFill="1" applyBorder="1" applyAlignment="1">
      <alignment horizontal="center" vertical="center" wrapText="1"/>
      <protection/>
    </xf>
    <xf numFmtId="0" fontId="4" fillId="34" borderId="23" xfId="48" applyNumberFormat="1" applyFont="1" applyFill="1" applyBorder="1" applyAlignment="1">
      <alignment horizontal="center" vertical="center" wrapText="1"/>
      <protection/>
    </xf>
    <xf numFmtId="0" fontId="4" fillId="34" borderId="24" xfId="48" applyNumberFormat="1" applyFont="1" applyFill="1" applyBorder="1" applyAlignment="1">
      <alignment horizontal="center" vertical="center" wrapText="1"/>
      <protection/>
    </xf>
    <xf numFmtId="0" fontId="4" fillId="34" borderId="13" xfId="48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1</xdr:row>
      <xdr:rowOff>38100</xdr:rowOff>
    </xdr:from>
    <xdr:to>
      <xdr:col>2</xdr:col>
      <xdr:colOff>381000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2381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126</xdr:row>
      <xdr:rowOff>28575</xdr:rowOff>
    </xdr:from>
    <xdr:to>
      <xdr:col>2</xdr:col>
      <xdr:colOff>371475</xdr:colOff>
      <xdr:row>129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563177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showGridLines="0" tabSelected="1" zoomScale="75" zoomScaleNormal="75" zoomScalePageLayoutView="0" workbookViewId="0" topLeftCell="A1">
      <selection activeCell="J10" sqref="J10"/>
    </sheetView>
  </sheetViews>
  <sheetFormatPr defaultColWidth="7.8515625" defaultRowHeight="15"/>
  <cols>
    <col min="1" max="1" width="88.421875" style="14" customWidth="1"/>
    <col min="2" max="2" width="18.28125" style="14" customWidth="1"/>
    <col min="3" max="4" width="18.28125" style="15" customWidth="1"/>
    <col min="5" max="5" width="18.8515625" style="14" customWidth="1"/>
    <col min="6" max="6" width="0.71875" style="14" customWidth="1"/>
    <col min="7" max="7" width="18.57421875" style="14" customWidth="1"/>
    <col min="8" max="8" width="16.8515625" style="14" customWidth="1"/>
    <col min="9" max="9" width="18.421875" style="16" customWidth="1"/>
    <col min="10" max="16384" width="7.8515625" style="14" customWidth="1"/>
  </cols>
  <sheetData>
    <row r="1" ht="15.75">
      <c r="A1" s="13"/>
    </row>
    <row r="2" ht="15.75">
      <c r="A2" s="13"/>
    </row>
    <row r="3" ht="15.75">
      <c r="A3" s="13"/>
    </row>
    <row r="4" ht="15.75">
      <c r="A4" s="13"/>
    </row>
    <row r="5" spans="1:5" ht="15.75">
      <c r="A5" s="17"/>
      <c r="B5" s="17"/>
      <c r="C5" s="18"/>
      <c r="D5" s="18"/>
      <c r="E5" s="17"/>
    </row>
    <row r="6" spans="1:9" ht="15.75">
      <c r="A6" s="182" t="s">
        <v>0</v>
      </c>
      <c r="B6" s="182"/>
      <c r="C6" s="182"/>
      <c r="D6" s="182"/>
      <c r="E6" s="182"/>
      <c r="F6" s="182"/>
      <c r="G6" s="182"/>
      <c r="H6" s="182"/>
      <c r="I6" s="182"/>
    </row>
    <row r="7" spans="1:9" ht="15.75">
      <c r="A7" s="182" t="s">
        <v>1</v>
      </c>
      <c r="B7" s="182"/>
      <c r="C7" s="182"/>
      <c r="D7" s="182"/>
      <c r="E7" s="182"/>
      <c r="F7" s="182"/>
      <c r="G7" s="182"/>
      <c r="H7" s="182"/>
      <c r="I7" s="182"/>
    </row>
    <row r="8" spans="1:9" ht="15.75">
      <c r="A8" s="183" t="s">
        <v>28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182" t="s">
        <v>2</v>
      </c>
      <c r="B9" s="182"/>
      <c r="C9" s="182"/>
      <c r="D9" s="182"/>
      <c r="E9" s="182"/>
      <c r="F9" s="182"/>
      <c r="G9" s="182"/>
      <c r="H9" s="182"/>
      <c r="I9" s="182"/>
    </row>
    <row r="10" spans="1:9" ht="15.75">
      <c r="A10" s="182" t="s">
        <v>126</v>
      </c>
      <c r="B10" s="182"/>
      <c r="C10" s="182"/>
      <c r="D10" s="182"/>
      <c r="E10" s="182"/>
      <c r="F10" s="182"/>
      <c r="G10" s="182"/>
      <c r="H10" s="182"/>
      <c r="I10" s="182"/>
    </row>
    <row r="11" spans="1:7" ht="15.75">
      <c r="A11" s="19"/>
      <c r="B11" s="19"/>
      <c r="C11" s="19"/>
      <c r="D11" s="19"/>
      <c r="E11" s="19"/>
      <c r="G11" s="20"/>
    </row>
    <row r="12" spans="1:9" ht="15.75">
      <c r="A12" s="21"/>
      <c r="B12" s="21"/>
      <c r="C12" s="21"/>
      <c r="D12" s="21"/>
      <c r="E12" s="21"/>
      <c r="I12" s="171" t="s">
        <v>165</v>
      </c>
    </row>
    <row r="13" spans="1:9" ht="15.75">
      <c r="A13" s="22" t="s">
        <v>3</v>
      </c>
      <c r="B13" s="20"/>
      <c r="E13" s="20"/>
      <c r="H13" s="15"/>
      <c r="I13" s="23">
        <v>1</v>
      </c>
    </row>
    <row r="14" spans="1:9" ht="15.75">
      <c r="A14" s="174" t="s">
        <v>29</v>
      </c>
      <c r="B14" s="174"/>
      <c r="C14" s="174"/>
      <c r="D14" s="174"/>
      <c r="E14" s="174"/>
      <c r="F14" s="174"/>
      <c r="G14" s="174"/>
      <c r="H14" s="174"/>
      <c r="I14" s="174"/>
    </row>
    <row r="15" spans="1:9" ht="15.75">
      <c r="A15" s="175"/>
      <c r="B15" s="175"/>
      <c r="C15" s="218"/>
      <c r="D15" s="218"/>
      <c r="E15" s="218"/>
      <c r="F15" s="218"/>
      <c r="G15" s="218"/>
      <c r="H15" s="218"/>
      <c r="I15" s="218"/>
    </row>
    <row r="16" spans="1:9" ht="15.75">
      <c r="A16" s="194" t="s">
        <v>4</v>
      </c>
      <c r="B16" s="185" t="s">
        <v>5</v>
      </c>
      <c r="C16" s="202" t="s">
        <v>131</v>
      </c>
      <c r="D16" s="203"/>
      <c r="E16" s="203"/>
      <c r="F16" s="203"/>
      <c r="G16" s="203"/>
      <c r="H16" s="203"/>
      <c r="I16" s="203"/>
    </row>
    <row r="17" spans="1:9" ht="15.75">
      <c r="A17" s="194"/>
      <c r="B17" s="185"/>
      <c r="C17" s="176" t="s">
        <v>30</v>
      </c>
      <c r="D17" s="177"/>
      <c r="E17" s="177"/>
      <c r="F17" s="177"/>
      <c r="G17" s="177"/>
      <c r="H17" s="177"/>
      <c r="I17" s="177"/>
    </row>
    <row r="18" spans="1:9" ht="15.75">
      <c r="A18" s="195"/>
      <c r="B18" s="205"/>
      <c r="C18" s="205" t="s">
        <v>31</v>
      </c>
      <c r="D18" s="206"/>
      <c r="E18" s="206"/>
      <c r="F18" s="206"/>
      <c r="G18" s="206"/>
      <c r="H18" s="206"/>
      <c r="I18" s="206"/>
    </row>
    <row r="19" spans="1:9" s="27" customFormat="1" ht="15.75">
      <c r="A19" s="24" t="s">
        <v>112</v>
      </c>
      <c r="B19" s="25">
        <f>B20+B26+B29+B32+B37</f>
        <v>59711277035</v>
      </c>
      <c r="C19" s="54"/>
      <c r="D19" s="118"/>
      <c r="E19" s="118"/>
      <c r="F19" s="118"/>
      <c r="G19" s="118"/>
      <c r="H19" s="118"/>
      <c r="I19" s="118">
        <f>I20+I26+I29+I32+I37</f>
        <v>11799221436</v>
      </c>
    </row>
    <row r="20" spans="1:9" ht="15.75">
      <c r="A20" s="28" t="s">
        <v>42</v>
      </c>
      <c r="B20" s="29">
        <f>SUM(B21:B25)</f>
        <v>35106102598</v>
      </c>
      <c r="C20" s="48"/>
      <c r="D20" s="30"/>
      <c r="E20" s="30"/>
      <c r="F20" s="30"/>
      <c r="G20" s="30"/>
      <c r="H20" s="30"/>
      <c r="I20" s="30">
        <f>SUM(I21:K25)</f>
        <v>6810089500</v>
      </c>
    </row>
    <row r="21" spans="1:9" ht="15.75">
      <c r="A21" s="31" t="s">
        <v>38</v>
      </c>
      <c r="B21" s="29">
        <v>26180440023</v>
      </c>
      <c r="C21" s="48"/>
      <c r="D21" s="30"/>
      <c r="E21" s="30"/>
      <c r="F21" s="30"/>
      <c r="G21" s="30"/>
      <c r="H21" s="30"/>
      <c r="I21" s="30">
        <v>4887444294</v>
      </c>
    </row>
    <row r="22" spans="1:9" ht="15.75">
      <c r="A22" s="31" t="s">
        <v>39</v>
      </c>
      <c r="B22" s="29">
        <v>1206102275</v>
      </c>
      <c r="C22" s="48"/>
      <c r="D22" s="30"/>
      <c r="E22" s="30"/>
      <c r="F22" s="30"/>
      <c r="G22" s="30"/>
      <c r="H22" s="30"/>
      <c r="I22" s="30">
        <v>707146790</v>
      </c>
    </row>
    <row r="23" spans="1:9" ht="15.75">
      <c r="A23" s="31" t="s">
        <v>40</v>
      </c>
      <c r="B23" s="29">
        <v>820910667</v>
      </c>
      <c r="C23" s="48"/>
      <c r="D23" s="30"/>
      <c r="E23" s="30"/>
      <c r="F23" s="30"/>
      <c r="G23" s="30"/>
      <c r="H23" s="30"/>
      <c r="I23" s="30">
        <v>126297610</v>
      </c>
    </row>
    <row r="24" spans="1:9" ht="15.75">
      <c r="A24" s="31" t="s">
        <v>41</v>
      </c>
      <c r="B24" s="29">
        <v>4097055650</v>
      </c>
      <c r="C24" s="48"/>
      <c r="D24" s="30"/>
      <c r="E24" s="30"/>
      <c r="F24" s="30"/>
      <c r="G24" s="30"/>
      <c r="H24" s="30"/>
      <c r="I24" s="30">
        <v>506101488</v>
      </c>
    </row>
    <row r="25" spans="1:9" ht="15.75">
      <c r="A25" s="32" t="s">
        <v>43</v>
      </c>
      <c r="B25" s="29">
        <v>2801593983</v>
      </c>
      <c r="C25" s="48"/>
      <c r="D25" s="30"/>
      <c r="E25" s="30"/>
      <c r="F25" s="30"/>
      <c r="G25" s="30"/>
      <c r="H25" s="30"/>
      <c r="I25" s="30">
        <v>583099318</v>
      </c>
    </row>
    <row r="26" spans="1:9" ht="15.75">
      <c r="A26" s="33" t="s">
        <v>44</v>
      </c>
      <c r="B26" s="29">
        <f>B27+B28</f>
        <v>2521224266</v>
      </c>
      <c r="C26" s="119"/>
      <c r="D26" s="120"/>
      <c r="E26" s="120"/>
      <c r="F26" s="120"/>
      <c r="G26" s="120"/>
      <c r="H26" s="120"/>
      <c r="I26" s="120">
        <f>I27+I28</f>
        <v>466440840</v>
      </c>
    </row>
    <row r="27" spans="1:9" ht="15.75">
      <c r="A27" s="34" t="s">
        <v>6</v>
      </c>
      <c r="B27" s="35">
        <v>1939177877</v>
      </c>
      <c r="C27" s="48"/>
      <c r="D27" s="30"/>
      <c r="E27" s="30"/>
      <c r="F27" s="30"/>
      <c r="G27" s="30"/>
      <c r="H27" s="30"/>
      <c r="I27" s="30">
        <v>295005364</v>
      </c>
    </row>
    <row r="28" spans="1:9" ht="15.75">
      <c r="A28" s="34" t="s">
        <v>7</v>
      </c>
      <c r="B28" s="35">
        <v>582046389</v>
      </c>
      <c r="C28" s="48"/>
      <c r="D28" s="30"/>
      <c r="E28" s="30"/>
      <c r="F28" s="30"/>
      <c r="G28" s="30"/>
      <c r="H28" s="30"/>
      <c r="I28" s="30">
        <v>171435476</v>
      </c>
    </row>
    <row r="29" spans="1:9" ht="15.75">
      <c r="A29" s="33" t="s">
        <v>45</v>
      </c>
      <c r="B29" s="29">
        <f>B30+B31</f>
        <v>13791486658</v>
      </c>
      <c r="C29" s="48"/>
      <c r="D29" s="30"/>
      <c r="E29" s="30"/>
      <c r="F29" s="30"/>
      <c r="G29" s="30"/>
      <c r="H29" s="30"/>
      <c r="I29" s="30">
        <f>I30+I31</f>
        <v>3152829296</v>
      </c>
    </row>
    <row r="30" spans="1:9" ht="15.75">
      <c r="A30" s="36" t="s">
        <v>46</v>
      </c>
      <c r="B30" s="29">
        <v>201863880</v>
      </c>
      <c r="C30" s="48"/>
      <c r="D30" s="30"/>
      <c r="E30" s="30"/>
      <c r="F30" s="30"/>
      <c r="G30" s="30"/>
      <c r="H30" s="30"/>
      <c r="I30" s="30">
        <v>58571289</v>
      </c>
    </row>
    <row r="31" spans="1:9" ht="15.75">
      <c r="A31" s="36" t="s">
        <v>47</v>
      </c>
      <c r="B31" s="29">
        <v>13589622778</v>
      </c>
      <c r="C31" s="48"/>
      <c r="D31" s="30"/>
      <c r="E31" s="30"/>
      <c r="F31" s="30"/>
      <c r="G31" s="30"/>
      <c r="H31" s="30"/>
      <c r="I31" s="30">
        <v>3094258007</v>
      </c>
    </row>
    <row r="32" spans="1:9" ht="15.75">
      <c r="A32" s="28" t="s">
        <v>8</v>
      </c>
      <c r="B32" s="29">
        <f>SUM(B33:B36)</f>
        <v>6566166285</v>
      </c>
      <c r="C32" s="48"/>
      <c r="D32" s="30"/>
      <c r="E32" s="30"/>
      <c r="F32" s="30"/>
      <c r="G32" s="30"/>
      <c r="H32" s="30"/>
      <c r="I32" s="30">
        <f>SUM(I33:K36)</f>
        <v>1091149557</v>
      </c>
    </row>
    <row r="33" spans="1:9" ht="15.75">
      <c r="A33" s="36" t="s">
        <v>48</v>
      </c>
      <c r="B33" s="29">
        <v>1238199733</v>
      </c>
      <c r="C33" s="48"/>
      <c r="D33" s="30"/>
      <c r="E33" s="30"/>
      <c r="F33" s="30"/>
      <c r="G33" s="30"/>
      <c r="H33" s="30"/>
      <c r="I33" s="30">
        <v>255328579</v>
      </c>
    </row>
    <row r="34" spans="1:9" ht="15.75">
      <c r="A34" s="36" t="s">
        <v>50</v>
      </c>
      <c r="B34" s="29">
        <v>67213238</v>
      </c>
      <c r="C34" s="48"/>
      <c r="D34" s="30"/>
      <c r="E34" s="30"/>
      <c r="F34" s="30"/>
      <c r="G34" s="30"/>
      <c r="H34" s="30"/>
      <c r="I34" s="30">
        <v>0</v>
      </c>
    </row>
    <row r="35" spans="1:9" ht="15.75">
      <c r="A35" s="36" t="s">
        <v>49</v>
      </c>
      <c r="B35" s="29">
        <v>2747869891</v>
      </c>
      <c r="C35" s="48"/>
      <c r="D35" s="30"/>
      <c r="E35" s="30"/>
      <c r="F35" s="30"/>
      <c r="G35" s="30"/>
      <c r="H35" s="30"/>
      <c r="I35" s="30">
        <v>537270553</v>
      </c>
    </row>
    <row r="36" spans="1:9" ht="15.75">
      <c r="A36" s="34" t="s">
        <v>114</v>
      </c>
      <c r="B36" s="29">
        <v>2512883423</v>
      </c>
      <c r="C36" s="48"/>
      <c r="D36" s="30"/>
      <c r="E36" s="30"/>
      <c r="F36" s="30"/>
      <c r="G36" s="30"/>
      <c r="H36" s="30"/>
      <c r="I36" s="30">
        <v>298550425</v>
      </c>
    </row>
    <row r="37" spans="1:9" ht="15.75">
      <c r="A37" s="28" t="s">
        <v>10</v>
      </c>
      <c r="B37" s="29">
        <f>B38+B39</f>
        <v>1726297228</v>
      </c>
      <c r="C37" s="48"/>
      <c r="D37" s="30"/>
      <c r="E37" s="30"/>
      <c r="F37" s="30"/>
      <c r="G37" s="30"/>
      <c r="H37" s="30"/>
      <c r="I37" s="30">
        <f>I38+I39</f>
        <v>278712243</v>
      </c>
    </row>
    <row r="38" spans="1:9" ht="15.75">
      <c r="A38" s="34" t="s">
        <v>117</v>
      </c>
      <c r="B38" s="29">
        <v>32827655</v>
      </c>
      <c r="C38" s="48"/>
      <c r="D38" s="30"/>
      <c r="E38" s="30"/>
      <c r="F38" s="30"/>
      <c r="G38" s="30"/>
      <c r="H38" s="30"/>
      <c r="I38" s="30">
        <v>922675</v>
      </c>
    </row>
    <row r="39" spans="1:9" ht="15.75">
      <c r="A39" s="36" t="s">
        <v>118</v>
      </c>
      <c r="B39" s="29">
        <v>1693469573</v>
      </c>
      <c r="C39" s="48"/>
      <c r="D39" s="30"/>
      <c r="E39" s="30"/>
      <c r="F39" s="30"/>
      <c r="G39" s="30"/>
      <c r="H39" s="30"/>
      <c r="I39" s="30">
        <v>277789568</v>
      </c>
    </row>
    <row r="40" spans="1:9" s="27" customFormat="1" ht="15.75">
      <c r="A40" s="24" t="s">
        <v>51</v>
      </c>
      <c r="B40" s="37">
        <f>B19-B30-B38</f>
        <v>59476585500</v>
      </c>
      <c r="C40" s="46"/>
      <c r="D40" s="63"/>
      <c r="E40" s="63"/>
      <c r="F40" s="63"/>
      <c r="G40" s="63"/>
      <c r="H40" s="63"/>
      <c r="I40" s="63">
        <f>I19-I30-I38</f>
        <v>11739727472</v>
      </c>
    </row>
    <row r="41" spans="1:9" s="27" customFormat="1" ht="15.75">
      <c r="A41" s="24" t="s">
        <v>52</v>
      </c>
      <c r="B41" s="37">
        <f>B42+B43+B44+B48+B51</f>
        <v>1911434364</v>
      </c>
      <c r="C41" s="46"/>
      <c r="D41" s="63"/>
      <c r="E41" s="63"/>
      <c r="F41" s="63"/>
      <c r="G41" s="63"/>
      <c r="H41" s="63"/>
      <c r="I41" s="63">
        <f>I42+I43+I44+I48+I51</f>
        <v>29102201</v>
      </c>
    </row>
    <row r="42" spans="1:9" ht="15.75">
      <c r="A42" s="28" t="s">
        <v>53</v>
      </c>
      <c r="B42" s="29">
        <v>1312413472</v>
      </c>
      <c r="C42" s="48"/>
      <c r="D42" s="30"/>
      <c r="E42" s="30"/>
      <c r="F42" s="30"/>
      <c r="G42" s="30"/>
      <c r="H42" s="30"/>
      <c r="I42" s="30">
        <v>0</v>
      </c>
    </row>
    <row r="43" spans="1:9" ht="15.75">
      <c r="A43" s="28" t="s">
        <v>54</v>
      </c>
      <c r="B43" s="29">
        <v>89990159</v>
      </c>
      <c r="C43" s="48"/>
      <c r="D43" s="30"/>
      <c r="E43" s="30"/>
      <c r="F43" s="30"/>
      <c r="G43" s="30"/>
      <c r="H43" s="30"/>
      <c r="I43" s="30">
        <v>22158130</v>
      </c>
    </row>
    <row r="44" spans="1:9" s="27" customFormat="1" ht="15.75">
      <c r="A44" s="28" t="s">
        <v>55</v>
      </c>
      <c r="B44" s="29">
        <f>B45+B46+B47</f>
        <v>150040749</v>
      </c>
      <c r="C44" s="48"/>
      <c r="D44" s="30"/>
      <c r="E44" s="30"/>
      <c r="F44" s="30"/>
      <c r="G44" s="30"/>
      <c r="H44" s="30"/>
      <c r="I44" s="30">
        <f>I45+I46+I47</f>
        <v>1405</v>
      </c>
    </row>
    <row r="45" spans="1:9" s="27" customFormat="1" ht="15.75">
      <c r="A45" s="34" t="s">
        <v>56</v>
      </c>
      <c r="B45" s="29">
        <v>0</v>
      </c>
      <c r="C45" s="48"/>
      <c r="D45" s="30"/>
      <c r="E45" s="30"/>
      <c r="F45" s="30"/>
      <c r="G45" s="30"/>
      <c r="H45" s="30"/>
      <c r="I45" s="30">
        <v>0</v>
      </c>
    </row>
    <row r="46" spans="1:9" s="27" customFormat="1" ht="15.75">
      <c r="A46" s="34" t="s">
        <v>57</v>
      </c>
      <c r="B46" s="29">
        <v>0</v>
      </c>
      <c r="C46" s="48"/>
      <c r="D46" s="30"/>
      <c r="E46" s="30"/>
      <c r="F46" s="30"/>
      <c r="G46" s="30"/>
      <c r="H46" s="30"/>
      <c r="I46" s="30">
        <v>0</v>
      </c>
    </row>
    <row r="47" spans="1:9" s="27" customFormat="1" ht="15.75">
      <c r="A47" s="34" t="s">
        <v>58</v>
      </c>
      <c r="B47" s="29">
        <v>150040749</v>
      </c>
      <c r="C47" s="48"/>
      <c r="D47" s="30"/>
      <c r="E47" s="30"/>
      <c r="F47" s="30"/>
      <c r="G47" s="30"/>
      <c r="H47" s="30"/>
      <c r="I47" s="30">
        <v>1405</v>
      </c>
    </row>
    <row r="48" spans="1:9" ht="15.75">
      <c r="A48" s="28" t="s">
        <v>11</v>
      </c>
      <c r="B48" s="29">
        <f>B49+B50</f>
        <v>358989984</v>
      </c>
      <c r="C48" s="48"/>
      <c r="D48" s="30"/>
      <c r="E48" s="30"/>
      <c r="F48" s="30"/>
      <c r="G48" s="30"/>
      <c r="H48" s="30"/>
      <c r="I48" s="30">
        <f>I49+I50</f>
        <v>6942666</v>
      </c>
    </row>
    <row r="49" spans="1:9" ht="15.75">
      <c r="A49" s="34" t="s">
        <v>9</v>
      </c>
      <c r="B49" s="29">
        <v>300591792</v>
      </c>
      <c r="C49" s="48"/>
      <c r="D49" s="30"/>
      <c r="E49" s="30"/>
      <c r="F49" s="30"/>
      <c r="G49" s="30"/>
      <c r="H49" s="30"/>
      <c r="I49" s="30">
        <v>6942666</v>
      </c>
    </row>
    <row r="50" spans="1:9" ht="15.75">
      <c r="A50" s="34" t="s">
        <v>12</v>
      </c>
      <c r="B50" s="29">
        <v>58398192</v>
      </c>
      <c r="C50" s="48"/>
      <c r="D50" s="30"/>
      <c r="E50" s="30"/>
      <c r="F50" s="30"/>
      <c r="G50" s="30"/>
      <c r="H50" s="30"/>
      <c r="I50" s="30">
        <v>0</v>
      </c>
    </row>
    <row r="51" spans="1:9" ht="15.75">
      <c r="A51" s="28" t="s">
        <v>13</v>
      </c>
      <c r="B51" s="29">
        <f>B52+B53</f>
        <v>0</v>
      </c>
      <c r="C51" s="48"/>
      <c r="D51" s="30"/>
      <c r="E51" s="30"/>
      <c r="F51" s="30"/>
      <c r="G51" s="30"/>
      <c r="H51" s="30"/>
      <c r="I51" s="30">
        <f>I52+I53</f>
        <v>0</v>
      </c>
    </row>
    <row r="52" spans="1:9" ht="15.75">
      <c r="A52" s="34" t="s">
        <v>59</v>
      </c>
      <c r="B52" s="29">
        <v>0</v>
      </c>
      <c r="C52" s="48"/>
      <c r="D52" s="30"/>
      <c r="E52" s="30"/>
      <c r="F52" s="30"/>
      <c r="G52" s="30"/>
      <c r="H52" s="30"/>
      <c r="I52" s="30">
        <v>0</v>
      </c>
    </row>
    <row r="53" spans="1:9" ht="15.75">
      <c r="A53" s="34" t="s">
        <v>60</v>
      </c>
      <c r="B53" s="29">
        <v>0</v>
      </c>
      <c r="C53" s="48"/>
      <c r="D53" s="30"/>
      <c r="E53" s="30"/>
      <c r="F53" s="30"/>
      <c r="G53" s="30"/>
      <c r="H53" s="30"/>
      <c r="I53" s="30">
        <v>0</v>
      </c>
    </row>
    <row r="54" spans="1:9" s="27" customFormat="1" ht="15.75">
      <c r="A54" s="24" t="s">
        <v>61</v>
      </c>
      <c r="B54" s="38">
        <f>B41-B42-B43-B45-B46-B52</f>
        <v>509030733</v>
      </c>
      <c r="C54" s="121"/>
      <c r="D54" s="122"/>
      <c r="E54" s="122"/>
      <c r="F54" s="122"/>
      <c r="G54" s="122"/>
      <c r="H54" s="122"/>
      <c r="I54" s="122">
        <f>I41-I42-I43-I45-I46-I52</f>
        <v>6944071</v>
      </c>
    </row>
    <row r="55" spans="1:9" s="27" customFormat="1" ht="15.75">
      <c r="A55" s="39" t="s">
        <v>62</v>
      </c>
      <c r="B55" s="40">
        <f>B40+B54</f>
        <v>59985616233</v>
      </c>
      <c r="C55" s="123"/>
      <c r="D55" s="124"/>
      <c r="E55" s="124"/>
      <c r="F55" s="124"/>
      <c r="G55" s="124"/>
      <c r="H55" s="124"/>
      <c r="I55" s="124">
        <f>I40+I54</f>
        <v>11746671543</v>
      </c>
    </row>
    <row r="56" spans="1:9" ht="15.75">
      <c r="A56" s="41"/>
      <c r="B56" s="42"/>
      <c r="C56" s="18"/>
      <c r="D56" s="18"/>
      <c r="E56" s="18"/>
      <c r="F56" s="15"/>
      <c r="G56" s="15"/>
      <c r="H56" s="43"/>
      <c r="I56" s="44"/>
    </row>
    <row r="57" spans="1:9" ht="15.75">
      <c r="A57" s="193" t="s">
        <v>14</v>
      </c>
      <c r="B57" s="187" t="s">
        <v>32</v>
      </c>
      <c r="C57" s="202" t="str">
        <f>C16</f>
        <v>Até Fev/2019</v>
      </c>
      <c r="D57" s="203"/>
      <c r="E57" s="203"/>
      <c r="F57" s="203"/>
      <c r="G57" s="203"/>
      <c r="H57" s="203"/>
      <c r="I57" s="203"/>
    </row>
    <row r="58" spans="1:9" ht="15.75">
      <c r="A58" s="194"/>
      <c r="B58" s="188"/>
      <c r="C58" s="190" t="s">
        <v>15</v>
      </c>
      <c r="D58" s="190" t="s">
        <v>16</v>
      </c>
      <c r="E58" s="190" t="s">
        <v>36</v>
      </c>
      <c r="F58" s="176" t="s">
        <v>166</v>
      </c>
      <c r="G58" s="184"/>
      <c r="H58" s="176" t="s">
        <v>34</v>
      </c>
      <c r="I58" s="177"/>
    </row>
    <row r="59" spans="1:9" ht="15.75">
      <c r="A59" s="194"/>
      <c r="B59" s="188"/>
      <c r="C59" s="191"/>
      <c r="D59" s="191"/>
      <c r="E59" s="191"/>
      <c r="F59" s="185"/>
      <c r="G59" s="186"/>
      <c r="H59" s="185"/>
      <c r="I59" s="204"/>
    </row>
    <row r="60" spans="1:9" ht="15.75">
      <c r="A60" s="194"/>
      <c r="B60" s="188"/>
      <c r="C60" s="191"/>
      <c r="D60" s="191"/>
      <c r="E60" s="191"/>
      <c r="F60" s="185"/>
      <c r="G60" s="186"/>
      <c r="H60" s="205"/>
      <c r="I60" s="206"/>
    </row>
    <row r="61" spans="1:9" ht="31.5">
      <c r="A61" s="195"/>
      <c r="B61" s="189"/>
      <c r="C61" s="192"/>
      <c r="D61" s="192"/>
      <c r="E61" s="192"/>
      <c r="F61" s="185"/>
      <c r="G61" s="186"/>
      <c r="H61" s="104" t="s">
        <v>35</v>
      </c>
      <c r="I61" s="105" t="s">
        <v>37</v>
      </c>
    </row>
    <row r="62" spans="1:9" ht="15.75">
      <c r="A62" s="24" t="s">
        <v>63</v>
      </c>
      <c r="B62" s="45">
        <f>B63+B64+B65</f>
        <v>66455417985</v>
      </c>
      <c r="C62" s="46">
        <f aca="true" t="shared" si="0" ref="C62:I62">C63+C64+C65</f>
        <v>12123670945</v>
      </c>
      <c r="D62" s="46">
        <f>D63+D64+D65</f>
        <v>9464878254</v>
      </c>
      <c r="E62" s="46">
        <f>E63+E64+E65</f>
        <v>7462463663</v>
      </c>
      <c r="F62" s="54"/>
      <c r="G62" s="125">
        <f>G63+G64+G65</f>
        <v>2295030818</v>
      </c>
      <c r="H62" s="46">
        <f t="shared" si="0"/>
        <v>2080057</v>
      </c>
      <c r="I62" s="46">
        <f t="shared" si="0"/>
        <v>132667053</v>
      </c>
    </row>
    <row r="63" spans="1:9" ht="15.75">
      <c r="A63" s="28" t="s">
        <v>23</v>
      </c>
      <c r="B63" s="47">
        <v>43263610392</v>
      </c>
      <c r="C63" s="48">
        <v>7091477804</v>
      </c>
      <c r="D63" s="48">
        <v>6110088710</v>
      </c>
      <c r="E63" s="48">
        <v>4312706092</v>
      </c>
      <c r="F63" s="126"/>
      <c r="G63" s="127">
        <v>1714556248</v>
      </c>
      <c r="H63" s="48">
        <v>0</v>
      </c>
      <c r="I63" s="48">
        <v>181309</v>
      </c>
    </row>
    <row r="64" spans="1:9" ht="15.75">
      <c r="A64" s="28" t="s">
        <v>64</v>
      </c>
      <c r="B64" s="35">
        <v>339801069</v>
      </c>
      <c r="C64" s="48">
        <v>20692203</v>
      </c>
      <c r="D64" s="48">
        <v>20650258</v>
      </c>
      <c r="E64" s="48">
        <v>20649211</v>
      </c>
      <c r="F64" s="126"/>
      <c r="G64" s="127">
        <v>0</v>
      </c>
      <c r="H64" s="48">
        <v>0</v>
      </c>
      <c r="I64" s="48">
        <v>0</v>
      </c>
    </row>
    <row r="65" spans="1:9" ht="15.75">
      <c r="A65" s="28" t="s">
        <v>24</v>
      </c>
      <c r="B65" s="47">
        <f>B66+B67</f>
        <v>22852006524</v>
      </c>
      <c r="C65" s="48">
        <f aca="true" t="shared" si="1" ref="C65:I65">C66+C67</f>
        <v>5011500938</v>
      </c>
      <c r="D65" s="48">
        <f>D66+D67</f>
        <v>3334139286</v>
      </c>
      <c r="E65" s="48">
        <f>E66+E67</f>
        <v>3129108360</v>
      </c>
      <c r="F65" s="48"/>
      <c r="G65" s="128">
        <f>G66+G67</f>
        <v>580474570</v>
      </c>
      <c r="H65" s="48">
        <f t="shared" si="1"/>
        <v>2080057</v>
      </c>
      <c r="I65" s="48">
        <f t="shared" si="1"/>
        <v>132485744</v>
      </c>
    </row>
    <row r="66" spans="1:9" ht="15.75">
      <c r="A66" s="34" t="s">
        <v>25</v>
      </c>
      <c r="B66" s="47">
        <v>53367401</v>
      </c>
      <c r="C66" s="48">
        <v>0</v>
      </c>
      <c r="D66" s="48">
        <v>0</v>
      </c>
      <c r="E66" s="48">
        <v>0</v>
      </c>
      <c r="F66" s="126"/>
      <c r="G66" s="127">
        <v>0</v>
      </c>
      <c r="H66" s="48">
        <v>0</v>
      </c>
      <c r="I66" s="48">
        <v>0</v>
      </c>
    </row>
    <row r="67" spans="1:9" ht="15.75">
      <c r="A67" s="34" t="s">
        <v>26</v>
      </c>
      <c r="B67" s="47">
        <v>22798639123</v>
      </c>
      <c r="C67" s="48">
        <v>5011500938</v>
      </c>
      <c r="D67" s="48">
        <v>3334139286</v>
      </c>
      <c r="E67" s="48">
        <v>3129108360</v>
      </c>
      <c r="F67" s="126"/>
      <c r="G67" s="127">
        <v>580474570</v>
      </c>
      <c r="H67" s="48">
        <v>2080057</v>
      </c>
      <c r="I67" s="48">
        <v>132485744</v>
      </c>
    </row>
    <row r="68" spans="1:9" ht="15.75">
      <c r="A68" s="24" t="s">
        <v>65</v>
      </c>
      <c r="B68" s="45">
        <f>B62-B64</f>
        <v>66115616916</v>
      </c>
      <c r="C68" s="46">
        <f>C62-C64</f>
        <v>12102978742</v>
      </c>
      <c r="D68" s="46">
        <f>D62-D64</f>
        <v>9444227996</v>
      </c>
      <c r="E68" s="46">
        <f>E62-E64</f>
        <v>7441814452</v>
      </c>
      <c r="F68" s="46"/>
      <c r="G68" s="129">
        <f>G62-G64</f>
        <v>2295030818</v>
      </c>
      <c r="H68" s="46">
        <f>H62-H64</f>
        <v>2080057</v>
      </c>
      <c r="I68" s="46">
        <f>I62-I64</f>
        <v>132667053</v>
      </c>
    </row>
    <row r="69" spans="1:9" ht="15.75">
      <c r="A69" s="24" t="s">
        <v>66</v>
      </c>
      <c r="B69" s="45">
        <f>B70+B71+B76</f>
        <v>8067310169</v>
      </c>
      <c r="C69" s="46">
        <f aca="true" t="shared" si="2" ref="C69:I69">C70+C71+C76</f>
        <v>113686756</v>
      </c>
      <c r="D69" s="46">
        <f>D70+D71+D76</f>
        <v>69096519</v>
      </c>
      <c r="E69" s="46">
        <f>E70+E71+E76</f>
        <v>68503153</v>
      </c>
      <c r="F69" s="46"/>
      <c r="G69" s="129">
        <f>G70+G71+G76</f>
        <v>17016260</v>
      </c>
      <c r="H69" s="46">
        <f t="shared" si="2"/>
        <v>172318</v>
      </c>
      <c r="I69" s="46">
        <f t="shared" si="2"/>
        <v>13062820</v>
      </c>
    </row>
    <row r="70" spans="1:9" ht="15.75">
      <c r="A70" s="28" t="s">
        <v>17</v>
      </c>
      <c r="B70" s="35">
        <v>7438210967</v>
      </c>
      <c r="C70" s="48">
        <v>46840620</v>
      </c>
      <c r="D70" s="48">
        <v>2367212</v>
      </c>
      <c r="E70" s="48">
        <v>1933141</v>
      </c>
      <c r="F70" s="126"/>
      <c r="G70" s="127">
        <v>17000680</v>
      </c>
      <c r="H70" s="48">
        <v>172318</v>
      </c>
      <c r="I70" s="48">
        <v>13062820</v>
      </c>
    </row>
    <row r="71" spans="1:9" ht="15.75">
      <c r="A71" s="28" t="s">
        <v>18</v>
      </c>
      <c r="B71" s="47">
        <f>SUM(B72:B75)</f>
        <v>112669898</v>
      </c>
      <c r="C71" s="48">
        <f aca="true" t="shared" si="3" ref="C71:I71">SUM(C72:C75)</f>
        <v>0</v>
      </c>
      <c r="D71" s="48">
        <f>SUM(D72:D75)</f>
        <v>0</v>
      </c>
      <c r="E71" s="48">
        <f>SUM(E72:E75)</f>
        <v>0</v>
      </c>
      <c r="F71" s="48"/>
      <c r="G71" s="128">
        <f>G72+G73+G74+G75</f>
        <v>0</v>
      </c>
      <c r="H71" s="48">
        <f t="shared" si="3"/>
        <v>0</v>
      </c>
      <c r="I71" s="48">
        <f t="shared" si="3"/>
        <v>0</v>
      </c>
    </row>
    <row r="72" spans="1:9" ht="15.75">
      <c r="A72" s="49" t="s">
        <v>67</v>
      </c>
      <c r="B72" s="47">
        <v>1413751</v>
      </c>
      <c r="C72" s="48">
        <v>0</v>
      </c>
      <c r="D72" s="48">
        <v>0</v>
      </c>
      <c r="E72" s="48">
        <v>0</v>
      </c>
      <c r="F72" s="126"/>
      <c r="G72" s="127">
        <v>0</v>
      </c>
      <c r="H72" s="48">
        <v>0</v>
      </c>
      <c r="I72" s="48">
        <v>0</v>
      </c>
    </row>
    <row r="73" spans="1:9" ht="15.75">
      <c r="A73" s="49" t="s">
        <v>68</v>
      </c>
      <c r="B73" s="45">
        <v>0</v>
      </c>
      <c r="C73" s="48">
        <v>0</v>
      </c>
      <c r="D73" s="48">
        <v>0</v>
      </c>
      <c r="E73" s="48">
        <v>0</v>
      </c>
      <c r="F73" s="126"/>
      <c r="G73" s="127">
        <v>0</v>
      </c>
      <c r="H73" s="48">
        <v>0</v>
      </c>
      <c r="I73" s="48">
        <v>0</v>
      </c>
    </row>
    <row r="74" spans="1:9" ht="15.75">
      <c r="A74" s="49" t="s">
        <v>69</v>
      </c>
      <c r="B74" s="47">
        <v>60645486</v>
      </c>
      <c r="C74" s="48">
        <v>0</v>
      </c>
      <c r="D74" s="48">
        <v>0</v>
      </c>
      <c r="E74" s="48">
        <v>0</v>
      </c>
      <c r="F74" s="126"/>
      <c r="G74" s="127">
        <v>0</v>
      </c>
      <c r="H74" s="48">
        <v>0</v>
      </c>
      <c r="I74" s="48">
        <v>0</v>
      </c>
    </row>
    <row r="75" spans="1:9" ht="15.75">
      <c r="A75" s="49" t="s">
        <v>19</v>
      </c>
      <c r="B75" s="47">
        <v>50610661</v>
      </c>
      <c r="C75" s="48">
        <v>0</v>
      </c>
      <c r="D75" s="48">
        <v>0</v>
      </c>
      <c r="E75" s="48">
        <v>0</v>
      </c>
      <c r="F75" s="126"/>
      <c r="G75" s="127">
        <v>0</v>
      </c>
      <c r="H75" s="48">
        <v>0</v>
      </c>
      <c r="I75" s="48">
        <v>0</v>
      </c>
    </row>
    <row r="76" spans="1:9" ht="15.75">
      <c r="A76" s="28" t="s">
        <v>70</v>
      </c>
      <c r="B76" s="47">
        <v>516429304</v>
      </c>
      <c r="C76" s="48">
        <v>66846136</v>
      </c>
      <c r="D76" s="48">
        <v>66729307</v>
      </c>
      <c r="E76" s="48">
        <v>66570012</v>
      </c>
      <c r="F76" s="126"/>
      <c r="G76" s="127">
        <v>15580</v>
      </c>
      <c r="H76" s="48">
        <v>0</v>
      </c>
      <c r="I76" s="48">
        <v>0</v>
      </c>
    </row>
    <row r="77" spans="1:9" ht="15.75">
      <c r="A77" s="24" t="s">
        <v>71</v>
      </c>
      <c r="B77" s="45">
        <f>B69-B72-B73-B74-B76</f>
        <v>7488821628</v>
      </c>
      <c r="C77" s="46">
        <f>C69-C72-C73-C74-C76</f>
        <v>46840620</v>
      </c>
      <c r="D77" s="46">
        <f>D69-D72-D73-D74-D76</f>
        <v>2367212</v>
      </c>
      <c r="E77" s="46">
        <f>E69-E72-E73-E74-E76</f>
        <v>1933141</v>
      </c>
      <c r="F77" s="46"/>
      <c r="G77" s="129">
        <f>G69-G72-G73-G74-G76</f>
        <v>17000680</v>
      </c>
      <c r="H77" s="46">
        <f>H69-H72-H73-H74-H76</f>
        <v>172318</v>
      </c>
      <c r="I77" s="46">
        <f>I69-I72-I73-I74-I76</f>
        <v>13062820</v>
      </c>
    </row>
    <row r="78" spans="1:9" ht="15.75">
      <c r="A78" s="24" t="s">
        <v>72</v>
      </c>
      <c r="B78" s="45">
        <v>343800293</v>
      </c>
      <c r="C78" s="50">
        <v>0</v>
      </c>
      <c r="D78" s="50">
        <v>0</v>
      </c>
      <c r="E78" s="50">
        <v>0</v>
      </c>
      <c r="F78" s="130"/>
      <c r="G78" s="131">
        <v>0</v>
      </c>
      <c r="H78" s="50">
        <v>0</v>
      </c>
      <c r="I78" s="50">
        <v>0</v>
      </c>
    </row>
    <row r="79" spans="1:9" ht="15.75">
      <c r="A79" s="51" t="s">
        <v>73</v>
      </c>
      <c r="B79" s="52">
        <f>B68+B77+B78</f>
        <v>73948238837</v>
      </c>
      <c r="C79" s="53">
        <f>C68+C77+C78</f>
        <v>12149819362</v>
      </c>
      <c r="D79" s="53">
        <f>D68+D77+D78</f>
        <v>9446595208</v>
      </c>
      <c r="E79" s="53">
        <f>E68+E77+E78</f>
        <v>7443747593</v>
      </c>
      <c r="F79" s="53"/>
      <c r="G79" s="132">
        <f>G68+G77+G78</f>
        <v>2312031498</v>
      </c>
      <c r="H79" s="53">
        <f>H68+H77+H78</f>
        <v>2252375</v>
      </c>
      <c r="I79" s="54">
        <f>I68+I77+I78</f>
        <v>145729873</v>
      </c>
    </row>
    <row r="80" spans="1:9" ht="15.75">
      <c r="A80" s="51"/>
      <c r="B80" s="55"/>
      <c r="C80" s="55"/>
      <c r="D80" s="55"/>
      <c r="E80" s="55"/>
      <c r="F80" s="56"/>
      <c r="G80" s="56"/>
      <c r="H80" s="43"/>
      <c r="I80" s="57"/>
    </row>
    <row r="81" spans="1:9" ht="15.75">
      <c r="A81" s="106" t="s">
        <v>74</v>
      </c>
      <c r="B81" s="107"/>
      <c r="C81" s="108"/>
      <c r="D81" s="108"/>
      <c r="E81" s="108"/>
      <c r="F81" s="108"/>
      <c r="G81" s="108"/>
      <c r="H81" s="108"/>
      <c r="I81" s="108">
        <f>I55-(E79+G79+I79)</f>
        <v>1845162579</v>
      </c>
    </row>
    <row r="82" spans="1:9" ht="15.75">
      <c r="A82" s="51"/>
      <c r="B82" s="55"/>
      <c r="C82" s="55"/>
      <c r="D82" s="55"/>
      <c r="E82" s="55"/>
      <c r="F82" s="56"/>
      <c r="G82" s="56"/>
      <c r="H82" s="43"/>
      <c r="I82" s="57"/>
    </row>
    <row r="83" spans="1:9" ht="15.75">
      <c r="A83" s="178" t="s">
        <v>75</v>
      </c>
      <c r="B83" s="180" t="s">
        <v>21</v>
      </c>
      <c r="C83" s="178"/>
      <c r="D83" s="178"/>
      <c r="E83" s="178"/>
      <c r="F83" s="178"/>
      <c r="G83" s="178"/>
      <c r="H83" s="178"/>
      <c r="I83" s="178"/>
    </row>
    <row r="84" spans="1:9" ht="15.75">
      <c r="A84" s="179"/>
      <c r="B84" s="196"/>
      <c r="C84" s="197"/>
      <c r="D84" s="197"/>
      <c r="E84" s="197"/>
      <c r="F84" s="197"/>
      <c r="G84" s="197"/>
      <c r="H84" s="197"/>
      <c r="I84" s="197"/>
    </row>
    <row r="85" spans="1:9" ht="15.75">
      <c r="A85" s="59" t="s">
        <v>134</v>
      </c>
      <c r="B85" s="60"/>
      <c r="C85" s="61"/>
      <c r="D85" s="61"/>
      <c r="E85" s="61"/>
      <c r="F85" s="61"/>
      <c r="G85" s="61"/>
      <c r="H85" s="61"/>
      <c r="I85" s="62">
        <v>-11956897000</v>
      </c>
    </row>
    <row r="86" spans="1:9" ht="15.75">
      <c r="A86" s="24"/>
      <c r="B86" s="63"/>
      <c r="C86" s="63"/>
      <c r="D86" s="63"/>
      <c r="E86" s="63"/>
      <c r="F86" s="63"/>
      <c r="G86" s="63"/>
      <c r="H86" s="63"/>
      <c r="I86" s="63"/>
    </row>
    <row r="87" spans="1:12" ht="15.75" customHeight="1">
      <c r="A87" s="193" t="s">
        <v>76</v>
      </c>
      <c r="B87" s="198" t="str">
        <f>C16</f>
        <v>Até Fev/2019</v>
      </c>
      <c r="C87" s="199"/>
      <c r="D87" s="199"/>
      <c r="E87" s="199"/>
      <c r="F87" s="199"/>
      <c r="G87" s="199"/>
      <c r="H87" s="199"/>
      <c r="I87" s="199"/>
      <c r="J87" s="239"/>
      <c r="K87" s="239"/>
      <c r="L87" s="239"/>
    </row>
    <row r="88" spans="1:12" ht="15.75">
      <c r="A88" s="194"/>
      <c r="B88" s="200" t="s">
        <v>77</v>
      </c>
      <c r="C88" s="174"/>
      <c r="D88" s="174"/>
      <c r="E88" s="174"/>
      <c r="F88" s="174"/>
      <c r="G88" s="174"/>
      <c r="H88" s="174"/>
      <c r="I88" s="174"/>
      <c r="J88" s="239"/>
      <c r="K88" s="239"/>
      <c r="L88" s="239"/>
    </row>
    <row r="89" spans="1:12" ht="15.75">
      <c r="A89" s="195"/>
      <c r="B89" s="201"/>
      <c r="C89" s="175"/>
      <c r="D89" s="175"/>
      <c r="E89" s="175"/>
      <c r="F89" s="175"/>
      <c r="G89" s="175"/>
      <c r="H89" s="175"/>
      <c r="I89" s="175"/>
      <c r="J89" s="239"/>
      <c r="K89" s="239"/>
      <c r="L89" s="239"/>
    </row>
    <row r="90" spans="1:12" ht="15.75">
      <c r="A90" s="64" t="s">
        <v>123</v>
      </c>
      <c r="B90" s="65"/>
      <c r="C90" s="18"/>
      <c r="D90" s="18"/>
      <c r="E90" s="18"/>
      <c r="F90" s="15"/>
      <c r="G90" s="15"/>
      <c r="H90" s="15"/>
      <c r="I90" s="66">
        <v>1311514315</v>
      </c>
      <c r="J90" s="239"/>
      <c r="K90" s="239"/>
      <c r="L90" s="239"/>
    </row>
    <row r="91" spans="1:12" ht="15.75">
      <c r="A91" s="59" t="s">
        <v>124</v>
      </c>
      <c r="B91" s="67"/>
      <c r="C91" s="68"/>
      <c r="D91" s="68"/>
      <c r="E91" s="68"/>
      <c r="F91" s="69"/>
      <c r="G91" s="69"/>
      <c r="H91" s="69"/>
      <c r="I91" s="70">
        <v>769987577</v>
      </c>
      <c r="J91" s="239"/>
      <c r="K91" s="239"/>
      <c r="L91" s="239"/>
    </row>
    <row r="92" spans="1:9" ht="15.75">
      <c r="A92" s="24"/>
      <c r="B92" s="63"/>
      <c r="C92" s="63"/>
      <c r="D92" s="63"/>
      <c r="E92" s="63"/>
      <c r="F92" s="63"/>
      <c r="G92" s="63"/>
      <c r="H92" s="63"/>
      <c r="I92" s="63"/>
    </row>
    <row r="93" spans="1:9" ht="15.75">
      <c r="A93" s="109" t="s">
        <v>78</v>
      </c>
      <c r="B93" s="110"/>
      <c r="C93" s="111"/>
      <c r="D93" s="111"/>
      <c r="E93" s="111"/>
      <c r="F93" s="111"/>
      <c r="G93" s="111"/>
      <c r="H93" s="111"/>
      <c r="I93" s="112">
        <f>I81+(I90-I91)</f>
        <v>2386689317</v>
      </c>
    </row>
    <row r="94" spans="1:9" ht="15.75">
      <c r="A94" s="24"/>
      <c r="B94" s="63"/>
      <c r="C94" s="63"/>
      <c r="D94" s="63"/>
      <c r="E94" s="63"/>
      <c r="F94" s="63"/>
      <c r="G94" s="63"/>
      <c r="H94" s="63"/>
      <c r="I94" s="63"/>
    </row>
    <row r="95" spans="1:9" ht="15.75">
      <c r="A95" s="178" t="s">
        <v>79</v>
      </c>
      <c r="B95" s="180" t="s">
        <v>21</v>
      </c>
      <c r="C95" s="178"/>
      <c r="D95" s="178"/>
      <c r="E95" s="178"/>
      <c r="F95" s="178"/>
      <c r="G95" s="178"/>
      <c r="H95" s="178"/>
      <c r="I95" s="178"/>
    </row>
    <row r="96" spans="1:9" ht="15.75">
      <c r="A96" s="179"/>
      <c r="B96" s="181"/>
      <c r="C96" s="179"/>
      <c r="D96" s="179"/>
      <c r="E96" s="179"/>
      <c r="F96" s="179"/>
      <c r="G96" s="179"/>
      <c r="H96" s="179"/>
      <c r="I96" s="179"/>
    </row>
    <row r="97" spans="1:9" ht="15.75">
      <c r="A97" s="72" t="s">
        <v>134</v>
      </c>
      <c r="B97" s="73"/>
      <c r="C97" s="74"/>
      <c r="D97" s="74"/>
      <c r="E97" s="74"/>
      <c r="F97" s="74"/>
      <c r="G97" s="74"/>
      <c r="H97" s="74"/>
      <c r="I97" s="75">
        <v>12656553000</v>
      </c>
    </row>
    <row r="98" spans="1:9" ht="15.75">
      <c r="A98" s="64"/>
      <c r="B98" s="26"/>
      <c r="C98" s="26"/>
      <c r="D98" s="26"/>
      <c r="E98" s="26"/>
      <c r="F98" s="26"/>
      <c r="G98" s="26"/>
      <c r="H98" s="26"/>
      <c r="I98" s="26"/>
    </row>
    <row r="99" spans="1:9" ht="15.75">
      <c r="A99" s="174" t="s">
        <v>80</v>
      </c>
      <c r="B99" s="174"/>
      <c r="C99" s="174"/>
      <c r="D99" s="174"/>
      <c r="E99" s="174"/>
      <c r="F99" s="174"/>
      <c r="G99" s="174"/>
      <c r="H99" s="174"/>
      <c r="I99" s="174"/>
    </row>
    <row r="100" spans="1:9" ht="15.75">
      <c r="A100" s="175"/>
      <c r="B100" s="175"/>
      <c r="C100" s="175"/>
      <c r="D100" s="175"/>
      <c r="E100" s="175"/>
      <c r="F100" s="175"/>
      <c r="G100" s="175"/>
      <c r="H100" s="175"/>
      <c r="I100" s="175"/>
    </row>
    <row r="101" spans="1:9" ht="15.75">
      <c r="A101" s="215" t="s">
        <v>82</v>
      </c>
      <c r="B101" s="176" t="s">
        <v>81</v>
      </c>
      <c r="C101" s="177"/>
      <c r="D101" s="177"/>
      <c r="E101" s="177"/>
      <c r="F101" s="177"/>
      <c r="G101" s="177"/>
      <c r="H101" s="177"/>
      <c r="I101" s="177"/>
    </row>
    <row r="102" spans="1:9" ht="15.75">
      <c r="A102" s="218"/>
      <c r="B102" s="176" t="s">
        <v>132</v>
      </c>
      <c r="C102" s="177"/>
      <c r="D102" s="177"/>
      <c r="E102" s="177"/>
      <c r="F102" s="232" t="s">
        <v>133</v>
      </c>
      <c r="G102" s="233"/>
      <c r="H102" s="233"/>
      <c r="I102" s="233"/>
    </row>
    <row r="103" spans="1:9" ht="15.75">
      <c r="A103" s="175"/>
      <c r="B103" s="205" t="s">
        <v>31</v>
      </c>
      <c r="C103" s="206"/>
      <c r="D103" s="206"/>
      <c r="E103" s="206"/>
      <c r="F103" s="253" t="s">
        <v>33</v>
      </c>
      <c r="G103" s="254"/>
      <c r="H103" s="254"/>
      <c r="I103" s="254"/>
    </row>
    <row r="104" spans="1:9" ht="15.75">
      <c r="A104" s="18" t="s">
        <v>83</v>
      </c>
      <c r="B104" s="133"/>
      <c r="C104" s="134"/>
      <c r="D104" s="134"/>
      <c r="E104" s="139">
        <v>154992807722</v>
      </c>
      <c r="F104" s="133"/>
      <c r="G104" s="134"/>
      <c r="H104" s="134"/>
      <c r="I104" s="142">
        <v>154953058001.63998</v>
      </c>
    </row>
    <row r="105" spans="1:9" ht="15.75">
      <c r="A105" s="18" t="s">
        <v>84</v>
      </c>
      <c r="B105" s="48"/>
      <c r="C105" s="30"/>
      <c r="D105" s="30"/>
      <c r="E105" s="140">
        <f>E106+E109</f>
        <v>1732012100</v>
      </c>
      <c r="F105" s="48"/>
      <c r="G105" s="30"/>
      <c r="H105" s="30"/>
      <c r="I105" s="143">
        <f>I106+I109</f>
        <v>1716546502</v>
      </c>
    </row>
    <row r="106" spans="1:9" ht="15.75">
      <c r="A106" s="18" t="s">
        <v>85</v>
      </c>
      <c r="B106" s="48"/>
      <c r="C106" s="30"/>
      <c r="D106" s="30"/>
      <c r="E106" s="140">
        <f>IF(E107&lt;E108,0,(E107-E108))</f>
        <v>0</v>
      </c>
      <c r="F106" s="48"/>
      <c r="G106" s="30"/>
      <c r="H106" s="30"/>
      <c r="I106" s="143">
        <f>IF(I107&lt;I108,0,(I107-I108))</f>
        <v>0</v>
      </c>
    </row>
    <row r="107" spans="1:9" ht="15.75">
      <c r="A107" s="18" t="s">
        <v>86</v>
      </c>
      <c r="B107" s="135"/>
      <c r="C107" s="64"/>
      <c r="D107" s="64"/>
      <c r="E107" s="140">
        <v>6927391340</v>
      </c>
      <c r="F107" s="138"/>
      <c r="G107" s="64"/>
      <c r="H107" s="64"/>
      <c r="I107" s="143">
        <v>9277762713</v>
      </c>
    </row>
    <row r="108" spans="1:9" ht="15.75">
      <c r="A108" s="18" t="s">
        <v>87</v>
      </c>
      <c r="B108" s="135"/>
      <c r="C108" s="64"/>
      <c r="D108" s="64"/>
      <c r="E108" s="140">
        <v>17757259221</v>
      </c>
      <c r="F108" s="135"/>
      <c r="G108" s="64"/>
      <c r="H108" s="64"/>
      <c r="I108" s="143">
        <v>15135980455</v>
      </c>
    </row>
    <row r="109" spans="1:9" ht="15.75">
      <c r="A109" s="18" t="s">
        <v>88</v>
      </c>
      <c r="B109" s="135"/>
      <c r="C109" s="64"/>
      <c r="D109" s="64"/>
      <c r="E109" s="140">
        <v>1732012100</v>
      </c>
      <c r="F109" s="135"/>
      <c r="G109" s="64"/>
      <c r="H109" s="64"/>
      <c r="I109" s="143">
        <v>1716546502</v>
      </c>
    </row>
    <row r="110" spans="1:9" ht="15.75">
      <c r="A110" s="18" t="s">
        <v>89</v>
      </c>
      <c r="B110" s="136"/>
      <c r="C110" s="137"/>
      <c r="D110" s="137"/>
      <c r="E110" s="141">
        <f>E104-E105</f>
        <v>153260795622</v>
      </c>
      <c r="F110" s="136"/>
      <c r="G110" s="137"/>
      <c r="H110" s="137"/>
      <c r="I110" s="144">
        <f>I104-I105</f>
        <v>153236511499.63998</v>
      </c>
    </row>
    <row r="111" spans="1:9" ht="15.75">
      <c r="A111" s="74" t="s">
        <v>90</v>
      </c>
      <c r="B111" s="53"/>
      <c r="C111" s="58"/>
      <c r="D111" s="58"/>
      <c r="E111" s="58"/>
      <c r="F111" s="58"/>
      <c r="G111" s="58"/>
      <c r="H111" s="58"/>
      <c r="I111" s="58">
        <f>E110-I110</f>
        <v>24284122.36001587</v>
      </c>
    </row>
    <row r="112" spans="1:9" ht="15.75">
      <c r="A112" s="64"/>
      <c r="B112" s="26"/>
      <c r="C112" s="26"/>
      <c r="D112" s="26"/>
      <c r="E112" s="76"/>
      <c r="F112" s="26"/>
      <c r="G112" s="26"/>
      <c r="H112" s="26"/>
      <c r="I112" s="76"/>
    </row>
    <row r="113" spans="1:9" ht="15.75">
      <c r="A113" s="215" t="s">
        <v>91</v>
      </c>
      <c r="B113" s="200" t="str">
        <f>C16</f>
        <v>Até Fev/2019</v>
      </c>
      <c r="C113" s="174"/>
      <c r="D113" s="174"/>
      <c r="E113" s="174"/>
      <c r="F113" s="174"/>
      <c r="G113" s="174"/>
      <c r="H113" s="174"/>
      <c r="I113" s="174"/>
    </row>
    <row r="114" spans="1:10" ht="15.75">
      <c r="A114" s="216"/>
      <c r="B114" s="234"/>
      <c r="C114" s="218"/>
      <c r="D114" s="218"/>
      <c r="E114" s="218"/>
      <c r="F114" s="218"/>
      <c r="G114" s="218"/>
      <c r="H114" s="218"/>
      <c r="I114" s="218"/>
      <c r="J114" s="77"/>
    </row>
    <row r="115" spans="1:11" ht="15.75" customHeight="1">
      <c r="A115" s="217"/>
      <c r="B115" s="201"/>
      <c r="C115" s="175"/>
      <c r="D115" s="175"/>
      <c r="E115" s="175"/>
      <c r="F115" s="175"/>
      <c r="G115" s="175"/>
      <c r="H115" s="175"/>
      <c r="I115" s="175"/>
      <c r="J115" s="173"/>
      <c r="K115" s="173"/>
    </row>
    <row r="116" spans="1:12" ht="15.75">
      <c r="A116" s="78" t="s">
        <v>92</v>
      </c>
      <c r="B116" s="15"/>
      <c r="E116" s="79"/>
      <c r="F116" s="79"/>
      <c r="G116" s="15"/>
      <c r="H116" s="15"/>
      <c r="I116" s="80">
        <f>E108-I108</f>
        <v>2621278766</v>
      </c>
      <c r="J116" s="173"/>
      <c r="K116" s="173"/>
      <c r="L116" s="81"/>
    </row>
    <row r="117" spans="1:12" ht="15.75">
      <c r="A117" s="82" t="s">
        <v>93</v>
      </c>
      <c r="B117" s="15"/>
      <c r="E117" s="79"/>
      <c r="F117" s="79"/>
      <c r="G117" s="15"/>
      <c r="H117" s="15"/>
      <c r="I117" s="80">
        <f>I46</f>
        <v>0</v>
      </c>
      <c r="J117" s="173"/>
      <c r="K117" s="173"/>
      <c r="L117" s="81"/>
    </row>
    <row r="118" spans="1:12" ht="15.75">
      <c r="A118" s="82" t="s">
        <v>94</v>
      </c>
      <c r="B118" s="15"/>
      <c r="E118" s="79"/>
      <c r="F118" s="79"/>
      <c r="G118" s="15"/>
      <c r="H118" s="15"/>
      <c r="I118" s="80">
        <v>2017195586.04</v>
      </c>
      <c r="J118" s="173"/>
      <c r="K118" s="173"/>
      <c r="L118" s="83"/>
    </row>
    <row r="119" spans="1:12" ht="15.75">
      <c r="A119" s="82" t="s">
        <v>120</v>
      </c>
      <c r="B119" s="15"/>
      <c r="E119" s="79"/>
      <c r="F119" s="79"/>
      <c r="G119" s="15"/>
      <c r="H119" s="15"/>
      <c r="I119" s="80">
        <v>396038134.26</v>
      </c>
      <c r="J119" s="173"/>
      <c r="K119" s="173"/>
      <c r="L119" s="84"/>
    </row>
    <row r="120" spans="1:12" ht="15.75">
      <c r="A120" s="82" t="s">
        <v>121</v>
      </c>
      <c r="B120" s="15"/>
      <c r="E120" s="79"/>
      <c r="F120" s="79"/>
      <c r="G120" s="15"/>
      <c r="H120" s="15"/>
      <c r="I120" s="80">
        <v>0</v>
      </c>
      <c r="J120" s="173"/>
      <c r="K120" s="173"/>
      <c r="L120" s="84"/>
    </row>
    <row r="121" spans="1:12" ht="15.75">
      <c r="A121" s="82" t="s">
        <v>122</v>
      </c>
      <c r="B121" s="15"/>
      <c r="E121" s="79"/>
      <c r="F121" s="79"/>
      <c r="G121" s="15"/>
      <c r="H121" s="15"/>
      <c r="I121" s="80">
        <v>2570450240.339984</v>
      </c>
      <c r="J121" s="173"/>
      <c r="K121" s="173"/>
      <c r="L121" s="81"/>
    </row>
    <row r="122" spans="1:12" ht="31.5">
      <c r="A122" s="113" t="s">
        <v>125</v>
      </c>
      <c r="B122" s="114"/>
      <c r="C122" s="109"/>
      <c r="D122" s="109"/>
      <c r="E122" s="109"/>
      <c r="F122" s="109"/>
      <c r="G122" s="109"/>
      <c r="H122" s="109"/>
      <c r="I122" s="115">
        <f>I111-I116-I117+I118+I119-I120+I121</f>
        <v>2386689317</v>
      </c>
      <c r="J122" s="81"/>
      <c r="K122" s="81"/>
      <c r="L122" s="81"/>
    </row>
    <row r="123" spans="1:9" ht="15.75">
      <c r="A123" s="15"/>
      <c r="B123" s="15"/>
      <c r="E123" s="15"/>
      <c r="F123" s="15"/>
      <c r="G123" s="15"/>
      <c r="H123" s="15"/>
      <c r="I123" s="15"/>
    </row>
    <row r="124" spans="1:9" ht="15.75">
      <c r="A124" s="109" t="s">
        <v>164</v>
      </c>
      <c r="B124" s="110"/>
      <c r="C124" s="116"/>
      <c r="D124" s="116"/>
      <c r="E124" s="116"/>
      <c r="F124" s="116"/>
      <c r="G124" s="116"/>
      <c r="H124" s="116"/>
      <c r="I124" s="117">
        <f>I122-(I90-I91)</f>
        <v>1845162579</v>
      </c>
    </row>
    <row r="125" spans="1:9" ht="15.75">
      <c r="A125" s="86"/>
      <c r="I125" s="171" t="s">
        <v>159</v>
      </c>
    </row>
    <row r="126" spans="1:4" ht="15.75">
      <c r="A126" s="13"/>
      <c r="C126" s="166"/>
      <c r="D126" s="166"/>
    </row>
    <row r="127" spans="1:9" ht="15.75">
      <c r="A127" s="13"/>
      <c r="C127" s="166"/>
      <c r="D127" s="166"/>
      <c r="I127" s="16" t="s">
        <v>160</v>
      </c>
    </row>
    <row r="128" spans="1:4" ht="15.75">
      <c r="A128" s="13"/>
      <c r="C128" s="166"/>
      <c r="D128" s="166"/>
    </row>
    <row r="129" spans="1:4" ht="15.75">
      <c r="A129" s="13"/>
      <c r="C129" s="166"/>
      <c r="D129" s="166"/>
    </row>
    <row r="130" spans="1:5" ht="15.75">
      <c r="A130" s="17"/>
      <c r="B130" s="17"/>
      <c r="C130" s="18"/>
      <c r="D130" s="18"/>
      <c r="E130" s="17"/>
    </row>
    <row r="131" spans="1:9" ht="15.75">
      <c r="A131" s="182" t="s">
        <v>0</v>
      </c>
      <c r="B131" s="182"/>
      <c r="C131" s="182"/>
      <c r="D131" s="182"/>
      <c r="E131" s="182"/>
      <c r="F131" s="182"/>
      <c r="G131" s="182"/>
      <c r="H131" s="182"/>
      <c r="I131" s="182"/>
    </row>
    <row r="132" spans="1:9" ht="15.75">
      <c r="A132" s="182" t="s">
        <v>1</v>
      </c>
      <c r="B132" s="182"/>
      <c r="C132" s="182"/>
      <c r="D132" s="182"/>
      <c r="E132" s="182"/>
      <c r="F132" s="182"/>
      <c r="G132" s="182"/>
      <c r="H132" s="182"/>
      <c r="I132" s="182"/>
    </row>
    <row r="133" spans="1:9" ht="15.75">
      <c r="A133" s="183" t="s">
        <v>28</v>
      </c>
      <c r="B133" s="183"/>
      <c r="C133" s="183"/>
      <c r="D133" s="183"/>
      <c r="E133" s="183"/>
      <c r="F133" s="183"/>
      <c r="G133" s="183"/>
      <c r="H133" s="183"/>
      <c r="I133" s="183"/>
    </row>
    <row r="134" spans="1:9" ht="15.75">
      <c r="A134" s="182" t="s">
        <v>2</v>
      </c>
      <c r="B134" s="182"/>
      <c r="C134" s="182"/>
      <c r="D134" s="182"/>
      <c r="E134" s="182"/>
      <c r="F134" s="182"/>
      <c r="G134" s="182"/>
      <c r="H134" s="182"/>
      <c r="I134" s="182"/>
    </row>
    <row r="135" spans="1:9" ht="15.75">
      <c r="A135" s="182" t="str">
        <f>A10</f>
        <v>JANEIRO A FEVEREIRO 2019/BIMESTRE JANEIRO-FEVEREIRO</v>
      </c>
      <c r="B135" s="182"/>
      <c r="C135" s="182"/>
      <c r="D135" s="182"/>
      <c r="E135" s="182"/>
      <c r="F135" s="182"/>
      <c r="G135" s="182"/>
      <c r="H135" s="182"/>
      <c r="I135" s="182"/>
    </row>
    <row r="136" spans="1:9" ht="15.75">
      <c r="A136" s="165"/>
      <c r="B136" s="165"/>
      <c r="C136" s="165"/>
      <c r="D136" s="165"/>
      <c r="E136" s="165"/>
      <c r="F136" s="165"/>
      <c r="G136" s="165"/>
      <c r="H136" s="165"/>
      <c r="I136" s="165"/>
    </row>
    <row r="137" spans="1:9" ht="15.75">
      <c r="A137" s="165"/>
      <c r="B137" s="165"/>
      <c r="C137" s="165"/>
      <c r="D137" s="165"/>
      <c r="E137" s="165"/>
      <c r="F137" s="165"/>
      <c r="G137" s="165"/>
      <c r="H137" s="165"/>
      <c r="I137" s="167" t="str">
        <f>I12</f>
        <v>Emissão: 21/03/2019</v>
      </c>
    </row>
    <row r="138" spans="1:9" ht="15.75">
      <c r="A138" s="18" t="str">
        <f>A13</f>
        <v>RREO - ANEXO 6 (LRF, art 53, inciso III)</v>
      </c>
      <c r="C138" s="166"/>
      <c r="D138" s="166"/>
      <c r="I138" s="168">
        <f>I13</f>
        <v>1</v>
      </c>
    </row>
    <row r="139" spans="1:9" ht="15.75">
      <c r="A139" s="209" t="s">
        <v>95</v>
      </c>
      <c r="B139" s="211" t="s">
        <v>96</v>
      </c>
      <c r="C139" s="212"/>
      <c r="D139" s="212"/>
      <c r="E139" s="212"/>
      <c r="F139" s="212"/>
      <c r="G139" s="212"/>
      <c r="H139" s="212"/>
      <c r="I139" s="212"/>
    </row>
    <row r="140" spans="1:9" ht="15.75">
      <c r="A140" s="210"/>
      <c r="B140" s="213"/>
      <c r="C140" s="214"/>
      <c r="D140" s="214"/>
      <c r="E140" s="214"/>
      <c r="F140" s="214"/>
      <c r="G140" s="214"/>
      <c r="H140" s="214"/>
      <c r="I140" s="214"/>
    </row>
    <row r="141" spans="1:9" ht="15.75">
      <c r="A141" s="87" t="s">
        <v>20</v>
      </c>
      <c r="B141" s="88"/>
      <c r="C141" s="89"/>
      <c r="D141" s="89"/>
      <c r="E141" s="89"/>
      <c r="F141" s="89"/>
      <c r="G141" s="89"/>
      <c r="H141" s="89"/>
      <c r="I141" s="80">
        <f>I142+I143</f>
        <v>0</v>
      </c>
    </row>
    <row r="142" spans="1:9" ht="15.75">
      <c r="A142" s="90" t="s">
        <v>115</v>
      </c>
      <c r="B142" s="91"/>
      <c r="C142" s="64"/>
      <c r="D142" s="64"/>
      <c r="E142" s="64"/>
      <c r="F142" s="64"/>
      <c r="G142" s="64"/>
      <c r="H142" s="64"/>
      <c r="I142" s="80">
        <v>0</v>
      </c>
    </row>
    <row r="143" spans="1:9" ht="15.75">
      <c r="A143" s="92" t="s">
        <v>97</v>
      </c>
      <c r="B143" s="91"/>
      <c r="C143" s="64"/>
      <c r="D143" s="64"/>
      <c r="E143" s="64"/>
      <c r="F143" s="64"/>
      <c r="G143" s="64"/>
      <c r="H143" s="64"/>
      <c r="I143" s="80">
        <v>0</v>
      </c>
    </row>
    <row r="144" spans="1:9" ht="15.75">
      <c r="A144" s="93" t="s">
        <v>98</v>
      </c>
      <c r="B144" s="94"/>
      <c r="C144" s="95"/>
      <c r="D144" s="95"/>
      <c r="E144" s="95"/>
      <c r="F144" s="95"/>
      <c r="G144" s="95"/>
      <c r="H144" s="95"/>
      <c r="I144" s="96">
        <v>0</v>
      </c>
    </row>
    <row r="145" spans="1:9" ht="15.75" hidden="1">
      <c r="A145" s="89"/>
      <c r="B145" s="97"/>
      <c r="C145" s="97"/>
      <c r="D145" s="97"/>
      <c r="E145" s="97"/>
      <c r="F145" s="97"/>
      <c r="G145" s="97"/>
      <c r="H145" s="97"/>
      <c r="I145" s="97"/>
    </row>
    <row r="146" spans="1:9" ht="15.75" hidden="1">
      <c r="A146" s="235" t="s">
        <v>99</v>
      </c>
      <c r="B146" s="235"/>
      <c r="C146" s="235"/>
      <c r="D146" s="235"/>
      <c r="E146" s="235"/>
      <c r="F146" s="235"/>
      <c r="G146" s="235"/>
      <c r="H146" s="235"/>
      <c r="I146" s="235"/>
    </row>
    <row r="147" spans="1:9" ht="15.75" hidden="1">
      <c r="A147" s="236"/>
      <c r="B147" s="236"/>
      <c r="C147" s="236"/>
      <c r="D147" s="236"/>
      <c r="E147" s="236"/>
      <c r="F147" s="236"/>
      <c r="G147" s="236"/>
      <c r="H147" s="236"/>
      <c r="I147" s="236"/>
    </row>
    <row r="148" spans="1:9" ht="15.75" hidden="1">
      <c r="A148" s="270" t="s">
        <v>119</v>
      </c>
      <c r="B148" s="244" t="s">
        <v>100</v>
      </c>
      <c r="C148" s="245"/>
      <c r="D148" s="245"/>
      <c r="E148" s="246"/>
      <c r="F148" s="237" t="s">
        <v>16</v>
      </c>
      <c r="G148" s="238"/>
      <c r="H148" s="238"/>
      <c r="I148" s="238"/>
    </row>
    <row r="149" spans="1:9" ht="15.75" hidden="1">
      <c r="A149" s="271"/>
      <c r="B149" s="247"/>
      <c r="C149" s="248"/>
      <c r="D149" s="248"/>
      <c r="E149" s="249"/>
      <c r="F149" s="275"/>
      <c r="G149" s="239"/>
      <c r="H149" s="239"/>
      <c r="I149" s="239"/>
    </row>
    <row r="150" spans="1:9" ht="15.75" hidden="1">
      <c r="A150" s="271"/>
      <c r="B150" s="250"/>
      <c r="C150" s="251"/>
      <c r="D150" s="251"/>
      <c r="E150" s="252"/>
      <c r="F150" s="276"/>
      <c r="G150" s="277"/>
      <c r="H150" s="277"/>
      <c r="I150" s="277"/>
    </row>
    <row r="151" spans="1:9" ht="15.75" hidden="1">
      <c r="A151" s="272"/>
      <c r="B151" s="237" t="s">
        <v>156</v>
      </c>
      <c r="C151" s="243"/>
      <c r="D151" s="237" t="s">
        <v>116</v>
      </c>
      <c r="E151" s="243"/>
      <c r="F151" s="273" t="str">
        <f>B151</f>
        <v>Até Fev/ 2019</v>
      </c>
      <c r="G151" s="274"/>
      <c r="H151" s="237" t="str">
        <f>D151</f>
        <v>Até Fev/ 2018</v>
      </c>
      <c r="I151" s="238"/>
    </row>
    <row r="152" spans="1:9" ht="15.75" hidden="1">
      <c r="A152" s="64" t="s">
        <v>101</v>
      </c>
      <c r="B152" s="98"/>
      <c r="C152" s="78"/>
      <c r="D152" s="98"/>
      <c r="E152" s="78"/>
      <c r="F152" s="18"/>
      <c r="G152" s="15"/>
      <c r="H152" s="98"/>
      <c r="I152" s="86"/>
    </row>
    <row r="153" spans="1:9" ht="15.75" hidden="1">
      <c r="A153" s="64" t="s">
        <v>102</v>
      </c>
      <c r="B153" s="65"/>
      <c r="C153" s="82"/>
      <c r="D153" s="65"/>
      <c r="E153" s="82"/>
      <c r="F153" s="18"/>
      <c r="G153" s="15"/>
      <c r="H153" s="65"/>
      <c r="I153" s="18"/>
    </row>
    <row r="154" spans="1:9" ht="15.75" hidden="1">
      <c r="A154" s="64" t="s">
        <v>103</v>
      </c>
      <c r="B154" s="65"/>
      <c r="C154" s="82"/>
      <c r="D154" s="65"/>
      <c r="E154" s="82"/>
      <c r="F154" s="18"/>
      <c r="G154" s="15"/>
      <c r="H154" s="65"/>
      <c r="I154" s="18"/>
    </row>
    <row r="155" spans="1:9" ht="15.75" hidden="1">
      <c r="A155" s="64" t="s">
        <v>104</v>
      </c>
      <c r="B155" s="65"/>
      <c r="C155" s="82"/>
      <c r="D155" s="65"/>
      <c r="E155" s="82"/>
      <c r="F155" s="18"/>
      <c r="G155" s="15"/>
      <c r="H155" s="65"/>
      <c r="I155" s="18"/>
    </row>
    <row r="156" spans="1:9" ht="15.75" hidden="1">
      <c r="A156" s="64" t="s">
        <v>105</v>
      </c>
      <c r="B156" s="65"/>
      <c r="C156" s="82"/>
      <c r="D156" s="65"/>
      <c r="E156" s="82"/>
      <c r="F156" s="18"/>
      <c r="G156" s="15"/>
      <c r="H156" s="65"/>
      <c r="I156" s="18"/>
    </row>
    <row r="157" spans="1:9" ht="15.75" hidden="1">
      <c r="A157" s="64" t="s">
        <v>106</v>
      </c>
      <c r="B157" s="65"/>
      <c r="C157" s="82"/>
      <c r="D157" s="65"/>
      <c r="E157" s="82"/>
      <c r="F157" s="18"/>
      <c r="G157" s="15"/>
      <c r="H157" s="65"/>
      <c r="I157" s="18"/>
    </row>
    <row r="158" spans="1:9" ht="15.75" hidden="1">
      <c r="A158" s="64" t="s">
        <v>107</v>
      </c>
      <c r="B158" s="67"/>
      <c r="C158" s="99"/>
      <c r="D158" s="67"/>
      <c r="E158" s="99"/>
      <c r="F158" s="18"/>
      <c r="G158" s="15"/>
      <c r="H158" s="67"/>
      <c r="I158" s="68"/>
    </row>
    <row r="159" spans="1:9" ht="31.5" hidden="1">
      <c r="A159" s="100" t="s">
        <v>108</v>
      </c>
      <c r="B159" s="101"/>
      <c r="C159" s="102"/>
      <c r="D159" s="101"/>
      <c r="E159" s="102"/>
      <c r="F159" s="71"/>
      <c r="G159" s="102"/>
      <c r="H159" s="101"/>
      <c r="I159" s="85"/>
    </row>
    <row r="160" spans="1:9" ht="15.75">
      <c r="A160" s="11" t="s">
        <v>130</v>
      </c>
      <c r="B160" s="11"/>
      <c r="C160" s="11"/>
      <c r="D160" s="11"/>
      <c r="E160" s="11"/>
      <c r="F160" s="11"/>
      <c r="G160" s="11"/>
      <c r="H160" s="10"/>
      <c r="I160" s="170"/>
    </row>
    <row r="161" spans="1:9" ht="15.75">
      <c r="A161" s="12" t="s">
        <v>22</v>
      </c>
      <c r="B161" s="8"/>
      <c r="C161" s="8"/>
      <c r="D161" s="8"/>
      <c r="E161" s="8"/>
      <c r="F161" s="8"/>
      <c r="G161" s="8"/>
      <c r="H161" s="10"/>
      <c r="I161" s="9"/>
    </row>
    <row r="162" spans="1:9" ht="15.75">
      <c r="A162" s="10" t="s">
        <v>162</v>
      </c>
      <c r="B162" s="8"/>
      <c r="C162" s="8"/>
      <c r="D162" s="8"/>
      <c r="E162" s="8"/>
      <c r="F162" s="8"/>
      <c r="G162" s="8"/>
      <c r="H162" s="7"/>
      <c r="I162" s="9"/>
    </row>
    <row r="163" spans="1:9" ht="15.75">
      <c r="A163" s="242" t="s">
        <v>163</v>
      </c>
      <c r="B163" s="242"/>
      <c r="C163" s="242"/>
      <c r="D163" s="242"/>
      <c r="E163" s="242"/>
      <c r="F163" s="242"/>
      <c r="G163" s="242"/>
      <c r="H163" s="242"/>
      <c r="I163" s="242"/>
    </row>
    <row r="164" spans="1:9" ht="31.5" customHeight="1">
      <c r="A164" s="242" t="s">
        <v>169</v>
      </c>
      <c r="B164" s="242"/>
      <c r="C164" s="242"/>
      <c r="D164" s="242"/>
      <c r="E164" s="242"/>
      <c r="F164" s="242"/>
      <c r="G164" s="242"/>
      <c r="H164" s="242"/>
      <c r="I164" s="242"/>
    </row>
    <row r="165" spans="1:9" ht="15.75">
      <c r="A165" s="10" t="s">
        <v>170</v>
      </c>
      <c r="B165" s="7"/>
      <c r="C165" s="8"/>
      <c r="D165" s="8"/>
      <c r="E165" s="7"/>
      <c r="F165" s="7"/>
      <c r="G165" s="7"/>
      <c r="H165" s="7"/>
      <c r="I165" s="9"/>
    </row>
    <row r="166" spans="1:9" ht="15.75" customHeight="1" hidden="1">
      <c r="A166" s="219" t="s">
        <v>113</v>
      </c>
      <c r="B166" s="219"/>
      <c r="C166" s="219"/>
      <c r="D166" s="219"/>
      <c r="E166" s="219"/>
      <c r="F166" s="219"/>
      <c r="G166" s="219"/>
      <c r="H166" s="219"/>
      <c r="I166" s="219"/>
    </row>
    <row r="167" spans="1:9" ht="15.75">
      <c r="A167" s="158"/>
      <c r="B167" s="158"/>
      <c r="C167" s="158"/>
      <c r="D167" s="158"/>
      <c r="E167" s="158"/>
      <c r="F167" s="158"/>
      <c r="G167" s="158"/>
      <c r="H167" s="158"/>
      <c r="I167" s="158"/>
    </row>
    <row r="168" spans="1:9" ht="15.75">
      <c r="A168" s="227" t="s">
        <v>135</v>
      </c>
      <c r="B168" s="227"/>
      <c r="C168" s="227"/>
      <c r="D168" s="227"/>
      <c r="E168" s="227"/>
      <c r="F168" s="227"/>
      <c r="G168" s="227"/>
      <c r="H168" s="227"/>
      <c r="I168" s="227"/>
    </row>
    <row r="169" spans="1:9" ht="15.75">
      <c r="A169" s="258"/>
      <c r="B169" s="258"/>
      <c r="C169" s="258"/>
      <c r="D169" s="258"/>
      <c r="E169" s="221"/>
      <c r="F169" s="221"/>
      <c r="G169" s="221"/>
      <c r="H169" s="221"/>
      <c r="I169" s="221"/>
    </row>
    <row r="170" spans="1:9" ht="15.75">
      <c r="A170" s="280" t="s">
        <v>136</v>
      </c>
      <c r="B170" s="226" t="s">
        <v>5</v>
      </c>
      <c r="C170" s="227"/>
      <c r="D170" s="255"/>
      <c r="E170" s="224" t="s">
        <v>137</v>
      </c>
      <c r="F170" s="225"/>
      <c r="G170" s="225"/>
      <c r="H170" s="225"/>
      <c r="I170" s="225"/>
    </row>
    <row r="171" spans="1:9" ht="15.75" customHeight="1">
      <c r="A171" s="281"/>
      <c r="B171" s="220"/>
      <c r="C171" s="221"/>
      <c r="D171" s="256"/>
      <c r="E171" s="260"/>
      <c r="F171" s="261"/>
      <c r="G171" s="261"/>
      <c r="H171" s="261"/>
      <c r="I171" s="261"/>
    </row>
    <row r="172" spans="1:9" ht="15.75">
      <c r="A172" s="282"/>
      <c r="B172" s="257"/>
      <c r="C172" s="258"/>
      <c r="D172" s="259"/>
      <c r="E172" s="262" t="str">
        <f>C57</f>
        <v>Até Fev/2019</v>
      </c>
      <c r="F172" s="263"/>
      <c r="G172" s="263"/>
      <c r="H172" s="262" t="s">
        <v>158</v>
      </c>
      <c r="I172" s="263"/>
    </row>
    <row r="173" spans="1:9" ht="15.75">
      <c r="A173" s="145" t="s">
        <v>138</v>
      </c>
      <c r="B173" s="146"/>
      <c r="C173" s="147"/>
      <c r="D173" s="148">
        <f>B55+B38-B44</f>
        <v>59868403139</v>
      </c>
      <c r="E173" s="146"/>
      <c r="F173" s="264">
        <f>I55+I38-I44</f>
        <v>11747592813</v>
      </c>
      <c r="G173" s="265"/>
      <c r="H173" s="146"/>
      <c r="I173" s="149">
        <v>10778728456</v>
      </c>
    </row>
    <row r="174" spans="1:9" ht="15.75">
      <c r="A174" s="2"/>
      <c r="B174" s="1"/>
      <c r="C174" s="4"/>
      <c r="D174" s="4"/>
      <c r="E174" s="1"/>
      <c r="F174" s="1"/>
      <c r="G174" s="1"/>
      <c r="H174" s="1"/>
      <c r="I174" s="1"/>
    </row>
    <row r="175" spans="1:9" ht="15.75">
      <c r="A175" s="228" t="s">
        <v>139</v>
      </c>
      <c r="B175" s="266" t="s">
        <v>32</v>
      </c>
      <c r="C175" s="229" t="s">
        <v>15</v>
      </c>
      <c r="D175" s="229"/>
      <c r="E175" s="229" t="s">
        <v>16</v>
      </c>
      <c r="F175" s="229"/>
      <c r="G175" s="229"/>
      <c r="H175" s="229" t="s">
        <v>140</v>
      </c>
      <c r="I175" s="230"/>
    </row>
    <row r="176" spans="1:9" ht="15.75" customHeight="1">
      <c r="A176" s="228"/>
      <c r="B176" s="266"/>
      <c r="C176" s="229"/>
      <c r="D176" s="229"/>
      <c r="E176" s="229"/>
      <c r="F176" s="229"/>
      <c r="G176" s="229"/>
      <c r="H176" s="229"/>
      <c r="I176" s="230"/>
    </row>
    <row r="177" spans="1:9" ht="15.75">
      <c r="A177" s="228"/>
      <c r="B177" s="266"/>
      <c r="C177" s="159" t="str">
        <f>E172</f>
        <v>Até Fev/2019</v>
      </c>
      <c r="D177" s="159" t="str">
        <f>H172</f>
        <v>Até Fev/2018</v>
      </c>
      <c r="E177" s="159" t="str">
        <f>C177</f>
        <v>Até Fev/2019</v>
      </c>
      <c r="F177" s="229" t="str">
        <f>D177</f>
        <v>Até Fev/2018</v>
      </c>
      <c r="G177" s="229"/>
      <c r="H177" s="159" t="s">
        <v>157</v>
      </c>
      <c r="I177" s="160" t="s">
        <v>141</v>
      </c>
    </row>
    <row r="178" spans="1:9" ht="15.75">
      <c r="A178" s="150" t="s">
        <v>142</v>
      </c>
      <c r="B178" s="151">
        <f>B79+B74</f>
        <v>74008884323</v>
      </c>
      <c r="C178" s="151">
        <f>C79+C74</f>
        <v>12149819362</v>
      </c>
      <c r="D178" s="152">
        <f>10889960395+0</f>
        <v>10889960395</v>
      </c>
      <c r="E178" s="151">
        <f>D79+D74</f>
        <v>9446595208</v>
      </c>
      <c r="F178" s="240">
        <f>8236314091+0</f>
        <v>8236314091</v>
      </c>
      <c r="G178" s="241"/>
      <c r="H178" s="152">
        <v>0</v>
      </c>
      <c r="I178" s="153">
        <v>345985127</v>
      </c>
    </row>
    <row r="179" spans="1:9" ht="15.75">
      <c r="A179" s="2"/>
      <c r="B179" s="1"/>
      <c r="C179" s="4"/>
      <c r="D179" s="4"/>
      <c r="E179" s="1"/>
      <c r="F179" s="1"/>
      <c r="G179" s="1"/>
      <c r="H179" s="1"/>
      <c r="I179" s="1"/>
    </row>
    <row r="180" spans="1:9" ht="15.75">
      <c r="A180" s="161" t="s">
        <v>143</v>
      </c>
      <c r="B180" s="162">
        <f>D173-B178</f>
        <v>-14140481184</v>
      </c>
      <c r="C180" s="162">
        <f>F173-C178</f>
        <v>-402226549</v>
      </c>
      <c r="D180" s="162">
        <f>I173-D178</f>
        <v>-111231939</v>
      </c>
      <c r="E180" s="163">
        <f>F173-E178</f>
        <v>2300997605</v>
      </c>
      <c r="F180" s="278">
        <f>I173-F178</f>
        <v>2542414365</v>
      </c>
      <c r="G180" s="279"/>
      <c r="H180" s="164">
        <v>0</v>
      </c>
      <c r="I180" s="164">
        <v>0</v>
      </c>
    </row>
    <row r="181" spans="1:9" ht="15.75">
      <c r="A181" s="2"/>
      <c r="B181" s="1"/>
      <c r="C181" s="4"/>
      <c r="D181" s="4"/>
      <c r="E181" s="1"/>
      <c r="F181" s="1"/>
      <c r="G181" s="1"/>
      <c r="H181" s="1"/>
      <c r="I181" s="1"/>
    </row>
    <row r="182" spans="1:9" ht="15.75">
      <c r="A182" s="228" t="s">
        <v>144</v>
      </c>
      <c r="B182" s="229"/>
      <c r="C182" s="229"/>
      <c r="D182" s="229"/>
      <c r="E182" s="229"/>
      <c r="F182" s="229" t="s">
        <v>21</v>
      </c>
      <c r="G182" s="229"/>
      <c r="H182" s="229"/>
      <c r="I182" s="230"/>
    </row>
    <row r="183" spans="1:9" ht="15.75">
      <c r="A183" s="228"/>
      <c r="B183" s="229"/>
      <c r="C183" s="229"/>
      <c r="D183" s="229"/>
      <c r="E183" s="229"/>
      <c r="F183" s="229"/>
      <c r="G183" s="229"/>
      <c r="H183" s="229"/>
      <c r="I183" s="230"/>
    </row>
    <row r="184" spans="1:9" ht="15.75">
      <c r="A184" s="207" t="s">
        <v>145</v>
      </c>
      <c r="B184" s="207"/>
      <c r="C184" s="207"/>
      <c r="D184" s="207"/>
      <c r="E184" s="208"/>
      <c r="F184" s="5"/>
      <c r="G184" s="6"/>
      <c r="H184" s="6"/>
      <c r="I184" s="3">
        <f>I85</f>
        <v>-11956897000</v>
      </c>
    </row>
    <row r="185" spans="1:9" ht="15.75">
      <c r="A185" s="2"/>
      <c r="B185" s="1"/>
      <c r="C185" s="4"/>
      <c r="D185" s="4"/>
      <c r="E185" s="1"/>
      <c r="F185" s="1"/>
      <c r="G185" s="1"/>
      <c r="H185" s="1"/>
      <c r="I185" s="1"/>
    </row>
    <row r="186" spans="1:9" ht="15.75">
      <c r="A186" s="228" t="s">
        <v>146</v>
      </c>
      <c r="B186" s="229"/>
      <c r="C186" s="229"/>
      <c r="D186" s="229"/>
      <c r="E186" s="229"/>
      <c r="F186" s="229"/>
      <c r="G186" s="229"/>
      <c r="H186" s="229"/>
      <c r="I186" s="230"/>
    </row>
    <row r="187" spans="1:9" ht="15.75">
      <c r="A187" s="228"/>
      <c r="B187" s="229"/>
      <c r="C187" s="229"/>
      <c r="D187" s="229"/>
      <c r="E187" s="229"/>
      <c r="F187" s="229"/>
      <c r="G187" s="229"/>
      <c r="H187" s="229"/>
      <c r="I187" s="230"/>
    </row>
    <row r="188" spans="1:9" ht="15.75">
      <c r="A188" s="228" t="s">
        <v>147</v>
      </c>
      <c r="B188" s="230" t="s">
        <v>148</v>
      </c>
      <c r="C188" s="231"/>
      <c r="D188" s="231"/>
      <c r="E188" s="231"/>
      <c r="F188" s="231"/>
      <c r="G188" s="231"/>
      <c r="H188" s="231"/>
      <c r="I188" s="231"/>
    </row>
    <row r="189" spans="1:9" ht="15.75">
      <c r="A189" s="231"/>
      <c r="B189" s="224" t="s">
        <v>149</v>
      </c>
      <c r="C189" s="225"/>
      <c r="D189" s="225"/>
      <c r="E189" s="225"/>
      <c r="F189" s="226" t="s">
        <v>150</v>
      </c>
      <c r="G189" s="227"/>
      <c r="H189" s="227"/>
      <c r="I189" s="227"/>
    </row>
    <row r="190" spans="1:9" ht="15.75">
      <c r="A190" s="231"/>
      <c r="B190" s="220" t="s">
        <v>151</v>
      </c>
      <c r="C190" s="221"/>
      <c r="D190" s="221"/>
      <c r="E190" s="221"/>
      <c r="F190" s="222" t="s">
        <v>152</v>
      </c>
      <c r="G190" s="223"/>
      <c r="H190" s="223"/>
      <c r="I190" s="223"/>
    </row>
    <row r="191" spans="1:9" ht="15.75" customHeight="1">
      <c r="A191" s="154" t="s">
        <v>153</v>
      </c>
      <c r="B191" s="155"/>
      <c r="C191" s="156"/>
      <c r="D191" s="156"/>
      <c r="E191" s="3">
        <v>-4688299.510040283</v>
      </c>
      <c r="F191" s="155"/>
      <c r="G191" s="156"/>
      <c r="H191" s="156"/>
      <c r="I191" s="3">
        <v>-4688299.510040283</v>
      </c>
    </row>
    <row r="192" spans="1:9" ht="15.75" customHeight="1">
      <c r="A192" s="2"/>
      <c r="B192" s="1"/>
      <c r="C192" s="4"/>
      <c r="D192" s="4"/>
      <c r="E192" s="1"/>
      <c r="F192" s="1"/>
      <c r="G192" s="1"/>
      <c r="H192" s="1"/>
      <c r="I192" s="1"/>
    </row>
    <row r="193" spans="1:9" ht="15.75">
      <c r="A193" s="228" t="s">
        <v>154</v>
      </c>
      <c r="B193" s="229"/>
      <c r="C193" s="229"/>
      <c r="D193" s="229"/>
      <c r="E193" s="229"/>
      <c r="F193" s="229" t="s">
        <v>21</v>
      </c>
      <c r="G193" s="229"/>
      <c r="H193" s="229"/>
      <c r="I193" s="230"/>
    </row>
    <row r="194" spans="1:9" ht="15.75">
      <c r="A194" s="228"/>
      <c r="B194" s="229"/>
      <c r="C194" s="229"/>
      <c r="D194" s="229"/>
      <c r="E194" s="229"/>
      <c r="F194" s="283"/>
      <c r="G194" s="283"/>
      <c r="H194" s="283"/>
      <c r="I194" s="226"/>
    </row>
    <row r="195" spans="1:9" ht="15.75">
      <c r="A195" s="267" t="s">
        <v>155</v>
      </c>
      <c r="B195" s="268"/>
      <c r="C195" s="268"/>
      <c r="D195" s="268"/>
      <c r="E195" s="269"/>
      <c r="F195" s="5"/>
      <c r="G195" s="6"/>
      <c r="H195" s="6"/>
      <c r="I195" s="157">
        <f>I97</f>
        <v>12656553000</v>
      </c>
    </row>
    <row r="196" ht="15.75" customHeight="1">
      <c r="I196" s="169" t="s">
        <v>161</v>
      </c>
    </row>
    <row r="199" spans="3:4" ht="15.75">
      <c r="C199" s="172"/>
      <c r="D199" s="172"/>
    </row>
    <row r="202" spans="1:9" ht="15.75">
      <c r="A202" s="15" t="s">
        <v>109</v>
      </c>
      <c r="B202" s="248" t="s">
        <v>27</v>
      </c>
      <c r="C202" s="248"/>
      <c r="D202" s="18"/>
      <c r="E202" s="248" t="s">
        <v>127</v>
      </c>
      <c r="F202" s="248"/>
      <c r="G202" s="248"/>
      <c r="H202" s="248"/>
      <c r="I202" s="248"/>
    </row>
    <row r="203" spans="1:9" ht="15.75">
      <c r="A203" s="15" t="s">
        <v>110</v>
      </c>
      <c r="B203" s="248" t="s">
        <v>167</v>
      </c>
      <c r="C203" s="248"/>
      <c r="D203" s="18"/>
      <c r="E203" s="248" t="s">
        <v>128</v>
      </c>
      <c r="F203" s="248"/>
      <c r="G203" s="248"/>
      <c r="H203" s="248"/>
      <c r="I203" s="248"/>
    </row>
    <row r="204" spans="1:9" ht="15.75">
      <c r="A204" s="15" t="s">
        <v>111</v>
      </c>
      <c r="B204" s="248" t="s">
        <v>168</v>
      </c>
      <c r="C204" s="248"/>
      <c r="D204" s="18"/>
      <c r="E204" s="248" t="s">
        <v>129</v>
      </c>
      <c r="F204" s="248"/>
      <c r="G204" s="248"/>
      <c r="H204" s="248"/>
      <c r="I204" s="248"/>
    </row>
    <row r="205" ht="15.75">
      <c r="A205" s="103"/>
    </row>
  </sheetData>
  <sheetProtection/>
  <mergeCells count="89">
    <mergeCell ref="B203:C203"/>
    <mergeCell ref="B204:C204"/>
    <mergeCell ref="E202:I202"/>
    <mergeCell ref="E203:I203"/>
    <mergeCell ref="E204:I204"/>
    <mergeCell ref="A193:E194"/>
    <mergeCell ref="F193:I194"/>
    <mergeCell ref="B202:C202"/>
    <mergeCell ref="A195:E195"/>
    <mergeCell ref="A148:A151"/>
    <mergeCell ref="F151:G151"/>
    <mergeCell ref="F148:I150"/>
    <mergeCell ref="F177:G177"/>
    <mergeCell ref="F180:G180"/>
    <mergeCell ref="A168:I169"/>
    <mergeCell ref="A170:A172"/>
    <mergeCell ref="E170:I171"/>
    <mergeCell ref="E172:G172"/>
    <mergeCell ref="H172:I172"/>
    <mergeCell ref="F173:G173"/>
    <mergeCell ref="A175:A177"/>
    <mergeCell ref="B175:B177"/>
    <mergeCell ref="C175:D176"/>
    <mergeCell ref="H175:I176"/>
    <mergeCell ref="E175:G176"/>
    <mergeCell ref="J87:L91"/>
    <mergeCell ref="F178:G178"/>
    <mergeCell ref="A163:I163"/>
    <mergeCell ref="B151:C151"/>
    <mergeCell ref="D151:E151"/>
    <mergeCell ref="B148:E150"/>
    <mergeCell ref="A164:I164"/>
    <mergeCell ref="A101:A103"/>
    <mergeCell ref="F103:I103"/>
    <mergeCell ref="B170:D172"/>
    <mergeCell ref="A146:I147"/>
    <mergeCell ref="H151:I151"/>
    <mergeCell ref="A132:I132"/>
    <mergeCell ref="A133:I133"/>
    <mergeCell ref="A134:I134"/>
    <mergeCell ref="A135:I135"/>
    <mergeCell ref="A166:I166"/>
    <mergeCell ref="B190:E190"/>
    <mergeCell ref="F190:I190"/>
    <mergeCell ref="B189:E189"/>
    <mergeCell ref="F189:I189"/>
    <mergeCell ref="A186:I187"/>
    <mergeCell ref="A188:A190"/>
    <mergeCell ref="B188:I188"/>
    <mergeCell ref="A182:E183"/>
    <mergeCell ref="F182:I183"/>
    <mergeCell ref="A184:E184"/>
    <mergeCell ref="A139:A140"/>
    <mergeCell ref="B139:I140"/>
    <mergeCell ref="A113:A115"/>
    <mergeCell ref="A14:I15"/>
    <mergeCell ref="C16:I16"/>
    <mergeCell ref="C17:I17"/>
    <mergeCell ref="C18:I18"/>
    <mergeCell ref="A16:A18"/>
    <mergeCell ref="B16:B18"/>
    <mergeCell ref="A83:A84"/>
    <mergeCell ref="B83:I84"/>
    <mergeCell ref="B87:I87"/>
    <mergeCell ref="B88:I89"/>
    <mergeCell ref="C57:I57"/>
    <mergeCell ref="H58:I60"/>
    <mergeCell ref="D58:D61"/>
    <mergeCell ref="A87:A89"/>
    <mergeCell ref="A6:I6"/>
    <mergeCell ref="A7:I7"/>
    <mergeCell ref="A8:I8"/>
    <mergeCell ref="A9:I9"/>
    <mergeCell ref="A10:I10"/>
    <mergeCell ref="F58:G61"/>
    <mergeCell ref="B57:B61"/>
    <mergeCell ref="C58:C61"/>
    <mergeCell ref="E58:E61"/>
    <mergeCell ref="A57:A61"/>
    <mergeCell ref="J115:K121"/>
    <mergeCell ref="A99:I100"/>
    <mergeCell ref="B101:I101"/>
    <mergeCell ref="A95:A96"/>
    <mergeCell ref="B95:I96"/>
    <mergeCell ref="A131:I131"/>
    <mergeCell ref="B102:E102"/>
    <mergeCell ref="F102:I102"/>
    <mergeCell ref="B103:E103"/>
    <mergeCell ref="B113:I115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40" r:id="rId4"/>
  <rowBreaks count="1" manualBreakCount="1">
    <brk id="125" max="8" man="1"/>
  </rowBreaks>
  <ignoredErrors>
    <ignoredError sqref="B71:E71 H71:I7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Fernanda Calil Tannus de Oliveira</cp:lastModifiedBy>
  <cp:lastPrinted>2019-03-20T21:18:02Z</cp:lastPrinted>
  <dcterms:created xsi:type="dcterms:W3CDTF">2015-03-20T14:54:41Z</dcterms:created>
  <dcterms:modified xsi:type="dcterms:W3CDTF">2019-05-06T14:07:25Z</dcterms:modified>
  <cp:category/>
  <cp:version/>
  <cp:contentType/>
  <cp:contentStatus/>
</cp:coreProperties>
</file>