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45" windowWidth="10920" windowHeight="7200" tabRatio="934" activeTab="0"/>
  </bookViews>
  <sheets>
    <sheet name="Anexo 4" sheetId="1" r:id="rId1"/>
    <sheet name="Plan3" sheetId="2" state="hidden" r:id="rId2"/>
  </sheets>
  <definedNames>
    <definedName name="_xlnm.Print_Area" localSheetId="0">'Anexo 4'!$A$1:$M$197</definedName>
  </definedNames>
  <calcPr fullCalcOnLoad="1"/>
</workbook>
</file>

<file path=xl/sharedStrings.xml><?xml version="1.0" encoding="utf-8"?>
<sst xmlns="http://schemas.openxmlformats.org/spreadsheetml/2006/main" count="314" uniqueCount="157">
  <si>
    <t>RECEITAS REALIZADAS</t>
  </si>
  <si>
    <t>ATUALIZADA</t>
  </si>
  <si>
    <t>RESERVA ORÇAMENTÁRIA DO RPPS</t>
  </si>
  <si>
    <t>PREVISÃO ORÇAMENTÁRIA</t>
  </si>
  <si>
    <t>BENS E DIREITOS DO RPPS</t>
  </si>
  <si>
    <t>Continuação</t>
  </si>
  <si>
    <t>RREO - Anexo 4 (LRF, Art. 53, inciso II)</t>
  </si>
  <si>
    <t>Receita de Serviços</t>
  </si>
  <si>
    <t>Alienação de Bens, Direitos e Ativos</t>
  </si>
  <si>
    <t>Amortização de Empréstimos</t>
  </si>
  <si>
    <t>Elem. Desp.</t>
  </si>
  <si>
    <t>TIT ELEMENTO</t>
  </si>
  <si>
    <t>Sub. Elem.</t>
  </si>
  <si>
    <t>TIT SUBELEM</t>
  </si>
  <si>
    <t>DOTADO INIC.</t>
  </si>
  <si>
    <t>EMP. LIQUI.</t>
  </si>
  <si>
    <t xml:space="preserve"> </t>
  </si>
  <si>
    <t>339001</t>
  </si>
  <si>
    <t>Aposentadorias e Reformas</t>
  </si>
  <si>
    <t>339003</t>
  </si>
  <si>
    <t>Pensões do RPPS e do Militar</t>
  </si>
  <si>
    <t>33900101</t>
  </si>
  <si>
    <t>Proventos Pessoal Civil</t>
  </si>
  <si>
    <t>33900106</t>
  </si>
  <si>
    <t>13º Salário - Inativo Civil</t>
  </si>
  <si>
    <t>33900121</t>
  </si>
  <si>
    <t>Proventos Pessoal Militar</t>
  </si>
  <si>
    <t>33900126</t>
  </si>
  <si>
    <t>13º Salário - Inativo Militar</t>
  </si>
  <si>
    <t>33900301</t>
  </si>
  <si>
    <t>Pensões Ordinárias - Civil</t>
  </si>
  <si>
    <t>33900303</t>
  </si>
  <si>
    <t>13º Salário aos Pensionistas - Civil</t>
  </si>
  <si>
    <t>33900304</t>
  </si>
  <si>
    <t>13° Salário aos Pensionistas - Militar.</t>
  </si>
  <si>
    <t>33900306</t>
  </si>
  <si>
    <t>Outras Pensões - Militar.</t>
  </si>
  <si>
    <t>Reformas</t>
  </si>
  <si>
    <t>Pensões</t>
  </si>
  <si>
    <t>Dot. Atualizada - Civil</t>
  </si>
  <si>
    <t>Dot. Atualizada - Civil - Aposentadoria</t>
  </si>
  <si>
    <t>APORTES REALIZADOS</t>
  </si>
  <si>
    <t>DESPESAS EMPENHADAS</t>
  </si>
  <si>
    <t>Renato Ferreira Costa</t>
  </si>
  <si>
    <t>Coordenador - ID: 4.284.985-3</t>
  </si>
  <si>
    <t>Contador - CRC-RJ-097281/O-6</t>
  </si>
  <si>
    <t>RECEITAS CORRENTES (I)</t>
  </si>
  <si>
    <t xml:space="preserve">Receita de Contribuições dos Segurados </t>
  </si>
  <si>
    <t xml:space="preserve">Ativo </t>
  </si>
  <si>
    <t xml:space="preserve">Inativo </t>
  </si>
  <si>
    <t xml:space="preserve">Pensionista </t>
  </si>
  <si>
    <t>Receita Patrimonial</t>
  </si>
  <si>
    <t>Receitas Imobiliárias</t>
  </si>
  <si>
    <t>Receitas de Valores Mobiliários</t>
  </si>
  <si>
    <t>Outras Receitas Patrimoniais</t>
  </si>
  <si>
    <t>Outras Receitas Correntes</t>
  </si>
  <si>
    <t>Demais Receitas Correntes</t>
  </si>
  <si>
    <t>Outras Receitas de Capital</t>
  </si>
  <si>
    <t>RECURSOS RPPS ARRECADADOS EM EXERCÍCIOS ANTERIORES</t>
  </si>
  <si>
    <t>Plano de Amortização - Contribuição Patronal Suplementar</t>
  </si>
  <si>
    <t>Plano de Amortização - Aporte Periódico de Valores Predefinidos</t>
  </si>
  <si>
    <t>Outros Aportes para o RPPS</t>
  </si>
  <si>
    <t>Recursos para Cobertura de Déficit Financeiro</t>
  </si>
  <si>
    <t>Caixa e Equivalentes de Caixa</t>
  </si>
  <si>
    <t>Investimentos e Aplicações</t>
  </si>
  <si>
    <t>Outros Bens e Direitos</t>
  </si>
  <si>
    <t>Recursos para Cobertura de Insuficiências Financeiras</t>
  </si>
  <si>
    <t>Recursos para Formação de Reserva</t>
  </si>
  <si>
    <t>Ronald Marcio G. Rodrigues</t>
  </si>
  <si>
    <t>Superintendente - ID: 1.943.584-3</t>
  </si>
  <si>
    <t>Contador - CRC-RJ-079208/O-8</t>
  </si>
  <si>
    <t>RECEITAS DA ADMINISTRAÇÃO - RPPS</t>
  </si>
  <si>
    <t>DESPESAS DA ADMINISTRAÇÃO - RPPS</t>
  </si>
  <si>
    <t>Continua (1/2)</t>
  </si>
  <si>
    <t>FONTE: Siafe-Rio - Secretaria de Estado de Fazenda.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</si>
  <si>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Como a Portaria MPS 746/2011 determina que os recursos provenientes desses aportes devem permanecer aplicados, no mínimo, por 5 (cinco) anos, essa receita não deverá compor o total das receitas previdenciárias do período de apuração.</t>
    </r>
  </si>
  <si>
    <t>(2/2)</t>
  </si>
  <si>
    <t>RECEITAS DE CAPITAL (III)</t>
  </si>
  <si>
    <t>REGIME PRÓPRIO DE PREVIDÊNCIA DOS SERVIDORES - RPPS</t>
  </si>
  <si>
    <t>FUNDO EM CAPITALIZAÇÃO (PLANO PREVIDENCIÁRIO)</t>
  </si>
  <si>
    <t>Compensação Financeira entre os regimes</t>
  </si>
  <si>
    <r>
      <t>Aportes Periódicos para Amortização de Déficit Atuarial do RPPS (II)</t>
    </r>
    <r>
      <rPr>
        <vertAlign val="superscript"/>
        <sz val="10"/>
        <rFont val="Times New Roman"/>
        <family val="1"/>
      </rPr>
      <t>1</t>
    </r>
  </si>
  <si>
    <t>TOTAL DAS RECEITAS DO FUNDO EM CAPITALIZAÇÃO - (IV) = (I + III - II)</t>
  </si>
  <si>
    <t>RECEITAS PREVIDENCIÁRIAS - RPPS (FUNDO EM CAPITALIZAÇÃO)</t>
  </si>
  <si>
    <t>PREVISÃO ATUALIZADA</t>
  </si>
  <si>
    <t>(a)</t>
  </si>
  <si>
    <t>(b)</t>
  </si>
  <si>
    <t>DESPESAS PREVIDENCIÁRIAS - RPPS (FUNDO EM CAPITALIZAÇÃO)</t>
  </si>
  <si>
    <t>(c)</t>
  </si>
  <si>
    <t>(d)</t>
  </si>
  <si>
    <t>(e)</t>
  </si>
  <si>
    <t>(f)</t>
  </si>
  <si>
    <t>DOTAÇÃO</t>
  </si>
  <si>
    <t>DESPESAS                                    LIQUIDADAS</t>
  </si>
  <si>
    <t>DEPESAS                       PAGAS</t>
  </si>
  <si>
    <t>Benefícios</t>
  </si>
  <si>
    <t>Aposentadorias</t>
  </si>
  <si>
    <t>Pensões por Morte</t>
  </si>
  <si>
    <t>Outras Despesas Previdenciárias</t>
  </si>
  <si>
    <t>Demais Despesas Previdenciárias</t>
  </si>
  <si>
    <t>TOTAL DAS DESPESAS DO FUNDO EM CAPITALIZAÇÃO (V)</t>
  </si>
  <si>
    <t>Ativo</t>
  </si>
  <si>
    <t>Receita de Contribuições Patronais</t>
  </si>
  <si>
    <r>
      <t>RESULTADO PREVIDENCIÁRIO - FUNDO EM CAPITALIZAÇÃO (VI) = (IV – V)</t>
    </r>
    <r>
      <rPr>
        <b/>
        <vertAlign val="superscript"/>
        <sz val="10"/>
        <rFont val="Times New Roman"/>
        <family val="1"/>
      </rPr>
      <t>2</t>
    </r>
  </si>
  <si>
    <t>VALOR</t>
  </si>
  <si>
    <t>APORTES DE RECURSOS PARA O FUNDO EM CAPITALIZAÇÃO DO RPPS</t>
  </si>
  <si>
    <t>SALDO ATUAL</t>
  </si>
  <si>
    <t>FUNDO EM REPARTIÇÃO (PLANO FINANCEIRO)</t>
  </si>
  <si>
    <t>RECEITAS PREVIDENCIÁRIAS - RPPS (FUNDO EM REPARTIÇÃO)</t>
  </si>
  <si>
    <t>TOTAL DAS RECEITAS DO FUNDO EM REPARTIÇÃO (VII)</t>
  </si>
  <si>
    <t>DESPESAS PREVIDENCIÁRIAS - RPPS (FUNDO EM REPARTIÇÃO)</t>
  </si>
  <si>
    <t xml:space="preserve">TOTAL DAS DESPESAS DO FUNDO EM REPARTIÇÃO (VIII) </t>
  </si>
  <si>
    <r>
      <t>RESULTADO PREVIDENCIÁRIO - FUNDO EM REPARTIÇÃO (IX) = (VII - VIII)</t>
    </r>
    <r>
      <rPr>
        <b/>
        <vertAlign val="superscript"/>
        <sz val="10"/>
        <rFont val="Times New Roman"/>
        <family val="1"/>
      </rPr>
      <t>2</t>
    </r>
  </si>
  <si>
    <t>APORTES DE RECURSOS PARA O FUNDO EM REPARTIÇÃO DO RPPS</t>
  </si>
  <si>
    <t>ADMINISTRAÇÃO DO REGIME PRÓPRIO DE PREVIDÊNCIA DOS SERVIDORES - RPPS</t>
  </si>
  <si>
    <t>Receitas Correntes</t>
  </si>
  <si>
    <t>TOTAL DAS RECEITAS DA ADMINISTRAÇÃO RPPS - (X)</t>
  </si>
  <si>
    <t>TOTAL DAS DESPESAS DA ADMINISTRAÇÃO RPPS (XI)</t>
  </si>
  <si>
    <t>Despesas Correntes</t>
  </si>
  <si>
    <t>Pessoal e Encargos Sociais</t>
  </si>
  <si>
    <t>Demais Despesas Correntes</t>
  </si>
  <si>
    <t>Despesas de Capital</t>
  </si>
  <si>
    <r>
      <t>RESULTADO DA ADMINISTRAÇÃO RPPS (XII) = (X – XI)</t>
    </r>
    <r>
      <rPr>
        <b/>
        <vertAlign val="superscript"/>
        <sz val="10"/>
        <rFont val="Times New Roman"/>
        <family val="1"/>
      </rPr>
      <t>2</t>
    </r>
  </si>
  <si>
    <t>BENEFÍCIOS PREVIDENCIÁRIOS MANTIDOS PELO TESOURO</t>
  </si>
  <si>
    <t>RECEITAS PREVIDENCIÁRIAS (BENEFÍCIOS MANTIDOS PELO TESOURO)</t>
  </si>
  <si>
    <t>Contribuições dos Servidores</t>
  </si>
  <si>
    <t xml:space="preserve">Demais Receitas Previdenciárias </t>
  </si>
  <si>
    <t>TOTAL DAS RECEITAS  (BENEFÍCIOS MANTIDOS PELO TESOURO) (XIII)</t>
  </si>
  <si>
    <t>DESPESAS PREVIDENCIÁRIAS (BENEFÍCIOS MANTIDOS PELO TESOURO)</t>
  </si>
  <si>
    <t xml:space="preserve">TOTAL DAS DESPESAS (BENEFÍCIOS MANTIDOS PELO TESOURO) (XIV) </t>
  </si>
  <si>
    <r>
      <t>RESULTADO DOS BENEFÍCIOS MANTIDOS PELO TESOURO (XV) = (XIII - XIV)</t>
    </r>
    <r>
      <rPr>
        <b/>
        <vertAlign val="superscript"/>
        <sz val="10"/>
        <rFont val="Times New Roman"/>
        <family val="1"/>
      </rPr>
      <t>2</t>
    </r>
  </si>
  <si>
    <t>RECEITAS E DESPESAS ASSOCIADAS ÀS PENSÕES E AOS INATIVOS MILITARES (SISTEMA DE PROTEÇÃO SOCIAL DOS MILITARES)</t>
  </si>
  <si>
    <t>RECEITAS DE CONTRIBUIÇÃO DOS MILITARES</t>
  </si>
  <si>
    <t>Contribuição sobre a remuneração dos militares ativos</t>
  </si>
  <si>
    <t>Contribuição sobre a remuneração dos militares inativos</t>
  </si>
  <si>
    <t xml:space="preserve">Contribuição sobre a remuneração dos pensionistas </t>
  </si>
  <si>
    <t>Outras contribuições</t>
  </si>
  <si>
    <t>TOTAL DAS CONTRIBUIÇÕES DOS MILITARES (XVI)</t>
  </si>
  <si>
    <t>Inatividade</t>
  </si>
  <si>
    <t>Outras Despesas</t>
  </si>
  <si>
    <t>DESPESAS COM INATIVOS E PENSIONISTAS MILITARES</t>
  </si>
  <si>
    <t xml:space="preserve">TOTAL DAS DESPESAS COM INATIVOS E PENSIONISTAS MILITARES (XVII) </t>
  </si>
  <si>
    <r>
      <t>RESULTADO ASSOCIADO ÀS PENSÕES E OS INATIVOS MILITARES (XVIII) = (XVI –XVII)</t>
    </r>
    <r>
      <rPr>
        <b/>
        <vertAlign val="superscript"/>
        <sz val="10"/>
        <rFont val="Times New Roman"/>
        <family val="1"/>
      </rPr>
      <t>2</t>
    </r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</si>
  <si>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O resultado previdenciário será apresentada por meio da diferença entre previsão da receita e a dotação da despesa e entre a receita realizada e a despesa liquidada (do 1º ao 5º bimestre) e a despesa empenhada (no 6º bimestre).</t>
    </r>
  </si>
  <si>
    <t>Jan a Dez 2021</t>
  </si>
  <si>
    <t>INSCRITAS EM RESTOS A PAGAR NÃO PROCESSADOS</t>
  </si>
  <si>
    <t xml:space="preserve"> No Exercício</t>
  </si>
  <si>
    <t>(g)</t>
  </si>
  <si>
    <t>Yasmim da Costa Monteiro</t>
  </si>
  <si>
    <t>Subsecretária de Contabilidade Geral - ID: 4.461.243-5</t>
  </si>
  <si>
    <t>Contadora - CRC-RJ-114428/O-0</t>
  </si>
  <si>
    <t>DEMONSTRATIVO DAS RECEITAS E DESPESAS PREVIDENCIÁRIAS DO REGIME PRÓPRIO DOS SERVIDORES PÚBLICOS</t>
  </si>
  <si>
    <t>GOVERNO DO ESTADO DO RIO DE JANEIRO</t>
  </si>
  <si>
    <t>RELATÓRIO RESUMIDO DA EXECUÇÃO ORÇAMENTÁRIA</t>
  </si>
  <si>
    <t>ORÇAMENTO DA SEGURIDADE SOCIAL</t>
  </si>
  <si>
    <t>JANEIRO A DEZEMBRO 2021/BIMESTRE NOVEMBRO - DEZEMBRO</t>
  </si>
  <si>
    <t>Emissão: 25/01/2022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</si>
</sst>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#,##0.0"/>
    <numFmt numFmtId="175" formatCode="_(* #,##0.000_);_(* \(#,##0.000\);_(* &quot;-&quot;??_);_(@_)"/>
    <numFmt numFmtId="176" formatCode="_(* #,##0.0000_);_(* \(#,##0.0000\);_(* &quot;-&quot;??_);_(@_)"/>
    <numFmt numFmtId="177" formatCode="_-* #,##0.0_-;\-* #,##0.0_-;_-* &quot;-&quot;??_-;_-@_-"/>
    <numFmt numFmtId="178" formatCode="_-* #,##0_-;\-* #,##0_-;_-* &quot;-&quot;??_-;_-@_-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;\-#,##0.0"/>
    <numFmt numFmtId="184" formatCode="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2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30"/>
      <name val="Arial"/>
      <family val="2"/>
    </font>
    <font>
      <sz val="8"/>
      <color indexed="8"/>
      <name val="Calibri"/>
      <family val="2"/>
    </font>
    <font>
      <b/>
      <sz val="14"/>
      <color indexed="8"/>
      <name val="Unknown"/>
      <family val="0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10"/>
      <color indexed="8"/>
      <name val="Times New Roman"/>
      <family val="1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70C0"/>
      <name val="Arial"/>
      <family val="2"/>
    </font>
    <font>
      <sz val="8"/>
      <color theme="1"/>
      <name val="Calibri"/>
      <family val="2"/>
    </font>
    <font>
      <b/>
      <sz val="14"/>
      <color rgb="FF000000"/>
      <name val="Unknown"/>
      <family val="0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8"/>
      <color rgb="FFFF0000"/>
      <name val="Arial"/>
      <family val="2"/>
    </font>
    <font>
      <sz val="10"/>
      <color theme="1"/>
      <name val="Times New Roman"/>
      <family val="1"/>
    </font>
    <font>
      <b/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32" borderId="0" applyNumberFormat="0" applyBorder="0" applyAlignment="0" applyProtection="0"/>
    <xf numFmtId="0" fontId="44" fillId="21" borderId="5" applyNumberFormat="0" applyAlignment="0" applyProtection="0"/>
    <xf numFmtId="16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370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3" fillId="33" borderId="0" xfId="0" applyFont="1" applyFill="1" applyAlignment="1">
      <alignment vertical="center"/>
    </xf>
    <xf numFmtId="0" fontId="0" fillId="0" borderId="0" xfId="0" applyAlignment="1" applyProtection="1">
      <alignment/>
      <protection locked="0"/>
    </xf>
    <xf numFmtId="43" fontId="0" fillId="0" borderId="0" xfId="0" applyNumberForma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171" fontId="0" fillId="0" borderId="0" xfId="61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43" fontId="1" fillId="0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72" fontId="3" fillId="33" borderId="0" xfId="0" applyNumberFormat="1" applyFont="1" applyFill="1" applyBorder="1" applyAlignment="1">
      <alignment vertical="center" wrapText="1"/>
    </xf>
    <xf numFmtId="171" fontId="3" fillId="33" borderId="0" xfId="61" applyFont="1" applyFill="1" applyAlignment="1">
      <alignment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52" fillId="33" borderId="0" xfId="0" applyFont="1" applyFill="1" applyAlignment="1">
      <alignment/>
    </xf>
    <xf numFmtId="172" fontId="3" fillId="33" borderId="0" xfId="0" applyNumberFormat="1" applyFont="1" applyFill="1" applyAlignment="1">
      <alignment/>
    </xf>
    <xf numFmtId="172" fontId="3" fillId="33" borderId="0" xfId="61" applyNumberFormat="1" applyFont="1" applyFill="1" applyAlignment="1">
      <alignment/>
    </xf>
    <xf numFmtId="43" fontId="3" fillId="33" borderId="0" xfId="0" applyNumberFormat="1" applyFont="1" applyFill="1" applyAlignment="1">
      <alignment/>
    </xf>
    <xf numFmtId="0" fontId="3" fillId="33" borderId="0" xfId="0" applyFont="1" applyFill="1" applyBorder="1" applyAlignment="1">
      <alignment/>
    </xf>
    <xf numFmtId="0" fontId="53" fillId="33" borderId="0" xfId="0" applyFont="1" applyFill="1" applyAlignment="1">
      <alignment/>
    </xf>
    <xf numFmtId="172" fontId="3" fillId="33" borderId="0" xfId="61" applyNumberFormat="1" applyFont="1" applyFill="1" applyBorder="1" applyAlignment="1">
      <alignment wrapText="1"/>
    </xf>
    <xf numFmtId="0" fontId="4" fillId="33" borderId="0" xfId="0" applyFont="1" applyFill="1" applyAlignment="1">
      <alignment/>
    </xf>
    <xf numFmtId="172" fontId="3" fillId="33" borderId="0" xfId="0" applyNumberFormat="1" applyFont="1" applyFill="1" applyAlignment="1">
      <alignment wrapText="1"/>
    </xf>
    <xf numFmtId="4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49" fontId="6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vertical="center"/>
    </xf>
    <xf numFmtId="0" fontId="6" fillId="33" borderId="0" xfId="0" applyNumberFormat="1" applyFont="1" applyFill="1" applyAlignment="1">
      <alignment vertical="center"/>
    </xf>
    <xf numFmtId="0" fontId="6" fillId="33" borderId="0" xfId="0" applyNumberFormat="1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justify" vertical="center"/>
    </xf>
    <xf numFmtId="172" fontId="7" fillId="33" borderId="0" xfId="61" applyNumberFormat="1" applyFont="1" applyFill="1" applyBorder="1" applyAlignment="1">
      <alignment vertical="center"/>
    </xf>
    <xf numFmtId="172" fontId="7" fillId="33" borderId="0" xfId="61" applyNumberFormat="1" applyFont="1" applyFill="1" applyBorder="1" applyAlignment="1">
      <alignment horizontal="center" vertical="center" wrapText="1"/>
    </xf>
    <xf numFmtId="172" fontId="7" fillId="33" borderId="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/>
    </xf>
    <xf numFmtId="37" fontId="6" fillId="33" borderId="0" xfId="0" applyNumberFormat="1" applyFont="1" applyFill="1" applyBorder="1" applyAlignment="1">
      <alignment vertical="center"/>
    </xf>
    <xf numFmtId="172" fontId="6" fillId="33" borderId="0" xfId="61" applyNumberFormat="1" applyFont="1" applyFill="1" applyBorder="1" applyAlignment="1">
      <alignment vertical="center" wrapText="1"/>
    </xf>
    <xf numFmtId="41" fontId="6" fillId="33" borderId="0" xfId="61" applyNumberFormat="1" applyFont="1" applyFill="1" applyBorder="1" applyAlignment="1">
      <alignment vertical="center" wrapText="1"/>
    </xf>
    <xf numFmtId="172" fontId="6" fillId="33" borderId="10" xfId="61" applyNumberFormat="1" applyFont="1" applyFill="1" applyBorder="1" applyAlignment="1">
      <alignment vertical="center" wrapText="1"/>
    </xf>
    <xf numFmtId="41" fontId="6" fillId="33" borderId="10" xfId="61" applyNumberFormat="1" applyFont="1" applyFill="1" applyBorder="1" applyAlignment="1">
      <alignment vertical="center" wrapText="1"/>
    </xf>
    <xf numFmtId="0" fontId="6" fillId="33" borderId="0" xfId="0" applyFont="1" applyFill="1" applyBorder="1" applyAlignment="1">
      <alignment horizontal="justify" vertical="center" wrapText="1"/>
    </xf>
    <xf numFmtId="0" fontId="6" fillId="33" borderId="0" xfId="0" applyFont="1" applyFill="1" applyAlignment="1">
      <alignment horizontal="right" vertical="center"/>
    </xf>
    <xf numFmtId="4" fontId="6" fillId="33" borderId="0" xfId="0" applyNumberFormat="1" applyFont="1" applyFill="1" applyAlignment="1">
      <alignment vertical="center"/>
    </xf>
    <xf numFmtId="0" fontId="6" fillId="33" borderId="11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6" fillId="33" borderId="13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172" fontId="6" fillId="33" borderId="0" xfId="0" applyNumberFormat="1" applyFont="1" applyFill="1" applyAlignment="1">
      <alignment vertical="center"/>
    </xf>
    <xf numFmtId="0" fontId="7" fillId="34" borderId="15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Border="1" applyAlignment="1">
      <alignment vertical="center" wrapText="1"/>
    </xf>
    <xf numFmtId="37" fontId="6" fillId="0" borderId="0" xfId="47" applyNumberFormat="1" applyFont="1" applyAlignment="1">
      <alignment horizontal="center"/>
      <protection/>
    </xf>
    <xf numFmtId="0" fontId="6" fillId="0" borderId="0" xfId="47" applyFont="1" applyAlignment="1">
      <alignment horizontal="center" vertical="center" wrapText="1"/>
      <protection/>
    </xf>
    <xf numFmtId="0" fontId="6" fillId="0" borderId="0" xfId="47" applyFont="1" applyAlignment="1">
      <alignment vertical="center" wrapText="1"/>
      <protection/>
    </xf>
    <xf numFmtId="49" fontId="7" fillId="0" borderId="0" xfId="47" applyNumberFormat="1" applyFont="1" applyAlignment="1">
      <alignment horizontal="justify" vertical="center"/>
      <protection/>
    </xf>
    <xf numFmtId="0" fontId="6" fillId="0" borderId="0" xfId="47" applyFont="1" applyBorder="1">
      <alignment/>
      <protection/>
    </xf>
    <xf numFmtId="0" fontId="7" fillId="33" borderId="16" xfId="47" applyFont="1" applyFill="1" applyBorder="1">
      <alignment/>
      <protection/>
    </xf>
    <xf numFmtId="49" fontId="7" fillId="33" borderId="16" xfId="47" applyNumberFormat="1" applyFont="1" applyFill="1" applyBorder="1" applyAlignment="1">
      <alignment vertical="center"/>
      <protection/>
    </xf>
    <xf numFmtId="172" fontId="55" fillId="33" borderId="0" xfId="61" applyNumberFormat="1" applyFont="1" applyFill="1" applyAlignment="1">
      <alignment/>
    </xf>
    <xf numFmtId="0" fontId="55" fillId="33" borderId="0" xfId="0" applyFont="1" applyFill="1" applyAlignment="1">
      <alignment/>
    </xf>
    <xf numFmtId="172" fontId="3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171" fontId="6" fillId="33" borderId="17" xfId="61" applyNumberFormat="1" applyFont="1" applyFill="1" applyBorder="1" applyAlignment="1">
      <alignment vertical="center" wrapText="1"/>
    </xf>
    <xf numFmtId="171" fontId="6" fillId="33" borderId="0" xfId="61" applyNumberFormat="1" applyFont="1" applyFill="1" applyBorder="1" applyAlignment="1">
      <alignment vertical="center" wrapText="1"/>
    </xf>
    <xf numFmtId="171" fontId="7" fillId="33" borderId="18" xfId="61" applyNumberFormat="1" applyFont="1" applyFill="1" applyBorder="1" applyAlignment="1">
      <alignment vertical="center" wrapText="1"/>
    </xf>
    <xf numFmtId="171" fontId="7" fillId="33" borderId="14" xfId="61" applyNumberFormat="1" applyFont="1" applyFill="1" applyBorder="1" applyAlignment="1">
      <alignment vertical="center"/>
    </xf>
    <xf numFmtId="171" fontId="7" fillId="33" borderId="16" xfId="61" applyNumberFormat="1" applyFont="1" applyFill="1" applyBorder="1" applyAlignment="1">
      <alignment vertical="center" wrapText="1"/>
    </xf>
    <xf numFmtId="43" fontId="6" fillId="33" borderId="0" xfId="0" applyNumberFormat="1" applyFont="1" applyFill="1" applyAlignment="1">
      <alignment vertical="center"/>
    </xf>
    <xf numFmtId="4" fontId="6" fillId="35" borderId="19" xfId="0" applyNumberFormat="1" applyFont="1" applyFill="1" applyBorder="1" applyAlignment="1">
      <alignment horizontal="right" vertical="top" wrapText="1"/>
    </xf>
    <xf numFmtId="171" fontId="6" fillId="33" borderId="17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center"/>
    </xf>
    <xf numFmtId="171" fontId="6" fillId="33" borderId="20" xfId="61" applyNumberFormat="1" applyFont="1" applyFill="1" applyBorder="1" applyAlignment="1">
      <alignment horizontal="center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vertical="center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right"/>
    </xf>
    <xf numFmtId="0" fontId="6" fillId="0" borderId="0" xfId="47" applyFont="1">
      <alignment/>
      <protection/>
    </xf>
    <xf numFmtId="0" fontId="6" fillId="0" borderId="0" xfId="47" applyFont="1" applyAlignment="1">
      <alignment horizontal="left" indent="1"/>
      <protection/>
    </xf>
    <xf numFmtId="0" fontId="6" fillId="0" borderId="0" xfId="47" applyFont="1" applyAlignment="1">
      <alignment horizontal="left" indent="3"/>
      <protection/>
    </xf>
    <xf numFmtId="0" fontId="6" fillId="0" borderId="0" xfId="47" applyFont="1" applyAlignment="1">
      <alignment horizontal="left" indent="2"/>
      <protection/>
    </xf>
    <xf numFmtId="0" fontId="6" fillId="0" borderId="0" xfId="47" applyFont="1" applyAlignment="1">
      <alignment horizontal="left" wrapText="1" indent="2"/>
      <protection/>
    </xf>
    <xf numFmtId="171" fontId="6" fillId="33" borderId="0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/>
    </xf>
    <xf numFmtId="171" fontId="7" fillId="33" borderId="12" xfId="61" applyNumberFormat="1" applyFont="1" applyFill="1" applyBorder="1" applyAlignment="1">
      <alignment vertical="center"/>
    </xf>
    <xf numFmtId="171" fontId="7" fillId="33" borderId="0" xfId="61" applyNumberFormat="1" applyFont="1" applyFill="1" applyBorder="1" applyAlignment="1">
      <alignment vertical="center"/>
    </xf>
    <xf numFmtId="171" fontId="7" fillId="33" borderId="13" xfId="61" applyNumberFormat="1" applyFont="1" applyFill="1" applyBorder="1" applyAlignment="1">
      <alignment vertical="center"/>
    </xf>
    <xf numFmtId="171" fontId="7" fillId="33" borderId="21" xfId="61" applyNumberFormat="1" applyFont="1" applyFill="1" applyBorder="1" applyAlignment="1">
      <alignment vertical="center"/>
    </xf>
    <xf numFmtId="171" fontId="6" fillId="33" borderId="20" xfId="61" applyNumberFormat="1" applyFont="1" applyFill="1" applyBorder="1" applyAlignment="1">
      <alignment vertical="center" wrapText="1"/>
    </xf>
    <xf numFmtId="37" fontId="7" fillId="34" borderId="18" xfId="0" applyNumberFormat="1" applyFont="1" applyFill="1" applyBorder="1" applyAlignment="1">
      <alignment horizontal="center"/>
    </xf>
    <xf numFmtId="37" fontId="7" fillId="34" borderId="17" xfId="0" applyNumberFormat="1" applyFont="1" applyFill="1" applyBorder="1" applyAlignment="1">
      <alignment horizontal="center" wrapText="1"/>
    </xf>
    <xf numFmtId="37" fontId="7" fillId="34" borderId="14" xfId="0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6" fillId="0" borderId="0" xfId="47" applyFont="1" applyAlignment="1">
      <alignment horizontal="left"/>
      <protection/>
    </xf>
    <xf numFmtId="49" fontId="6" fillId="0" borderId="0" xfId="47" applyNumberFormat="1" applyFont="1" applyAlignment="1">
      <alignment horizontal="left" vertical="center" indent="1"/>
      <protection/>
    </xf>
    <xf numFmtId="49" fontId="6" fillId="0" borderId="0" xfId="47" applyNumberFormat="1" applyFont="1" applyAlignment="1">
      <alignment horizontal="left" vertical="center"/>
      <protection/>
    </xf>
    <xf numFmtId="0" fontId="6" fillId="0" borderId="0" xfId="47" applyFont="1" applyAlignment="1">
      <alignment/>
      <protection/>
    </xf>
    <xf numFmtId="0" fontId="7" fillId="33" borderId="16" xfId="47" applyFont="1" applyFill="1" applyBorder="1" applyAlignment="1">
      <alignment/>
      <protection/>
    </xf>
    <xf numFmtId="0" fontId="6" fillId="33" borderId="17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justify" vertical="center" wrapText="1"/>
    </xf>
    <xf numFmtId="171" fontId="6" fillId="33" borderId="10" xfId="61" applyNumberFormat="1" applyFont="1" applyFill="1" applyBorder="1" applyAlignment="1">
      <alignment vertical="center"/>
    </xf>
    <xf numFmtId="172" fontId="7" fillId="33" borderId="21" xfId="61" applyNumberFormat="1" applyFont="1" applyFill="1" applyBorder="1" applyAlignment="1">
      <alignment vertical="center"/>
    </xf>
    <xf numFmtId="172" fontId="6" fillId="33" borderId="20" xfId="61" applyNumberFormat="1" applyFont="1" applyFill="1" applyBorder="1" applyAlignment="1">
      <alignment/>
    </xf>
    <xf numFmtId="49" fontId="7" fillId="33" borderId="0" xfId="47" applyNumberFormat="1" applyFont="1" applyFill="1" applyBorder="1" applyAlignment="1">
      <alignment vertical="center"/>
      <protection/>
    </xf>
    <xf numFmtId="171" fontId="7" fillId="33" borderId="0" xfId="61" applyNumberFormat="1" applyFont="1" applyFill="1" applyBorder="1" applyAlignment="1">
      <alignment horizontal="center" vertical="center" wrapText="1"/>
    </xf>
    <xf numFmtId="171" fontId="7" fillId="33" borderId="0" xfId="61" applyNumberFormat="1" applyFont="1" applyFill="1" applyBorder="1" applyAlignment="1">
      <alignment vertical="center" wrapText="1"/>
    </xf>
    <xf numFmtId="171" fontId="7" fillId="33" borderId="16" xfId="61" applyNumberFormat="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/>
    </xf>
    <xf numFmtId="171" fontId="6" fillId="33" borderId="17" xfId="61" applyFont="1" applyFill="1" applyBorder="1" applyAlignment="1">
      <alignment vertical="center"/>
    </xf>
    <xf numFmtId="171" fontId="7" fillId="33" borderId="22" xfId="61" applyFont="1" applyFill="1" applyBorder="1" applyAlignment="1">
      <alignment vertical="center"/>
    </xf>
    <xf numFmtId="171" fontId="6" fillId="33" borderId="0" xfId="61" applyFont="1" applyFill="1" applyBorder="1" applyAlignment="1">
      <alignment vertical="center" wrapText="1"/>
    </xf>
    <xf numFmtId="171" fontId="6" fillId="33" borderId="0" xfId="61" applyFont="1" applyFill="1" applyBorder="1" applyAlignment="1">
      <alignment vertical="center"/>
    </xf>
    <xf numFmtId="171" fontId="6" fillId="33" borderId="0" xfId="61" applyFont="1" applyFill="1" applyBorder="1" applyAlignment="1">
      <alignment horizontal="center" vertical="center" wrapText="1"/>
    </xf>
    <xf numFmtId="171" fontId="7" fillId="33" borderId="16" xfId="61" applyFont="1" applyFill="1" applyBorder="1" applyAlignment="1">
      <alignment vertical="center" wrapText="1"/>
    </xf>
    <xf numFmtId="171" fontId="6" fillId="33" borderId="20" xfId="61" applyFont="1" applyFill="1" applyBorder="1" applyAlignment="1">
      <alignment vertical="center"/>
    </xf>
    <xf numFmtId="171" fontId="6" fillId="33" borderId="17" xfId="61" applyFont="1" applyFill="1" applyBorder="1" applyAlignment="1">
      <alignment vertical="center" wrapText="1"/>
    </xf>
    <xf numFmtId="171" fontId="7" fillId="33" borderId="23" xfId="61" applyFont="1" applyFill="1" applyBorder="1" applyAlignment="1">
      <alignment vertical="center" wrapText="1"/>
    </xf>
    <xf numFmtId="171" fontId="7" fillId="33" borderId="16" xfId="61" applyFont="1" applyFill="1" applyBorder="1" applyAlignment="1">
      <alignment vertical="center"/>
    </xf>
    <xf numFmtId="171" fontId="7" fillId="33" borderId="0" xfId="61" applyFont="1" applyFill="1" applyBorder="1" applyAlignment="1">
      <alignment horizontal="center" vertical="center" wrapText="1"/>
    </xf>
    <xf numFmtId="171" fontId="7" fillId="33" borderId="10" xfId="61" applyFont="1" applyFill="1" applyBorder="1" applyAlignment="1">
      <alignment vertical="center" wrapText="1"/>
    </xf>
    <xf numFmtId="171" fontId="7" fillId="33" borderId="14" xfId="61" applyFont="1" applyFill="1" applyBorder="1" applyAlignment="1">
      <alignment vertical="center"/>
    </xf>
    <xf numFmtId="171" fontId="6" fillId="33" borderId="10" xfId="61" applyFont="1" applyFill="1" applyBorder="1" applyAlignment="1">
      <alignment vertical="center" wrapText="1"/>
    </xf>
    <xf numFmtId="49" fontId="7" fillId="33" borderId="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171" fontId="7" fillId="33" borderId="12" xfId="61" applyFont="1" applyFill="1" applyBorder="1" applyAlignment="1">
      <alignment vertical="center"/>
    </xf>
    <xf numFmtId="171" fontId="7" fillId="33" borderId="18" xfId="61" applyFont="1" applyFill="1" applyBorder="1" applyAlignment="1">
      <alignment vertical="center" wrapText="1"/>
    </xf>
    <xf numFmtId="0" fontId="4" fillId="0" borderId="0" xfId="0" applyFont="1" applyFill="1" applyAlignment="1">
      <alignment horizontal="left"/>
    </xf>
    <xf numFmtId="172" fontId="55" fillId="33" borderId="0" xfId="61" applyNumberFormat="1" applyFont="1" applyFill="1" applyAlignment="1">
      <alignment/>
    </xf>
    <xf numFmtId="171" fontId="6" fillId="0" borderId="17" xfId="61" applyFont="1" applyFill="1" applyBorder="1" applyAlignment="1">
      <alignment vertical="center" wrapText="1"/>
    </xf>
    <xf numFmtId="171" fontId="6" fillId="0" borderId="19" xfId="61" applyFont="1" applyFill="1" applyBorder="1" applyAlignment="1">
      <alignment horizontal="right" vertical="top" wrapText="1"/>
    </xf>
    <xf numFmtId="0" fontId="6" fillId="0" borderId="0" xfId="47" applyFont="1" applyFill="1" applyBorder="1">
      <alignment/>
      <protection/>
    </xf>
    <xf numFmtId="0" fontId="3" fillId="0" borderId="0" xfId="0" applyFont="1" applyFill="1" applyAlignment="1">
      <alignment/>
    </xf>
    <xf numFmtId="49" fontId="7" fillId="33" borderId="12" xfId="47" applyNumberFormat="1" applyFont="1" applyFill="1" applyBorder="1" applyAlignment="1">
      <alignment vertical="center"/>
      <protection/>
    </xf>
    <xf numFmtId="171" fontId="7" fillId="33" borderId="12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right" vertical="center"/>
    </xf>
    <xf numFmtId="171" fontId="6" fillId="0" borderId="20" xfId="61" applyFont="1" applyFill="1" applyBorder="1" applyAlignment="1">
      <alignment vertical="center"/>
    </xf>
    <xf numFmtId="171" fontId="6" fillId="0" borderId="0" xfId="61" applyFont="1" applyFill="1" applyBorder="1" applyAlignment="1">
      <alignment vertical="center" wrapText="1"/>
    </xf>
    <xf numFmtId="171" fontId="53" fillId="33" borderId="0" xfId="61" applyFont="1" applyFill="1" applyAlignment="1">
      <alignment/>
    </xf>
    <xf numFmtId="171" fontId="3" fillId="33" borderId="0" xfId="61" applyFont="1" applyFill="1" applyAlignment="1">
      <alignment/>
    </xf>
    <xf numFmtId="171" fontId="6" fillId="0" borderId="0" xfId="61" applyFont="1" applyBorder="1" applyAlignment="1">
      <alignment/>
    </xf>
    <xf numFmtId="171" fontId="3" fillId="33" borderId="0" xfId="61" applyFont="1" applyFill="1" applyBorder="1" applyAlignment="1">
      <alignment/>
    </xf>
    <xf numFmtId="171" fontId="6" fillId="33" borderId="17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0" fontId="10" fillId="33" borderId="0" xfId="47" applyFont="1" applyFill="1" applyBorder="1" applyAlignment="1">
      <alignment horizontal="center" vertical="center"/>
      <protection/>
    </xf>
    <xf numFmtId="43" fontId="6" fillId="0" borderId="0" xfId="47" applyNumberFormat="1" applyFont="1" applyBorder="1">
      <alignment/>
      <protection/>
    </xf>
    <xf numFmtId="0" fontId="7" fillId="34" borderId="17" xfId="0" applyFont="1" applyFill="1" applyBorder="1" applyAlignment="1">
      <alignment horizontal="center" vertical="center" wrapText="1"/>
    </xf>
    <xf numFmtId="172" fontId="57" fillId="33" borderId="0" xfId="0" applyNumberFormat="1" applyFont="1" applyFill="1" applyAlignment="1">
      <alignment horizontal="center" wrapText="1"/>
    </xf>
    <xf numFmtId="172" fontId="57" fillId="33" borderId="0" xfId="0" applyNumberFormat="1" applyFont="1" applyFill="1" applyAlignment="1">
      <alignment wrapText="1"/>
    </xf>
    <xf numFmtId="172" fontId="3" fillId="33" borderId="16" xfId="61" applyNumberFormat="1" applyFont="1" applyFill="1" applyBorder="1" applyAlignment="1">
      <alignment/>
    </xf>
    <xf numFmtId="172" fontId="3" fillId="33" borderId="23" xfId="61" applyNumberFormat="1" applyFont="1" applyFill="1" applyBorder="1" applyAlignment="1">
      <alignment/>
    </xf>
    <xf numFmtId="172" fontId="3" fillId="33" borderId="18" xfId="61" applyNumberFormat="1" applyFont="1" applyFill="1" applyBorder="1" applyAlignment="1">
      <alignment/>
    </xf>
    <xf numFmtId="172" fontId="3" fillId="33" borderId="17" xfId="61" applyNumberFormat="1" applyFont="1" applyFill="1" applyBorder="1" applyAlignment="1">
      <alignment/>
    </xf>
    <xf numFmtId="0" fontId="6" fillId="33" borderId="14" xfId="0" applyFont="1" applyFill="1" applyBorder="1" applyAlignment="1">
      <alignment vertical="center"/>
    </xf>
    <xf numFmtId="172" fontId="6" fillId="33" borderId="10" xfId="61" applyNumberFormat="1" applyFont="1" applyFill="1" applyBorder="1" applyAlignment="1">
      <alignment vertical="center"/>
    </xf>
    <xf numFmtId="172" fontId="6" fillId="33" borderId="14" xfId="61" applyNumberFormat="1" applyFont="1" applyFill="1" applyBorder="1" applyAlignment="1">
      <alignment vertical="center"/>
    </xf>
    <xf numFmtId="0" fontId="3" fillId="33" borderId="10" xfId="0" applyFont="1" applyFill="1" applyBorder="1" applyAlignment="1">
      <alignment/>
    </xf>
    <xf numFmtId="43" fontId="3" fillId="33" borderId="10" xfId="0" applyNumberFormat="1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0" fontId="58" fillId="33" borderId="0" xfId="0" applyFont="1" applyFill="1" applyAlignment="1">
      <alignment wrapText="1"/>
    </xf>
    <xf numFmtId="0" fontId="3" fillId="33" borderId="16" xfId="0" applyFont="1" applyFill="1" applyBorder="1" applyAlignment="1">
      <alignment/>
    </xf>
    <xf numFmtId="171" fontId="55" fillId="0" borderId="0" xfId="61" applyFont="1" applyFill="1" applyAlignment="1">
      <alignment/>
    </xf>
    <xf numFmtId="172" fontId="3" fillId="0" borderId="0" xfId="61" applyNumberFormat="1" applyFont="1" applyFill="1" applyAlignment="1">
      <alignment/>
    </xf>
    <xf numFmtId="43" fontId="3" fillId="0" borderId="0" xfId="0" applyNumberFormat="1" applyFont="1" applyFill="1" applyAlignment="1">
      <alignment/>
    </xf>
    <xf numFmtId="0" fontId="53" fillId="33" borderId="18" xfId="0" applyFont="1" applyFill="1" applyBorder="1" applyAlignment="1">
      <alignment/>
    </xf>
    <xf numFmtId="0" fontId="53" fillId="33" borderId="17" xfId="0" applyFont="1" applyFill="1" applyBorder="1" applyAlignment="1">
      <alignment/>
    </xf>
    <xf numFmtId="171" fontId="53" fillId="33" borderId="17" xfId="61" applyFont="1" applyFill="1" applyBorder="1" applyAlignment="1">
      <alignment/>
    </xf>
    <xf numFmtId="171" fontId="55" fillId="0" borderId="17" xfId="61" applyFont="1" applyFill="1" applyBorder="1" applyAlignment="1">
      <alignment/>
    </xf>
    <xf numFmtId="0" fontId="55" fillId="0" borderId="17" xfId="0" applyFont="1" applyFill="1" applyBorder="1" applyAlignment="1">
      <alignment horizontal="left"/>
    </xf>
    <xf numFmtId="172" fontId="3" fillId="0" borderId="17" xfId="61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43" fontId="3" fillId="0" borderId="23" xfId="0" applyNumberFormat="1" applyFont="1" applyFill="1" applyBorder="1" applyAlignment="1">
      <alignment/>
    </xf>
    <xf numFmtId="43" fontId="3" fillId="0" borderId="16" xfId="0" applyNumberFormat="1" applyFont="1" applyFill="1" applyBorder="1" applyAlignment="1">
      <alignment/>
    </xf>
    <xf numFmtId="171" fontId="6" fillId="33" borderId="12" xfId="61" applyFont="1" applyFill="1" applyBorder="1" applyAlignment="1">
      <alignment vertical="center" wrapText="1"/>
    </xf>
    <xf numFmtId="0" fontId="59" fillId="0" borderId="0" xfId="0" applyFont="1" applyFill="1" applyAlignment="1">
      <alignment horizontal="right"/>
    </xf>
    <xf numFmtId="0" fontId="10" fillId="33" borderId="16" xfId="47" applyFont="1" applyFill="1" applyBorder="1" applyAlignment="1">
      <alignment vertical="center"/>
      <protection/>
    </xf>
    <xf numFmtId="0" fontId="7" fillId="0" borderId="0" xfId="47" applyFont="1" applyFill="1" applyBorder="1" applyAlignment="1">
      <alignment vertical="center"/>
      <protection/>
    </xf>
    <xf numFmtId="0" fontId="6" fillId="0" borderId="0" xfId="47" applyFont="1" applyFill="1" applyBorder="1" applyAlignment="1">
      <alignment/>
      <protection/>
    </xf>
    <xf numFmtId="0" fontId="6" fillId="0" borderId="10" xfId="47" applyFont="1" applyBorder="1">
      <alignment/>
      <protection/>
    </xf>
    <xf numFmtId="0" fontId="6" fillId="0" borderId="16" xfId="47" applyFont="1" applyBorder="1">
      <alignment/>
      <protection/>
    </xf>
    <xf numFmtId="171" fontId="6" fillId="33" borderId="0" xfId="61" applyFont="1" applyFill="1" applyBorder="1" applyAlignment="1">
      <alignment horizontal="right" vertical="center"/>
    </xf>
    <xf numFmtId="0" fontId="6" fillId="0" borderId="12" xfId="47" applyFont="1" applyBorder="1">
      <alignment/>
      <protection/>
    </xf>
    <xf numFmtId="171" fontId="6" fillId="0" borderId="16" xfId="61" applyFont="1" applyBorder="1" applyAlignment="1">
      <alignment/>
    </xf>
    <xf numFmtId="171" fontId="6" fillId="0" borderId="23" xfId="61" applyFont="1" applyBorder="1" applyAlignment="1">
      <alignment/>
    </xf>
    <xf numFmtId="171" fontId="6" fillId="33" borderId="24" xfId="61" applyNumberFormat="1" applyFont="1" applyFill="1" applyBorder="1" applyAlignment="1">
      <alignment vertical="center" wrapText="1"/>
    </xf>
    <xf numFmtId="171" fontId="6" fillId="33" borderId="25" xfId="61" applyNumberFormat="1" applyFont="1" applyFill="1" applyBorder="1" applyAlignment="1">
      <alignment vertical="center" wrapText="1"/>
    </xf>
    <xf numFmtId="171" fontId="6" fillId="33" borderId="15" xfId="61" applyNumberFormat="1" applyFont="1" applyFill="1" applyBorder="1" applyAlignment="1">
      <alignment vertical="center" wrapText="1"/>
    </xf>
    <xf numFmtId="0" fontId="6" fillId="0" borderId="18" xfId="47" applyFont="1" applyBorder="1">
      <alignment/>
      <protection/>
    </xf>
    <xf numFmtId="0" fontId="6" fillId="0" borderId="17" xfId="47" applyFont="1" applyBorder="1">
      <alignment/>
      <protection/>
    </xf>
    <xf numFmtId="167" fontId="6" fillId="33" borderId="0" xfId="0" applyNumberFormat="1" applyFont="1" applyFill="1" applyBorder="1" applyAlignment="1">
      <alignment/>
    </xf>
    <xf numFmtId="0" fontId="59" fillId="0" borderId="0" xfId="0" applyFont="1" applyFill="1" applyAlignment="1">
      <alignment horizontal="center"/>
    </xf>
    <xf numFmtId="167" fontId="59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55" fillId="33" borderId="0" xfId="0" applyFont="1" applyFill="1" applyAlignment="1">
      <alignment/>
    </xf>
    <xf numFmtId="0" fontId="55" fillId="33" borderId="0" xfId="0" applyFont="1" applyFill="1" applyBorder="1" applyAlignment="1">
      <alignment/>
    </xf>
    <xf numFmtId="43" fontId="53" fillId="33" borderId="0" xfId="0" applyNumberFormat="1" applyFont="1" applyFill="1" applyAlignment="1">
      <alignment/>
    </xf>
    <xf numFmtId="171" fontId="7" fillId="33" borderId="22" xfId="61" applyNumberFormat="1" applyFont="1" applyFill="1" applyBorder="1" applyAlignment="1">
      <alignment vertical="center"/>
    </xf>
    <xf numFmtId="4" fontId="6" fillId="0" borderId="0" xfId="47" applyNumberFormat="1" applyFont="1" applyBorder="1">
      <alignment/>
      <protection/>
    </xf>
    <xf numFmtId="171" fontId="7" fillId="0" borderId="16" xfId="61" applyFont="1" applyBorder="1" applyAlignment="1">
      <alignment/>
    </xf>
    <xf numFmtId="171" fontId="6" fillId="33" borderId="0" xfId="6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 wrapText="1"/>
    </xf>
    <xf numFmtId="37" fontId="6" fillId="36" borderId="23" xfId="47" applyNumberFormat="1" applyFont="1" applyFill="1" applyBorder="1" applyAlignment="1">
      <alignment horizontal="center"/>
      <protection/>
    </xf>
    <xf numFmtId="37" fontId="6" fillId="36" borderId="16" xfId="47" applyNumberFormat="1" applyFont="1" applyFill="1" applyBorder="1" applyAlignment="1">
      <alignment horizontal="center"/>
      <protection/>
    </xf>
    <xf numFmtId="0" fontId="52" fillId="33" borderId="0" xfId="0" applyFont="1" applyFill="1" applyBorder="1" applyAlignment="1">
      <alignment/>
    </xf>
    <xf numFmtId="0" fontId="0" fillId="0" borderId="0" xfId="0" applyBorder="1" applyAlignment="1">
      <alignment/>
    </xf>
    <xf numFmtId="172" fontId="3" fillId="33" borderId="0" xfId="0" applyNumberFormat="1" applyFont="1" applyFill="1" applyBorder="1" applyAlignment="1">
      <alignment/>
    </xf>
    <xf numFmtId="172" fontId="3" fillId="33" borderId="0" xfId="61" applyNumberFormat="1" applyFont="1" applyFill="1" applyBorder="1" applyAlignment="1">
      <alignment/>
    </xf>
    <xf numFmtId="172" fontId="57" fillId="33" borderId="0" xfId="0" applyNumberFormat="1" applyFont="1" applyFill="1" applyBorder="1" applyAlignment="1">
      <alignment horizontal="center" wrapText="1"/>
    </xf>
    <xf numFmtId="172" fontId="57" fillId="33" borderId="0" xfId="0" applyNumberFormat="1" applyFont="1" applyFill="1" applyBorder="1" applyAlignment="1">
      <alignment wrapText="1"/>
    </xf>
    <xf numFmtId="43" fontId="3" fillId="33" borderId="0" xfId="0" applyNumberFormat="1" applyFont="1" applyFill="1" applyBorder="1" applyAlignment="1">
      <alignment/>
    </xf>
    <xf numFmtId="172" fontId="55" fillId="33" borderId="0" xfId="61" applyNumberFormat="1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58" fillId="33" borderId="0" xfId="0" applyFont="1" applyFill="1" applyBorder="1" applyAlignment="1">
      <alignment wrapText="1"/>
    </xf>
    <xf numFmtId="0" fontId="53" fillId="33" borderId="0" xfId="0" applyFont="1" applyFill="1" applyBorder="1" applyAlignment="1">
      <alignment/>
    </xf>
    <xf numFmtId="171" fontId="53" fillId="33" borderId="0" xfId="61" applyFont="1" applyFill="1" applyBorder="1" applyAlignment="1">
      <alignment/>
    </xf>
    <xf numFmtId="171" fontId="55" fillId="0" borderId="0" xfId="61" applyFont="1" applyFill="1" applyBorder="1" applyAlignment="1">
      <alignment/>
    </xf>
    <xf numFmtId="0" fontId="55" fillId="0" borderId="0" xfId="0" applyFont="1" applyFill="1" applyBorder="1" applyAlignment="1">
      <alignment horizontal="left"/>
    </xf>
    <xf numFmtId="172" fontId="3" fillId="0" borderId="0" xfId="61" applyNumberFormat="1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6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172" fontId="3" fillId="33" borderId="0" xfId="0" applyNumberFormat="1" applyFont="1" applyFill="1" applyBorder="1" applyAlignment="1">
      <alignment horizontal="center"/>
    </xf>
    <xf numFmtId="171" fontId="59" fillId="0" borderId="0" xfId="61" applyFont="1" applyFill="1" applyAlignment="1">
      <alignment/>
    </xf>
    <xf numFmtId="171" fontId="6" fillId="33" borderId="0" xfId="61" applyFont="1" applyFill="1" applyAlignment="1">
      <alignment/>
    </xf>
    <xf numFmtId="171" fontId="59" fillId="33" borderId="0" xfId="61" applyFont="1" applyFill="1" applyAlignment="1">
      <alignment/>
    </xf>
    <xf numFmtId="171" fontId="59" fillId="0" borderId="10" xfId="61" applyFont="1" applyFill="1" applyBorder="1" applyAlignment="1">
      <alignment/>
    </xf>
    <xf numFmtId="171" fontId="6" fillId="33" borderId="12" xfId="61" applyFont="1" applyFill="1" applyBorder="1" applyAlignment="1">
      <alignment vertical="center"/>
    </xf>
    <xf numFmtId="171" fontId="6" fillId="33" borderId="10" xfId="61" applyFont="1" applyFill="1" applyBorder="1" applyAlignment="1">
      <alignment vertical="center"/>
    </xf>
    <xf numFmtId="171" fontId="6" fillId="33" borderId="24" xfId="61" applyFont="1" applyFill="1" applyBorder="1" applyAlignment="1">
      <alignment vertical="center"/>
    </xf>
    <xf numFmtId="171" fontId="6" fillId="33" borderId="25" xfId="61" applyFont="1" applyFill="1" applyBorder="1" applyAlignment="1">
      <alignment vertical="center"/>
    </xf>
    <xf numFmtId="171" fontId="6" fillId="33" borderId="15" xfId="61" applyFont="1" applyFill="1" applyBorder="1" applyAlignment="1">
      <alignment vertical="center"/>
    </xf>
    <xf numFmtId="172" fontId="6" fillId="33" borderId="16" xfId="0" applyNumberFormat="1" applyFont="1" applyFill="1" applyBorder="1" applyAlignment="1">
      <alignment vertical="center"/>
    </xf>
    <xf numFmtId="171" fontId="6" fillId="33" borderId="16" xfId="61" applyFont="1" applyFill="1" applyBorder="1" applyAlignment="1">
      <alignment/>
    </xf>
    <xf numFmtId="171" fontId="6" fillId="33" borderId="22" xfId="61" applyFont="1" applyFill="1" applyBorder="1" applyAlignment="1">
      <alignment/>
    </xf>
    <xf numFmtId="49" fontId="7" fillId="33" borderId="16" xfId="0" applyNumberFormat="1" applyFont="1" applyFill="1" applyBorder="1" applyAlignment="1">
      <alignment vertical="center"/>
    </xf>
    <xf numFmtId="49" fontId="6" fillId="0" borderId="0" xfId="47" applyNumberFormat="1" applyFont="1" applyBorder="1" applyAlignment="1">
      <alignment horizontal="justify"/>
      <protection/>
    </xf>
    <xf numFmtId="171" fontId="6" fillId="33" borderId="12" xfId="61" applyFont="1" applyFill="1" applyBorder="1" applyAlignment="1">
      <alignment/>
    </xf>
    <xf numFmtId="171" fontId="6" fillId="33" borderId="0" xfId="61" applyFont="1" applyFill="1" applyBorder="1" applyAlignment="1">
      <alignment/>
    </xf>
    <xf numFmtId="171" fontId="6" fillId="33" borderId="0" xfId="61" applyFont="1" applyFill="1" applyBorder="1" applyAlignment="1">
      <alignment wrapText="1"/>
    </xf>
    <xf numFmtId="171" fontId="6" fillId="0" borderId="0" xfId="61" applyFont="1" applyFill="1" applyBorder="1" applyAlignment="1">
      <alignment wrapText="1"/>
    </xf>
    <xf numFmtId="0" fontId="10" fillId="33" borderId="0" xfId="47" applyFont="1" applyFill="1" applyBorder="1" applyAlignment="1">
      <alignment/>
      <protection/>
    </xf>
    <xf numFmtId="4" fontId="6" fillId="33" borderId="0" xfId="47" applyNumberFormat="1" applyFont="1" applyFill="1" applyBorder="1" applyAlignment="1">
      <alignment horizontal="right"/>
      <protection/>
    </xf>
    <xf numFmtId="43" fontId="6" fillId="0" borderId="17" xfId="47" applyNumberFormat="1" applyFont="1" applyFill="1" applyBorder="1" applyAlignment="1">
      <alignment/>
      <protection/>
    </xf>
    <xf numFmtId="171" fontId="6" fillId="0" borderId="0" xfId="61" applyFont="1" applyFill="1" applyBorder="1" applyAlignment="1">
      <alignment/>
    </xf>
    <xf numFmtId="0" fontId="7" fillId="34" borderId="14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wrapText="1"/>
    </xf>
    <xf numFmtId="0" fontId="7" fillId="34" borderId="17" xfId="0" applyFont="1" applyFill="1" applyBorder="1" applyAlignment="1">
      <alignment horizontal="center" wrapText="1"/>
    </xf>
    <xf numFmtId="0" fontId="7" fillId="34" borderId="0" xfId="0" applyFont="1" applyFill="1" applyBorder="1" applyAlignment="1">
      <alignment horizontal="center" wrapText="1"/>
    </xf>
    <xf numFmtId="0" fontId="7" fillId="34" borderId="24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 vertical="center"/>
    </xf>
    <xf numFmtId="0" fontId="7" fillId="34" borderId="18" xfId="47" applyFont="1" applyFill="1" applyBorder="1" applyAlignment="1">
      <alignment horizontal="center" wrapText="1"/>
      <protection/>
    </xf>
    <xf numFmtId="0" fontId="7" fillId="34" borderId="12" xfId="47" applyFont="1" applyFill="1" applyBorder="1" applyAlignment="1">
      <alignment horizontal="center" wrapText="1"/>
      <protection/>
    </xf>
    <xf numFmtId="0" fontId="7" fillId="34" borderId="17" xfId="47" applyFont="1" applyFill="1" applyBorder="1" applyAlignment="1">
      <alignment horizontal="center"/>
      <protection/>
    </xf>
    <xf numFmtId="0" fontId="7" fillId="34" borderId="0" xfId="47" applyFont="1" applyFill="1" applyBorder="1" applyAlignment="1">
      <alignment horizontal="center"/>
      <protection/>
    </xf>
    <xf numFmtId="0" fontId="7" fillId="34" borderId="14" xfId="47" applyFont="1" applyFill="1" applyBorder="1" applyAlignment="1">
      <alignment horizontal="center"/>
      <protection/>
    </xf>
    <xf numFmtId="0" fontId="7" fillId="34" borderId="10" xfId="47" applyFont="1" applyFill="1" applyBorder="1" applyAlignment="1">
      <alignment horizontal="center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7" fillId="34" borderId="17" xfId="47" applyFont="1" applyFill="1" applyBorder="1" applyAlignment="1">
      <alignment horizontal="center" vertical="center"/>
      <protection/>
    </xf>
    <xf numFmtId="0" fontId="7" fillId="34" borderId="0" xfId="47" applyFont="1" applyFill="1" applyBorder="1" applyAlignment="1">
      <alignment horizontal="center" vertical="center"/>
      <protection/>
    </xf>
    <xf numFmtId="0" fontId="7" fillId="34" borderId="14" xfId="47" applyFont="1" applyFill="1" applyBorder="1" applyAlignment="1">
      <alignment horizontal="center" vertical="center"/>
      <protection/>
    </xf>
    <xf numFmtId="0" fontId="7" fillId="34" borderId="10" xfId="47" applyFont="1" applyFill="1" applyBorder="1" applyAlignment="1">
      <alignment horizontal="center" vertical="center"/>
      <protection/>
    </xf>
    <xf numFmtId="171" fontId="7" fillId="33" borderId="23" xfId="61" applyFont="1" applyFill="1" applyBorder="1" applyAlignment="1">
      <alignment horizontal="center" vertical="center"/>
    </xf>
    <xf numFmtId="171" fontId="7" fillId="33" borderId="16" xfId="61" applyFont="1" applyFill="1" applyBorder="1" applyAlignment="1">
      <alignment horizontal="center" vertical="center"/>
    </xf>
    <xf numFmtId="171" fontId="7" fillId="33" borderId="21" xfId="6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  <xf numFmtId="171" fontId="6" fillId="33" borderId="17" xfId="61" applyFont="1" applyFill="1" applyBorder="1" applyAlignment="1">
      <alignment horizontal="center" vertical="center" wrapText="1"/>
    </xf>
    <xf numFmtId="171" fontId="6" fillId="33" borderId="0" xfId="61" applyFont="1" applyFill="1" applyBorder="1" applyAlignment="1">
      <alignment horizontal="center" vertical="center" wrapText="1"/>
    </xf>
    <xf numFmtId="171" fontId="6" fillId="33" borderId="20" xfId="61" applyFont="1" applyFill="1" applyBorder="1" applyAlignment="1">
      <alignment horizontal="center" vertical="center" wrapText="1"/>
    </xf>
    <xf numFmtId="171" fontId="6" fillId="33" borderId="14" xfId="61" applyFont="1" applyFill="1" applyBorder="1" applyAlignment="1">
      <alignment horizontal="center" vertical="center" wrapText="1"/>
    </xf>
    <xf numFmtId="171" fontId="6" fillId="33" borderId="10" xfId="61" applyFont="1" applyFill="1" applyBorder="1" applyAlignment="1">
      <alignment horizontal="center" vertical="center" wrapText="1"/>
    </xf>
    <xf numFmtId="171" fontId="6" fillId="33" borderId="13" xfId="61" applyFont="1" applyFill="1" applyBorder="1" applyAlignment="1">
      <alignment horizontal="center" vertical="center" wrapText="1"/>
    </xf>
    <xf numFmtId="171" fontId="7" fillId="33" borderId="23" xfId="61" applyFont="1" applyFill="1" applyBorder="1" applyAlignment="1">
      <alignment horizontal="center" vertical="center" wrapText="1"/>
    </xf>
    <xf numFmtId="171" fontId="7" fillId="33" borderId="16" xfId="61" applyFont="1" applyFill="1" applyBorder="1" applyAlignment="1">
      <alignment horizontal="center" vertical="center" wrapText="1"/>
    </xf>
    <xf numFmtId="171" fontId="7" fillId="33" borderId="21" xfId="61" applyFont="1" applyFill="1" applyBorder="1" applyAlignment="1">
      <alignment horizontal="center" vertical="center" wrapText="1"/>
    </xf>
    <xf numFmtId="167" fontId="6" fillId="33" borderId="0" xfId="0" applyNumberFormat="1" applyFont="1" applyFill="1" applyBorder="1" applyAlignment="1">
      <alignment horizontal="right"/>
    </xf>
    <xf numFmtId="0" fontId="7" fillId="34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0" fontId="6" fillId="33" borderId="0" xfId="0" applyFont="1" applyFill="1" applyBorder="1" applyAlignment="1">
      <alignment horizontal="right" vertical="center"/>
    </xf>
    <xf numFmtId="49" fontId="7" fillId="33" borderId="0" xfId="0" applyNumberFormat="1" applyFont="1" applyFill="1" applyBorder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center"/>
    </xf>
    <xf numFmtId="171" fontId="7" fillId="33" borderId="23" xfId="61" applyNumberFormat="1" applyFont="1" applyFill="1" applyBorder="1" applyAlignment="1">
      <alignment horizontal="center" vertical="center"/>
    </xf>
    <xf numFmtId="171" fontId="7" fillId="33" borderId="16" xfId="61" applyNumberFormat="1" applyFont="1" applyFill="1" applyBorder="1" applyAlignment="1">
      <alignment horizontal="center" vertical="center"/>
    </xf>
    <xf numFmtId="171" fontId="7" fillId="33" borderId="21" xfId="61" applyNumberFormat="1" applyFont="1" applyFill="1" applyBorder="1" applyAlignment="1">
      <alignment horizontal="center" vertical="center"/>
    </xf>
    <xf numFmtId="37" fontId="7" fillId="34" borderId="12" xfId="0" applyNumberFormat="1" applyFont="1" applyFill="1" applyBorder="1" applyAlignment="1">
      <alignment horizontal="center" vertical="center"/>
    </xf>
    <xf numFmtId="37" fontId="7" fillId="34" borderId="11" xfId="0" applyNumberFormat="1" applyFont="1" applyFill="1" applyBorder="1" applyAlignment="1">
      <alignment horizontal="center" vertical="center"/>
    </xf>
    <xf numFmtId="37" fontId="7" fillId="34" borderId="0" xfId="0" applyNumberFormat="1" applyFont="1" applyFill="1" applyBorder="1" applyAlignment="1">
      <alignment horizontal="center" vertical="center"/>
    </xf>
    <xf numFmtId="37" fontId="7" fillId="34" borderId="20" xfId="0" applyNumberFormat="1" applyFont="1" applyFill="1" applyBorder="1" applyAlignment="1">
      <alignment horizontal="center" vertical="center"/>
    </xf>
    <xf numFmtId="37" fontId="7" fillId="34" borderId="10" xfId="0" applyNumberFormat="1" applyFont="1" applyFill="1" applyBorder="1" applyAlignment="1">
      <alignment horizontal="center" vertical="center"/>
    </xf>
    <xf numFmtId="37" fontId="7" fillId="34" borderId="13" xfId="0" applyNumberFormat="1" applyFont="1" applyFill="1" applyBorder="1" applyAlignment="1">
      <alignment horizontal="center" vertical="center"/>
    </xf>
    <xf numFmtId="171" fontId="7" fillId="33" borderId="23" xfId="61" applyNumberFormat="1" applyFont="1" applyFill="1" applyBorder="1" applyAlignment="1">
      <alignment horizontal="center" vertical="center" wrapText="1"/>
    </xf>
    <xf numFmtId="171" fontId="7" fillId="33" borderId="16" xfId="61" applyNumberFormat="1" applyFont="1" applyFill="1" applyBorder="1" applyAlignment="1">
      <alignment horizontal="center" vertical="center" wrapText="1"/>
    </xf>
    <xf numFmtId="171" fontId="7" fillId="33" borderId="21" xfId="61" applyNumberFormat="1" applyFont="1" applyFill="1" applyBorder="1" applyAlignment="1">
      <alignment horizontal="center" vertical="center" wrapText="1"/>
    </xf>
    <xf numFmtId="171" fontId="6" fillId="33" borderId="17" xfId="61" applyNumberFormat="1" applyFont="1" applyFill="1" applyBorder="1" applyAlignment="1">
      <alignment horizontal="center" vertical="center" wrapText="1"/>
    </xf>
    <xf numFmtId="171" fontId="6" fillId="33" borderId="0" xfId="61" applyNumberFormat="1" applyFont="1" applyFill="1" applyBorder="1" applyAlignment="1">
      <alignment horizontal="center" vertical="center" wrapText="1"/>
    </xf>
    <xf numFmtId="171" fontId="6" fillId="33" borderId="20" xfId="61" applyNumberFormat="1" applyFont="1" applyFill="1" applyBorder="1" applyAlignment="1">
      <alignment horizontal="center" vertical="center" wrapText="1"/>
    </xf>
    <xf numFmtId="171" fontId="6" fillId="33" borderId="14" xfId="61" applyNumberFormat="1" applyFont="1" applyFill="1" applyBorder="1" applyAlignment="1">
      <alignment horizontal="center" vertical="center" wrapText="1"/>
    </xf>
    <xf numFmtId="171" fontId="6" fillId="33" borderId="10" xfId="61" applyNumberFormat="1" applyFont="1" applyFill="1" applyBorder="1" applyAlignment="1">
      <alignment horizontal="center" vertical="center" wrapText="1"/>
    </xf>
    <xf numFmtId="171" fontId="6" fillId="33" borderId="13" xfId="61" applyNumberFormat="1" applyFont="1" applyFill="1" applyBorder="1" applyAlignment="1">
      <alignment horizontal="center" vertical="center" wrapText="1"/>
    </xf>
    <xf numFmtId="171" fontId="6" fillId="33" borderId="17" xfId="61" applyNumberFormat="1" applyFont="1" applyFill="1" applyBorder="1" applyAlignment="1">
      <alignment horizontal="center" vertical="center"/>
    </xf>
    <xf numFmtId="171" fontId="6" fillId="33" borderId="0" xfId="61" applyNumberFormat="1" applyFont="1" applyFill="1" applyBorder="1" applyAlignment="1">
      <alignment horizontal="center" vertical="center"/>
    </xf>
    <xf numFmtId="0" fontId="7" fillId="34" borderId="12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172" fontId="6" fillId="33" borderId="16" xfId="61" applyNumberFormat="1" applyFont="1" applyFill="1" applyBorder="1" applyAlignment="1">
      <alignment horizontal="center" vertical="center"/>
    </xf>
    <xf numFmtId="171" fontId="6" fillId="0" borderId="17" xfId="61" applyFont="1" applyFill="1" applyBorder="1" applyAlignment="1">
      <alignment horizontal="center" vertical="center" wrapText="1"/>
    </xf>
    <xf numFmtId="171" fontId="6" fillId="0" borderId="0" xfId="61" applyFont="1" applyFill="1" applyBorder="1" applyAlignment="1">
      <alignment horizontal="center" vertical="center" wrapText="1"/>
    </xf>
    <xf numFmtId="171" fontId="6" fillId="0" borderId="20" xfId="61" applyFont="1" applyFill="1" applyBorder="1" applyAlignment="1">
      <alignment horizontal="center" vertical="center" wrapText="1"/>
    </xf>
    <xf numFmtId="171" fontId="6" fillId="0" borderId="26" xfId="61" applyFont="1" applyFill="1" applyBorder="1" applyAlignment="1">
      <alignment horizontal="center" vertical="center" wrapText="1"/>
    </xf>
    <xf numFmtId="0" fontId="7" fillId="34" borderId="23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7" fillId="34" borderId="18" xfId="47" applyFont="1" applyFill="1" applyBorder="1" applyAlignment="1">
      <alignment horizontal="center" vertical="center" wrapText="1"/>
      <protection/>
    </xf>
    <xf numFmtId="0" fontId="7" fillId="34" borderId="12" xfId="47" applyFont="1" applyFill="1" applyBorder="1" applyAlignment="1">
      <alignment horizontal="center" vertical="center" wrapText="1"/>
      <protection/>
    </xf>
    <xf numFmtId="171" fontId="6" fillId="33" borderId="0" xfId="61" applyFont="1" applyFill="1" applyBorder="1" applyAlignment="1">
      <alignment horizontal="center" vertical="center"/>
    </xf>
    <xf numFmtId="43" fontId="6" fillId="33" borderId="0" xfId="0" applyNumberFormat="1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3" fontId="6" fillId="33" borderId="0" xfId="0" applyNumberFormat="1" applyFont="1" applyFill="1" applyAlignment="1">
      <alignment horizontal="center" vertical="center"/>
    </xf>
    <xf numFmtId="0" fontId="6" fillId="33" borderId="0" xfId="0" applyFont="1" applyFill="1" applyAlignment="1">
      <alignment horizontal="right" vertical="center"/>
    </xf>
    <xf numFmtId="37" fontId="7" fillId="34" borderId="12" xfId="0" applyNumberFormat="1" applyFont="1" applyFill="1" applyBorder="1" applyAlignment="1">
      <alignment horizontal="center" vertical="center" wrapText="1"/>
    </xf>
    <xf numFmtId="37" fontId="7" fillId="34" borderId="11" xfId="0" applyNumberFormat="1" applyFont="1" applyFill="1" applyBorder="1" applyAlignment="1">
      <alignment horizontal="center" vertical="center" wrapText="1"/>
    </xf>
    <xf numFmtId="37" fontId="7" fillId="34" borderId="10" xfId="0" applyNumberFormat="1" applyFont="1" applyFill="1" applyBorder="1" applyAlignment="1">
      <alignment horizontal="center" vertical="center" wrapText="1"/>
    </xf>
    <xf numFmtId="37" fontId="7" fillId="34" borderId="13" xfId="0" applyNumberFormat="1" applyFont="1" applyFill="1" applyBorder="1" applyAlignment="1">
      <alignment horizontal="center" vertical="center" wrapText="1"/>
    </xf>
    <xf numFmtId="49" fontId="7" fillId="34" borderId="18" xfId="0" applyNumberFormat="1" applyFont="1" applyFill="1" applyBorder="1" applyAlignment="1">
      <alignment horizontal="center" vertical="center" wrapText="1"/>
    </xf>
    <xf numFmtId="49" fontId="7" fillId="34" borderId="12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/>
    </xf>
    <xf numFmtId="172" fontId="57" fillId="34" borderId="18" xfId="0" applyNumberFormat="1" applyFont="1" applyFill="1" applyBorder="1" applyAlignment="1">
      <alignment horizontal="center" vertical="center" wrapText="1"/>
    </xf>
    <xf numFmtId="172" fontId="57" fillId="34" borderId="12" xfId="0" applyNumberFormat="1" applyFont="1" applyFill="1" applyBorder="1" applyAlignment="1">
      <alignment horizontal="center" vertical="center" wrapText="1"/>
    </xf>
    <xf numFmtId="172" fontId="57" fillId="34" borderId="17" xfId="0" applyNumberFormat="1" applyFont="1" applyFill="1" applyBorder="1" applyAlignment="1">
      <alignment horizontal="center" vertical="center" wrapText="1"/>
    </xf>
    <xf numFmtId="172" fontId="57" fillId="34" borderId="0" xfId="0" applyNumberFormat="1" applyFont="1" applyFill="1" applyBorder="1" applyAlignment="1">
      <alignment horizontal="center" vertical="center" wrapText="1"/>
    </xf>
    <xf numFmtId="172" fontId="57" fillId="34" borderId="14" xfId="0" applyNumberFormat="1" applyFont="1" applyFill="1" applyBorder="1" applyAlignment="1">
      <alignment horizontal="center" wrapText="1"/>
    </xf>
    <xf numFmtId="172" fontId="57" fillId="34" borderId="10" xfId="0" applyNumberFormat="1" applyFont="1" applyFill="1" applyBorder="1" applyAlignment="1">
      <alignment horizontal="center" wrapText="1"/>
    </xf>
    <xf numFmtId="171" fontId="6" fillId="33" borderId="26" xfId="61" applyNumberFormat="1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left" wrapText="1"/>
    </xf>
    <xf numFmtId="0" fontId="7" fillId="34" borderId="21" xfId="0" applyFont="1" applyFill="1" applyBorder="1" applyAlignment="1">
      <alignment horizontal="left" wrapText="1"/>
    </xf>
    <xf numFmtId="0" fontId="7" fillId="34" borderId="17" xfId="47" applyFont="1" applyFill="1" applyBorder="1" applyAlignment="1">
      <alignment horizontal="center" vertical="center" wrapText="1"/>
      <protection/>
    </xf>
    <xf numFmtId="0" fontId="7" fillId="34" borderId="0" xfId="47" applyFont="1" applyFill="1" applyAlignment="1">
      <alignment horizontal="center" vertical="center" wrapText="1"/>
      <protection/>
    </xf>
    <xf numFmtId="49" fontId="6" fillId="33" borderId="0" xfId="0" applyNumberFormat="1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2" fontId="4" fillId="0" borderId="0" xfId="61" applyNumberFormat="1" applyFont="1" applyFill="1" applyAlignment="1">
      <alignment/>
    </xf>
    <xf numFmtId="171" fontId="3" fillId="0" borderId="0" xfId="61" applyFont="1" applyFill="1" applyAlignment="1">
      <alignment/>
    </xf>
    <xf numFmtId="0" fontId="55" fillId="0" borderId="0" xfId="0" applyFont="1" applyFill="1" applyAlignment="1">
      <alignment horizontal="left"/>
    </xf>
    <xf numFmtId="43" fontId="60" fillId="0" borderId="0" xfId="0" applyNumberFormat="1" applyFont="1" applyFill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  <cellStyle name="Vírgula 2" xfId="62"/>
    <cellStyle name="Vírgula 2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161925</xdr:rowOff>
    </xdr:from>
    <xdr:to>
      <xdr:col>4</xdr:col>
      <xdr:colOff>114300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48475" y="161925"/>
          <a:ext cx="5143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1171575</xdr:colOff>
      <xdr:row>112</xdr:row>
      <xdr:rowOff>104775</xdr:rowOff>
    </xdr:from>
    <xdr:to>
      <xdr:col>4</xdr:col>
      <xdr:colOff>95250</xdr:colOff>
      <xdr:row>115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9900" y="20031075"/>
          <a:ext cx="523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37"/>
  <sheetViews>
    <sheetView showGridLines="0" tabSelected="1" zoomScale="90" zoomScaleNormal="90" workbookViewId="0" topLeftCell="A167">
      <selection activeCell="A162" sqref="A162"/>
    </sheetView>
  </sheetViews>
  <sheetFormatPr defaultColWidth="9.140625" defaultRowHeight="15"/>
  <cols>
    <col min="1" max="1" width="68.421875" style="9" customWidth="1"/>
    <col min="2" max="2" width="16.28125" style="9" customWidth="1"/>
    <col min="3" max="3" width="17.7109375" style="9" bestFit="1" customWidth="1"/>
    <col min="4" max="4" width="6.28125" style="9" customWidth="1"/>
    <col min="5" max="5" width="5.7109375" style="9" customWidth="1"/>
    <col min="6" max="6" width="4.57421875" style="9" customWidth="1"/>
    <col min="7" max="7" width="6.140625" style="9" customWidth="1"/>
    <col min="8" max="8" width="9.00390625" style="9" customWidth="1"/>
    <col min="9" max="9" width="10.8515625" style="9" customWidth="1"/>
    <col min="10" max="10" width="9.28125" style="9" customWidth="1"/>
    <col min="11" max="11" width="22.57421875" style="9" customWidth="1"/>
    <col min="12" max="13" width="19.28125" style="10" customWidth="1"/>
    <col min="14" max="14" width="19.28125" style="19" customWidth="1"/>
    <col min="15" max="15" width="19.28125" style="10" customWidth="1"/>
    <col min="16" max="16" width="19.421875" style="10" bestFit="1" customWidth="1"/>
    <col min="17" max="17" width="16.7109375" style="10" bestFit="1" customWidth="1"/>
    <col min="18" max="18" width="22.7109375" style="10" customWidth="1"/>
    <col min="19" max="19" width="17.00390625" style="10" bestFit="1" customWidth="1"/>
    <col min="20" max="20" width="17.421875" style="10" customWidth="1"/>
    <col min="21" max="21" width="63.7109375" style="10" bestFit="1" customWidth="1"/>
    <col min="22" max="22" width="9.140625" style="10" customWidth="1"/>
    <col min="23" max="16384" width="9.140625" style="9" customWidth="1"/>
  </cols>
  <sheetData>
    <row r="1" ht="14.25">
      <c r="S1" s="22"/>
    </row>
    <row r="2" spans="1:11" ht="14.2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4.2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1" ht="14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3" ht="14.25">
      <c r="A5" s="360" t="s">
        <v>152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</row>
    <row r="6" spans="1:13" ht="14.25">
      <c r="A6" s="360" t="s">
        <v>153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</row>
    <row r="7" spans="1:13" ht="14.25">
      <c r="A7" s="361" t="s">
        <v>151</v>
      </c>
      <c r="B7" s="361"/>
      <c r="C7" s="361"/>
      <c r="D7" s="361"/>
      <c r="E7" s="361"/>
      <c r="F7" s="361"/>
      <c r="G7" s="361"/>
      <c r="H7" s="361"/>
      <c r="I7" s="361"/>
      <c r="J7" s="361"/>
      <c r="K7" s="361"/>
      <c r="L7" s="361"/>
      <c r="M7" s="361"/>
    </row>
    <row r="8" spans="1:13" ht="14.25">
      <c r="A8" s="360" t="s">
        <v>154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</row>
    <row r="9" spans="1:13" ht="14.25">
      <c r="A9" s="360" t="s">
        <v>155</v>
      </c>
      <c r="B9" s="360"/>
      <c r="C9" s="360"/>
      <c r="D9" s="360"/>
      <c r="E9" s="360"/>
      <c r="F9" s="360"/>
      <c r="G9" s="360"/>
      <c r="H9" s="360"/>
      <c r="I9" s="360"/>
      <c r="J9" s="360"/>
      <c r="K9" s="360"/>
      <c r="L9" s="360"/>
      <c r="M9" s="360"/>
    </row>
    <row r="10" spans="1:11" ht="14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5"/>
    </row>
    <row r="11" spans="1:13" ht="14.25">
      <c r="A11" s="24"/>
      <c r="B11" s="24"/>
      <c r="C11" s="24"/>
      <c r="D11" s="24"/>
      <c r="E11" s="24"/>
      <c r="F11" s="24"/>
      <c r="G11" s="296"/>
      <c r="H11" s="296"/>
      <c r="I11" s="296"/>
      <c r="J11" s="296"/>
      <c r="K11" s="296"/>
      <c r="M11" s="83" t="s">
        <v>156</v>
      </c>
    </row>
    <row r="12" spans="1:17" ht="18">
      <c r="A12" s="25" t="s">
        <v>6</v>
      </c>
      <c r="B12" s="25"/>
      <c r="C12" s="25"/>
      <c r="D12" s="25"/>
      <c r="E12" s="25"/>
      <c r="F12" s="27"/>
      <c r="G12" s="25"/>
      <c r="H12" s="25"/>
      <c r="I12" s="294"/>
      <c r="J12" s="294"/>
      <c r="K12" s="294"/>
      <c r="L12" s="195"/>
      <c r="M12" s="195">
        <v>1</v>
      </c>
      <c r="N12" s="195"/>
      <c r="Q12" s="51"/>
    </row>
    <row r="13" spans="1:17" ht="14.25" customHeight="1">
      <c r="A13" s="322" t="s">
        <v>78</v>
      </c>
      <c r="B13" s="322"/>
      <c r="C13" s="322"/>
      <c r="D13" s="322"/>
      <c r="E13" s="322"/>
      <c r="F13" s="322"/>
      <c r="G13" s="322"/>
      <c r="H13" s="322"/>
      <c r="I13" s="322"/>
      <c r="J13" s="322"/>
      <c r="K13" s="322"/>
      <c r="L13" s="322"/>
      <c r="M13" s="322"/>
      <c r="Q13" s="51"/>
    </row>
    <row r="14" spans="1:13" ht="14.25">
      <c r="A14" s="348" t="s">
        <v>79</v>
      </c>
      <c r="B14" s="348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</row>
    <row r="15" spans="1:13" ht="14.25" customHeight="1">
      <c r="A15" s="322" t="s">
        <v>83</v>
      </c>
      <c r="B15" s="323"/>
      <c r="C15" s="259" t="s">
        <v>84</v>
      </c>
      <c r="D15" s="255" t="s">
        <v>0</v>
      </c>
      <c r="E15" s="256"/>
      <c r="F15" s="256"/>
      <c r="G15" s="256"/>
      <c r="H15" s="256"/>
      <c r="I15" s="256"/>
      <c r="J15" s="256"/>
      <c r="K15" s="256"/>
      <c r="L15" s="256"/>
      <c r="M15" s="256"/>
    </row>
    <row r="16" spans="1:13" ht="14.25" customHeight="1">
      <c r="A16" s="254"/>
      <c r="B16" s="324"/>
      <c r="C16" s="260"/>
      <c r="D16" s="257" t="s">
        <v>144</v>
      </c>
      <c r="E16" s="258"/>
      <c r="F16" s="258"/>
      <c r="G16" s="258"/>
      <c r="H16" s="258"/>
      <c r="I16" s="258"/>
      <c r="J16" s="258"/>
      <c r="K16" s="258"/>
      <c r="L16" s="258"/>
      <c r="M16" s="258"/>
    </row>
    <row r="17" spans="1:15" ht="15" customHeight="1">
      <c r="A17" s="253"/>
      <c r="B17" s="325"/>
      <c r="C17" s="50" t="s">
        <v>85</v>
      </c>
      <c r="D17" s="252" t="s">
        <v>86</v>
      </c>
      <c r="E17" s="253"/>
      <c r="F17" s="253"/>
      <c r="G17" s="253"/>
      <c r="H17" s="253"/>
      <c r="I17" s="253"/>
      <c r="J17" s="253"/>
      <c r="K17" s="253"/>
      <c r="L17" s="253"/>
      <c r="M17" s="253"/>
      <c r="N17" s="210"/>
      <c r="O17" s="15"/>
    </row>
    <row r="18" spans="1:13" ht="14.25">
      <c r="A18" s="103" t="s">
        <v>46</v>
      </c>
      <c r="B18" s="84"/>
      <c r="C18" s="236">
        <f>C19+C23+C27+C31+C32</f>
        <v>0</v>
      </c>
      <c r="D18" s="118"/>
      <c r="E18" s="118"/>
      <c r="F18" s="118"/>
      <c r="G18" s="118"/>
      <c r="H18" s="118"/>
      <c r="I18" s="66"/>
      <c r="J18" s="66"/>
      <c r="K18" s="286">
        <f>K19+K23+K27+K31+K32</f>
        <v>384157583.33</v>
      </c>
      <c r="L18" s="286"/>
      <c r="M18" s="286"/>
    </row>
    <row r="19" spans="1:13" ht="14.25">
      <c r="A19" s="85" t="s">
        <v>47</v>
      </c>
      <c r="B19" s="85"/>
      <c r="C19" s="237">
        <f>C20+C21+C22</f>
        <v>0</v>
      </c>
      <c r="D19" s="118"/>
      <c r="E19" s="118"/>
      <c r="F19" s="118"/>
      <c r="G19" s="118"/>
      <c r="H19" s="118"/>
      <c r="I19" s="66"/>
      <c r="J19" s="66"/>
      <c r="K19" s="286">
        <f>K20+K21+K22</f>
        <v>127315971.82</v>
      </c>
      <c r="L19" s="286"/>
      <c r="M19" s="286"/>
    </row>
    <row r="20" spans="1:13" ht="14.25" customHeight="1">
      <c r="A20" s="87" t="s">
        <v>101</v>
      </c>
      <c r="B20" s="86"/>
      <c r="C20" s="237">
        <v>0</v>
      </c>
      <c r="D20" s="118"/>
      <c r="E20" s="118"/>
      <c r="F20" s="118"/>
      <c r="G20" s="118"/>
      <c r="H20" s="118"/>
      <c r="I20" s="89"/>
      <c r="J20" s="89"/>
      <c r="K20" s="335">
        <v>127315971.82</v>
      </c>
      <c r="L20" s="335"/>
      <c r="M20" s="335"/>
    </row>
    <row r="21" spans="1:16" ht="14.25">
      <c r="A21" s="87" t="s">
        <v>49</v>
      </c>
      <c r="B21" s="86"/>
      <c r="C21" s="237">
        <v>0</v>
      </c>
      <c r="D21" s="118"/>
      <c r="E21" s="118"/>
      <c r="F21" s="118"/>
      <c r="G21" s="118"/>
      <c r="H21" s="118"/>
      <c r="I21" s="66"/>
      <c r="J21" s="66"/>
      <c r="K21" s="286">
        <v>0</v>
      </c>
      <c r="L21" s="286"/>
      <c r="M21" s="286"/>
      <c r="P21" s="16"/>
    </row>
    <row r="22" spans="1:13" ht="14.25">
      <c r="A22" s="87" t="s">
        <v>50</v>
      </c>
      <c r="B22" s="86"/>
      <c r="C22" s="237">
        <v>0</v>
      </c>
      <c r="D22" s="118"/>
      <c r="E22" s="118"/>
      <c r="F22" s="118"/>
      <c r="G22" s="118"/>
      <c r="H22" s="118"/>
      <c r="I22" s="207"/>
      <c r="J22" s="74"/>
      <c r="K22" s="286">
        <v>0</v>
      </c>
      <c r="L22" s="286"/>
      <c r="M22" s="286"/>
    </row>
    <row r="23" spans="1:13" ht="14.25">
      <c r="A23" s="85" t="s">
        <v>102</v>
      </c>
      <c r="B23" s="84"/>
      <c r="C23" s="237">
        <f>C24+C25+C26</f>
        <v>0</v>
      </c>
      <c r="D23" s="118"/>
      <c r="E23" s="118"/>
      <c r="F23" s="118"/>
      <c r="G23" s="118"/>
      <c r="H23" s="118"/>
      <c r="I23" s="66"/>
      <c r="J23" s="66"/>
      <c r="K23" s="286">
        <f>K24+K25+K26</f>
        <v>203201450.42</v>
      </c>
      <c r="L23" s="286"/>
      <c r="M23" s="286"/>
    </row>
    <row r="24" spans="1:13" ht="14.25">
      <c r="A24" s="87" t="s">
        <v>48</v>
      </c>
      <c r="B24" s="86"/>
      <c r="C24" s="237">
        <v>0</v>
      </c>
      <c r="D24" s="118"/>
      <c r="E24" s="118"/>
      <c r="F24" s="118"/>
      <c r="G24" s="118"/>
      <c r="H24" s="118"/>
      <c r="I24" s="66"/>
      <c r="J24" s="66"/>
      <c r="K24" s="286">
        <v>203201450.42</v>
      </c>
      <c r="L24" s="286"/>
      <c r="M24" s="286"/>
    </row>
    <row r="25" spans="1:13" ht="14.25">
      <c r="A25" s="87" t="s">
        <v>49</v>
      </c>
      <c r="B25" s="86"/>
      <c r="C25" s="237">
        <v>0</v>
      </c>
      <c r="D25" s="118"/>
      <c r="E25" s="118"/>
      <c r="F25" s="118"/>
      <c r="G25" s="118"/>
      <c r="H25" s="118"/>
      <c r="I25" s="66"/>
      <c r="J25" s="66"/>
      <c r="K25" s="286">
        <v>0</v>
      </c>
      <c r="L25" s="286"/>
      <c r="M25" s="286"/>
    </row>
    <row r="26" spans="1:17" ht="14.25" customHeight="1">
      <c r="A26" s="87" t="s">
        <v>50</v>
      </c>
      <c r="B26" s="86"/>
      <c r="C26" s="237">
        <v>0</v>
      </c>
      <c r="D26" s="118"/>
      <c r="E26" s="118"/>
      <c r="F26" s="118"/>
      <c r="G26" s="118"/>
      <c r="H26" s="118"/>
      <c r="I26" s="66"/>
      <c r="J26" s="66"/>
      <c r="K26" s="286">
        <v>0</v>
      </c>
      <c r="L26" s="286"/>
      <c r="M26" s="286"/>
      <c r="N26" s="211"/>
      <c r="O26"/>
      <c r="P26"/>
      <c r="Q26" s="23"/>
    </row>
    <row r="27" spans="1:16" ht="15">
      <c r="A27" s="85" t="s">
        <v>51</v>
      </c>
      <c r="B27" s="85"/>
      <c r="C27" s="237">
        <f>C28+C29+C30</f>
        <v>0</v>
      </c>
      <c r="D27" s="118"/>
      <c r="E27" s="118"/>
      <c r="F27" s="118"/>
      <c r="G27" s="118"/>
      <c r="H27" s="118"/>
      <c r="I27" s="66"/>
      <c r="J27" s="66"/>
      <c r="K27" s="286">
        <f>K28+K29+K30</f>
        <v>52928379.75</v>
      </c>
      <c r="L27" s="286"/>
      <c r="M27" s="286"/>
      <c r="N27" s="211"/>
      <c r="O27"/>
      <c r="P27"/>
    </row>
    <row r="28" spans="1:16" ht="15">
      <c r="A28" s="87" t="s">
        <v>52</v>
      </c>
      <c r="B28" s="87"/>
      <c r="C28" s="237">
        <v>0</v>
      </c>
      <c r="D28" s="118"/>
      <c r="E28" s="118"/>
      <c r="F28" s="118"/>
      <c r="G28" s="118"/>
      <c r="H28" s="118"/>
      <c r="I28" s="66"/>
      <c r="J28" s="66"/>
      <c r="K28" s="286">
        <v>0</v>
      </c>
      <c r="L28" s="286"/>
      <c r="M28" s="286"/>
      <c r="N28" s="211"/>
      <c r="O28"/>
      <c r="P28"/>
    </row>
    <row r="29" spans="1:16" ht="15">
      <c r="A29" s="87" t="s">
        <v>53</v>
      </c>
      <c r="B29" s="87"/>
      <c r="C29" s="237">
        <v>0</v>
      </c>
      <c r="D29" s="118"/>
      <c r="E29" s="118"/>
      <c r="F29" s="118"/>
      <c r="G29" s="118"/>
      <c r="H29" s="118"/>
      <c r="I29" s="66"/>
      <c r="J29" s="66"/>
      <c r="K29" s="286">
        <v>39594285.16</v>
      </c>
      <c r="L29" s="286"/>
      <c r="M29" s="286"/>
      <c r="N29" s="211"/>
      <c r="O29"/>
      <c r="P29"/>
    </row>
    <row r="30" spans="1:16" ht="15">
      <c r="A30" s="87" t="s">
        <v>54</v>
      </c>
      <c r="B30" s="87"/>
      <c r="C30" s="237">
        <v>0</v>
      </c>
      <c r="D30" s="118"/>
      <c r="E30" s="118"/>
      <c r="F30" s="118"/>
      <c r="G30" s="118"/>
      <c r="H30" s="118"/>
      <c r="I30" s="66"/>
      <c r="J30" s="66"/>
      <c r="K30" s="286">
        <v>13334094.59</v>
      </c>
      <c r="L30" s="286"/>
      <c r="M30" s="286"/>
      <c r="N30" s="211"/>
      <c r="O30"/>
      <c r="P30"/>
    </row>
    <row r="31" spans="1:16" ht="15">
      <c r="A31" s="85" t="s">
        <v>7</v>
      </c>
      <c r="B31" s="85"/>
      <c r="C31" s="237">
        <v>0</v>
      </c>
      <c r="D31" s="118"/>
      <c r="E31" s="118"/>
      <c r="F31" s="118"/>
      <c r="G31" s="118"/>
      <c r="H31" s="118"/>
      <c r="I31" s="66"/>
      <c r="J31" s="66"/>
      <c r="K31" s="286">
        <v>0</v>
      </c>
      <c r="L31" s="286"/>
      <c r="M31" s="286"/>
      <c r="N31" s="211"/>
      <c r="O31"/>
      <c r="P31"/>
    </row>
    <row r="32" spans="1:13" ht="14.25">
      <c r="A32" s="85" t="s">
        <v>55</v>
      </c>
      <c r="B32" s="85"/>
      <c r="C32" s="237">
        <f>SUM(C33:C35)</f>
        <v>0</v>
      </c>
      <c r="D32" s="118"/>
      <c r="E32" s="118"/>
      <c r="F32" s="118"/>
      <c r="G32" s="118"/>
      <c r="H32" s="118"/>
      <c r="I32" s="66"/>
      <c r="J32" s="66"/>
      <c r="K32" s="286">
        <f>K33+K34+K35</f>
        <v>711781.34</v>
      </c>
      <c r="L32" s="286"/>
      <c r="M32" s="286"/>
    </row>
    <row r="33" spans="1:13" ht="14.25">
      <c r="A33" s="87" t="s">
        <v>80</v>
      </c>
      <c r="B33" s="87"/>
      <c r="C33" s="237">
        <v>0</v>
      </c>
      <c r="D33" s="118"/>
      <c r="E33" s="118"/>
      <c r="F33" s="118"/>
      <c r="G33" s="118"/>
      <c r="H33" s="118"/>
      <c r="I33" s="66"/>
      <c r="J33" s="66"/>
      <c r="K33" s="286">
        <v>0</v>
      </c>
      <c r="L33" s="286"/>
      <c r="M33" s="286"/>
    </row>
    <row r="34" spans="1:13" ht="15.75">
      <c r="A34" s="87" t="s">
        <v>81</v>
      </c>
      <c r="B34" s="88"/>
      <c r="C34" s="237">
        <v>0</v>
      </c>
      <c r="D34" s="118"/>
      <c r="E34" s="118"/>
      <c r="F34" s="118"/>
      <c r="G34" s="118"/>
      <c r="H34" s="118"/>
      <c r="I34" s="66"/>
      <c r="J34" s="66"/>
      <c r="K34" s="286">
        <v>0</v>
      </c>
      <c r="L34" s="286"/>
      <c r="M34" s="286"/>
    </row>
    <row r="35" spans="1:15" ht="14.25" customHeight="1">
      <c r="A35" s="87" t="s">
        <v>56</v>
      </c>
      <c r="B35" s="87"/>
      <c r="C35" s="237">
        <v>0</v>
      </c>
      <c r="D35" s="118"/>
      <c r="E35" s="118"/>
      <c r="F35" s="118"/>
      <c r="G35" s="118"/>
      <c r="H35" s="118"/>
      <c r="I35" s="66"/>
      <c r="J35" s="89"/>
      <c r="K35" s="335">
        <v>711781.34</v>
      </c>
      <c r="L35" s="335"/>
      <c r="M35" s="335"/>
      <c r="N35" s="212"/>
      <c r="O35" s="16"/>
    </row>
    <row r="36" spans="1:13" ht="14.25">
      <c r="A36" s="103" t="s">
        <v>77</v>
      </c>
      <c r="B36" s="84"/>
      <c r="C36" s="237">
        <f>C37+C38+C39</f>
        <v>0</v>
      </c>
      <c r="D36" s="118"/>
      <c r="E36" s="118"/>
      <c r="F36" s="118"/>
      <c r="G36" s="118"/>
      <c r="H36" s="118"/>
      <c r="I36" s="66"/>
      <c r="J36" s="66"/>
      <c r="K36" s="286">
        <f>K37+K38+K39</f>
        <v>0</v>
      </c>
      <c r="L36" s="286"/>
      <c r="M36" s="286"/>
    </row>
    <row r="37" spans="1:13" ht="14.25">
      <c r="A37" s="85" t="s">
        <v>8</v>
      </c>
      <c r="B37" s="85"/>
      <c r="C37" s="237">
        <v>0</v>
      </c>
      <c r="D37" s="118"/>
      <c r="E37" s="118"/>
      <c r="F37" s="118"/>
      <c r="G37" s="118"/>
      <c r="H37" s="118"/>
      <c r="I37" s="66"/>
      <c r="J37" s="66"/>
      <c r="K37" s="286">
        <v>0</v>
      </c>
      <c r="L37" s="286"/>
      <c r="M37" s="286"/>
    </row>
    <row r="38" spans="1:13" ht="14.25">
      <c r="A38" s="85" t="s">
        <v>9</v>
      </c>
      <c r="B38" s="85"/>
      <c r="C38" s="237">
        <v>0</v>
      </c>
      <c r="D38" s="118"/>
      <c r="E38" s="118"/>
      <c r="F38" s="118"/>
      <c r="G38" s="118"/>
      <c r="H38" s="118"/>
      <c r="I38" s="66"/>
      <c r="J38" s="66"/>
      <c r="K38" s="286">
        <v>0</v>
      </c>
      <c r="L38" s="286"/>
      <c r="M38" s="286"/>
    </row>
    <row r="39" spans="1:17" ht="14.25">
      <c r="A39" s="85" t="s">
        <v>57</v>
      </c>
      <c r="B39" s="85"/>
      <c r="C39" s="238">
        <v>0</v>
      </c>
      <c r="D39" s="235"/>
      <c r="E39" s="235"/>
      <c r="F39" s="235"/>
      <c r="G39" s="235"/>
      <c r="H39" s="118"/>
      <c r="I39" s="66"/>
      <c r="J39" s="66"/>
      <c r="K39" s="286">
        <v>0</v>
      </c>
      <c r="L39" s="286"/>
      <c r="M39" s="286"/>
      <c r="P39" s="12"/>
      <c r="Q39" s="12"/>
    </row>
    <row r="40" spans="1:22" ht="14.25">
      <c r="A40" s="104" t="s">
        <v>82</v>
      </c>
      <c r="B40" s="59"/>
      <c r="C40" s="116">
        <f>C18+C36-C34</f>
        <v>0</v>
      </c>
      <c r="D40" s="124"/>
      <c r="E40" s="124"/>
      <c r="F40" s="124"/>
      <c r="G40" s="124"/>
      <c r="H40" s="131"/>
      <c r="I40" s="69"/>
      <c r="J40" s="69"/>
      <c r="K40" s="292">
        <f>K18+K36-K34</f>
        <v>384157583.33</v>
      </c>
      <c r="L40" s="292"/>
      <c r="M40" s="292"/>
      <c r="N40" s="213"/>
      <c r="O40" s="17"/>
      <c r="P40" s="12"/>
      <c r="Q40" s="12"/>
      <c r="R40" s="17"/>
      <c r="S40" s="17"/>
      <c r="T40" s="17"/>
      <c r="V40" s="17"/>
    </row>
    <row r="41" spans="1:11" ht="6" customHeight="1">
      <c r="A41" s="28"/>
      <c r="B41" s="29"/>
      <c r="C41" s="29"/>
      <c r="D41" s="29"/>
      <c r="E41" s="29"/>
      <c r="F41" s="29"/>
      <c r="G41" s="29"/>
      <c r="H41" s="239"/>
      <c r="I41" s="30"/>
      <c r="J41" s="30"/>
      <c r="K41" s="25"/>
    </row>
    <row r="42" spans="1:17" ht="28.5" customHeight="1">
      <c r="A42" s="304" t="s">
        <v>87</v>
      </c>
      <c r="B42" s="305"/>
      <c r="C42" s="96" t="s">
        <v>92</v>
      </c>
      <c r="D42" s="295" t="s">
        <v>42</v>
      </c>
      <c r="E42" s="269"/>
      <c r="F42" s="269"/>
      <c r="G42" s="270"/>
      <c r="H42" s="280" t="s">
        <v>93</v>
      </c>
      <c r="I42" s="269"/>
      <c r="J42" s="270"/>
      <c r="K42" s="77" t="s">
        <v>94</v>
      </c>
      <c r="L42" s="349" t="s">
        <v>145</v>
      </c>
      <c r="M42" s="350"/>
      <c r="N42" s="214"/>
      <c r="O42" s="153"/>
      <c r="P42" s="12"/>
      <c r="Q42" s="18"/>
    </row>
    <row r="43" spans="1:17" ht="14.25" customHeight="1">
      <c r="A43" s="306"/>
      <c r="B43" s="307"/>
      <c r="C43" s="97" t="s">
        <v>1</v>
      </c>
      <c r="D43" s="280" t="str">
        <f>D16</f>
        <v>Jan a Dez 2021</v>
      </c>
      <c r="E43" s="271"/>
      <c r="F43" s="271"/>
      <c r="G43" s="272"/>
      <c r="H43" s="280" t="str">
        <f>D16</f>
        <v>Jan a Dez 2021</v>
      </c>
      <c r="I43" s="271"/>
      <c r="J43" s="272"/>
      <c r="K43" s="152" t="str">
        <f>D16</f>
        <v>Jan a Dez 2021</v>
      </c>
      <c r="L43" s="351" t="s">
        <v>146</v>
      </c>
      <c r="M43" s="352"/>
      <c r="N43" s="214"/>
      <c r="O43" s="153"/>
      <c r="P43" s="11"/>
      <c r="Q43" s="11"/>
    </row>
    <row r="44" spans="1:16" ht="14.25">
      <c r="A44" s="308"/>
      <c r="B44" s="309"/>
      <c r="C44" s="98" t="s">
        <v>88</v>
      </c>
      <c r="D44" s="281" t="s">
        <v>89</v>
      </c>
      <c r="E44" s="282"/>
      <c r="F44" s="282"/>
      <c r="G44" s="283"/>
      <c r="H44" s="281" t="s">
        <v>90</v>
      </c>
      <c r="I44" s="282"/>
      <c r="J44" s="283"/>
      <c r="K44" s="78" t="s">
        <v>91</v>
      </c>
      <c r="L44" s="353" t="s">
        <v>147</v>
      </c>
      <c r="M44" s="354"/>
      <c r="N44" s="215"/>
      <c r="O44" s="154"/>
      <c r="P44" s="19"/>
    </row>
    <row r="45" spans="1:16" ht="14.25">
      <c r="A45" s="100" t="s">
        <v>95</v>
      </c>
      <c r="B45" s="90"/>
      <c r="C45" s="90">
        <f aca="true" t="shared" si="0" ref="C45:K45">C46+C47</f>
        <v>6775091.789999999</v>
      </c>
      <c r="D45" s="313">
        <f t="shared" si="0"/>
        <v>6775091.789999999</v>
      </c>
      <c r="E45" s="314">
        <f t="shared" si="0"/>
        <v>0</v>
      </c>
      <c r="F45" s="314">
        <f t="shared" si="0"/>
        <v>0</v>
      </c>
      <c r="G45" s="315">
        <f t="shared" si="0"/>
        <v>0</v>
      </c>
      <c r="H45" s="313">
        <f t="shared" si="0"/>
        <v>6775091.789999999</v>
      </c>
      <c r="I45" s="314">
        <f t="shared" si="0"/>
        <v>0</v>
      </c>
      <c r="J45" s="315">
        <f t="shared" si="0"/>
        <v>0</v>
      </c>
      <c r="K45" s="65">
        <f t="shared" si="0"/>
        <v>6775091.789999999</v>
      </c>
      <c r="L45" s="157"/>
      <c r="M45" s="17">
        <f>M46+M47</f>
        <v>0</v>
      </c>
      <c r="N45" s="213"/>
      <c r="O45" s="17"/>
      <c r="P45" s="17"/>
    </row>
    <row r="46" spans="1:16" ht="14.25">
      <c r="A46" s="101" t="s">
        <v>96</v>
      </c>
      <c r="B46" s="90"/>
      <c r="C46" s="90">
        <v>1502572.02</v>
      </c>
      <c r="D46" s="313">
        <v>1502572.02</v>
      </c>
      <c r="E46" s="314"/>
      <c r="F46" s="314"/>
      <c r="G46" s="315"/>
      <c r="H46" s="313">
        <v>1502572.02</v>
      </c>
      <c r="I46" s="314"/>
      <c r="J46" s="315"/>
      <c r="K46" s="65">
        <v>1502572.02</v>
      </c>
      <c r="L46" s="158"/>
      <c r="M46" s="17">
        <f>D46-H46</f>
        <v>0</v>
      </c>
      <c r="N46" s="213"/>
      <c r="O46" s="17"/>
      <c r="P46" s="17"/>
    </row>
    <row r="47" spans="1:16" ht="14.25">
      <c r="A47" s="101" t="s">
        <v>97</v>
      </c>
      <c r="B47" s="90"/>
      <c r="C47" s="90">
        <v>5272519.77</v>
      </c>
      <c r="D47" s="313">
        <v>5272519.77</v>
      </c>
      <c r="E47" s="314"/>
      <c r="F47" s="314"/>
      <c r="G47" s="315"/>
      <c r="H47" s="313">
        <v>5272519.77</v>
      </c>
      <c r="I47" s="314"/>
      <c r="J47" s="355"/>
      <c r="K47" s="71">
        <v>5272519.77</v>
      </c>
      <c r="L47" s="158"/>
      <c r="M47" s="17">
        <f>D47-H47</f>
        <v>0</v>
      </c>
      <c r="N47" s="213"/>
      <c r="O47" s="17"/>
      <c r="P47" s="17"/>
    </row>
    <row r="48" spans="1:16" ht="14.25">
      <c r="A48" s="102" t="s">
        <v>98</v>
      </c>
      <c r="B48" s="90"/>
      <c r="C48" s="90">
        <f aca="true" t="shared" si="1" ref="C48:K48">C49+C50</f>
        <v>0</v>
      </c>
      <c r="D48" s="313">
        <f t="shared" si="1"/>
        <v>0</v>
      </c>
      <c r="E48" s="314">
        <f t="shared" si="1"/>
        <v>0</v>
      </c>
      <c r="F48" s="314">
        <f t="shared" si="1"/>
        <v>0</v>
      </c>
      <c r="G48" s="315">
        <f t="shared" si="1"/>
        <v>0</v>
      </c>
      <c r="H48" s="313">
        <f t="shared" si="1"/>
        <v>0</v>
      </c>
      <c r="I48" s="314">
        <f t="shared" si="1"/>
        <v>0</v>
      </c>
      <c r="J48" s="315">
        <f t="shared" si="1"/>
        <v>0</v>
      </c>
      <c r="K48" s="65">
        <f t="shared" si="1"/>
        <v>0</v>
      </c>
      <c r="L48" s="158"/>
      <c r="M48" s="17">
        <f>D48-H48</f>
        <v>0</v>
      </c>
      <c r="N48" s="213"/>
      <c r="O48" s="17"/>
      <c r="P48" s="17"/>
    </row>
    <row r="49" spans="1:16" ht="14.25">
      <c r="A49" s="101" t="s">
        <v>80</v>
      </c>
      <c r="B49" s="90"/>
      <c r="C49" s="89">
        <v>0</v>
      </c>
      <c r="D49" s="313">
        <v>0</v>
      </c>
      <c r="E49" s="314"/>
      <c r="F49" s="314"/>
      <c r="G49" s="315"/>
      <c r="H49" s="313">
        <v>0</v>
      </c>
      <c r="I49" s="314"/>
      <c r="J49" s="315"/>
      <c r="K49" s="65">
        <v>0</v>
      </c>
      <c r="L49" s="158"/>
      <c r="M49" s="17">
        <f>D49-H49</f>
        <v>0</v>
      </c>
      <c r="N49" s="213"/>
      <c r="O49" s="17"/>
      <c r="P49" s="17"/>
    </row>
    <row r="50" spans="1:16" ht="14.25">
      <c r="A50" s="101" t="s">
        <v>99</v>
      </c>
      <c r="B50" s="90"/>
      <c r="C50" s="89">
        <v>0</v>
      </c>
      <c r="D50" s="316">
        <v>0</v>
      </c>
      <c r="E50" s="317"/>
      <c r="F50" s="317"/>
      <c r="G50" s="318"/>
      <c r="H50" s="316">
        <v>0</v>
      </c>
      <c r="I50" s="317"/>
      <c r="J50" s="318"/>
      <c r="K50" s="65">
        <v>0</v>
      </c>
      <c r="L50" s="158"/>
      <c r="M50" s="17">
        <f>D50-H50</f>
        <v>0</v>
      </c>
      <c r="N50" s="213"/>
      <c r="O50" s="17"/>
      <c r="P50" s="17"/>
    </row>
    <row r="51" spans="1:20" ht="14.25">
      <c r="A51" s="60" t="s">
        <v>100</v>
      </c>
      <c r="B51" s="94"/>
      <c r="C51" s="91">
        <f aca="true" t="shared" si="2" ref="C51:K51">C45+C48</f>
        <v>6775091.789999999</v>
      </c>
      <c r="D51" s="310">
        <f t="shared" si="2"/>
        <v>6775091.789999999</v>
      </c>
      <c r="E51" s="311">
        <f t="shared" si="2"/>
        <v>0</v>
      </c>
      <c r="F51" s="311">
        <f t="shared" si="2"/>
        <v>0</v>
      </c>
      <c r="G51" s="312">
        <f t="shared" si="2"/>
        <v>0</v>
      </c>
      <c r="H51" s="310">
        <f t="shared" si="2"/>
        <v>6775091.789999999</v>
      </c>
      <c r="I51" s="311">
        <f t="shared" si="2"/>
        <v>0</v>
      </c>
      <c r="J51" s="312">
        <f t="shared" si="2"/>
        <v>0</v>
      </c>
      <c r="K51" s="67">
        <f t="shared" si="2"/>
        <v>6775091.789999999</v>
      </c>
      <c r="L51" s="156"/>
      <c r="M51" s="155">
        <f>M45+M48</f>
        <v>0</v>
      </c>
      <c r="N51" s="213"/>
      <c r="O51" s="17"/>
      <c r="P51" s="12"/>
      <c r="Q51" s="12"/>
      <c r="R51" s="12"/>
      <c r="S51" s="12"/>
      <c r="T51" s="12"/>
    </row>
    <row r="52" spans="1:20" ht="6" customHeight="1">
      <c r="A52" s="129"/>
      <c r="B52" s="130"/>
      <c r="C52" s="242"/>
      <c r="D52" s="242"/>
      <c r="E52" s="242"/>
      <c r="F52" s="242"/>
      <c r="G52" s="242"/>
      <c r="H52" s="242"/>
      <c r="I52" s="242"/>
      <c r="J52" s="242"/>
      <c r="K52" s="242"/>
      <c r="L52" s="17"/>
      <c r="M52" s="17"/>
      <c r="N52" s="213"/>
      <c r="O52" s="17"/>
      <c r="P52" s="12"/>
      <c r="Q52" s="12"/>
      <c r="R52" s="12"/>
      <c r="S52" s="12"/>
      <c r="T52" s="12"/>
    </row>
    <row r="53" spans="1:20" ht="15.75">
      <c r="A53" s="60" t="s">
        <v>103</v>
      </c>
      <c r="B53" s="93"/>
      <c r="C53" s="68">
        <f>C40-C51</f>
        <v>-6775091.789999999</v>
      </c>
      <c r="D53" s="301">
        <f>K40-D51</f>
        <v>377382491.53999996</v>
      </c>
      <c r="E53" s="302"/>
      <c r="F53" s="302"/>
      <c r="G53" s="303"/>
      <c r="H53" s="301">
        <f>K40-H51</f>
        <v>377382491.53999996</v>
      </c>
      <c r="I53" s="302"/>
      <c r="J53" s="303"/>
      <c r="K53" s="68">
        <f>K40-K51</f>
        <v>377382491.53999996</v>
      </c>
      <c r="L53" s="208"/>
      <c r="M53" s="209"/>
      <c r="N53" s="212"/>
      <c r="O53" s="16"/>
      <c r="P53" s="12"/>
      <c r="Q53" s="12"/>
      <c r="R53" s="12"/>
      <c r="S53" s="12"/>
      <c r="T53" s="12"/>
    </row>
    <row r="54" spans="1:17" ht="6" customHeight="1">
      <c r="A54" s="31"/>
      <c r="B54" s="32"/>
      <c r="C54" s="32"/>
      <c r="D54" s="33"/>
      <c r="E54" s="33"/>
      <c r="F54" s="33"/>
      <c r="G54" s="33"/>
      <c r="H54" s="33"/>
      <c r="I54" s="33"/>
      <c r="J54" s="33"/>
      <c r="K54" s="34"/>
      <c r="L54" s="16"/>
      <c r="M54" s="16"/>
      <c r="N54" s="212"/>
      <c r="O54" s="16"/>
      <c r="P54" s="16"/>
      <c r="Q54" s="16"/>
    </row>
    <row r="55" spans="1:17" ht="14.25">
      <c r="A55" s="356" t="s">
        <v>58</v>
      </c>
      <c r="B55" s="357"/>
      <c r="C55" s="331" t="s">
        <v>3</v>
      </c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212"/>
      <c r="O55" s="16"/>
      <c r="P55" s="16"/>
      <c r="Q55" s="16"/>
    </row>
    <row r="56" spans="1:17" ht="15" customHeight="1">
      <c r="A56" s="79" t="s">
        <v>104</v>
      </c>
      <c r="B56" s="79"/>
      <c r="C56" s="159"/>
      <c r="D56" s="160"/>
      <c r="E56" s="160"/>
      <c r="F56" s="160"/>
      <c r="G56" s="160"/>
      <c r="H56" s="160"/>
      <c r="I56" s="160"/>
      <c r="J56" s="160"/>
      <c r="K56" s="326">
        <v>0</v>
      </c>
      <c r="L56" s="326"/>
      <c r="M56" s="326"/>
      <c r="N56" s="212"/>
      <c r="O56" s="16"/>
      <c r="P56" s="16"/>
      <c r="Q56" s="16"/>
    </row>
    <row r="57" spans="1:17" ht="6" customHeight="1">
      <c r="A57" s="31"/>
      <c r="B57" s="32"/>
      <c r="C57" s="32"/>
      <c r="D57" s="33"/>
      <c r="E57" s="33"/>
      <c r="F57" s="33"/>
      <c r="G57" s="33"/>
      <c r="H57" s="33"/>
      <c r="I57" s="33"/>
      <c r="J57" s="33"/>
      <c r="K57" s="34"/>
      <c r="L57" s="16"/>
      <c r="M57" s="16"/>
      <c r="N57" s="212"/>
      <c r="O57" s="16"/>
      <c r="P57" s="16"/>
      <c r="Q57" s="16"/>
    </row>
    <row r="58" spans="1:17" ht="14.25">
      <c r="A58" s="356" t="s">
        <v>2</v>
      </c>
      <c r="B58" s="356"/>
      <c r="C58" s="331" t="s">
        <v>3</v>
      </c>
      <c r="D58" s="332"/>
      <c r="E58" s="332"/>
      <c r="F58" s="332"/>
      <c r="G58" s="332"/>
      <c r="H58" s="332"/>
      <c r="I58" s="332"/>
      <c r="J58" s="332"/>
      <c r="K58" s="332"/>
      <c r="L58" s="332"/>
      <c r="M58" s="332"/>
      <c r="N58" s="212"/>
      <c r="O58" s="16"/>
      <c r="P58" s="16"/>
      <c r="Q58" s="16"/>
    </row>
    <row r="59" spans="1:17" ht="15" customHeight="1">
      <c r="A59" s="79" t="s">
        <v>104</v>
      </c>
      <c r="B59" s="79"/>
      <c r="C59" s="161"/>
      <c r="D59" s="160"/>
      <c r="E59" s="160"/>
      <c r="F59" s="160"/>
      <c r="G59" s="160"/>
      <c r="H59" s="160"/>
      <c r="I59" s="160"/>
      <c r="J59" s="160"/>
      <c r="K59" s="326">
        <v>0</v>
      </c>
      <c r="L59" s="326"/>
      <c r="M59" s="326"/>
      <c r="N59" s="212"/>
      <c r="O59" s="16"/>
      <c r="P59" s="16"/>
      <c r="Q59" s="16"/>
    </row>
    <row r="60" spans="1:11" ht="6" customHeight="1">
      <c r="A60" s="35"/>
      <c r="B60" s="36"/>
      <c r="C60" s="36"/>
      <c r="D60" s="36"/>
      <c r="E60" s="36"/>
      <c r="F60" s="36"/>
      <c r="G60" s="36"/>
      <c r="H60" s="36"/>
      <c r="I60" s="36"/>
      <c r="J60" s="36"/>
      <c r="K60" s="25"/>
    </row>
    <row r="61" spans="1:13" ht="14.25" customHeight="1">
      <c r="A61" s="269" t="s">
        <v>105</v>
      </c>
      <c r="B61" s="269"/>
      <c r="C61" s="295" t="s">
        <v>41</v>
      </c>
      <c r="D61" s="269"/>
      <c r="E61" s="269"/>
      <c r="F61" s="269"/>
      <c r="G61" s="269"/>
      <c r="H61" s="269"/>
      <c r="I61" s="269"/>
      <c r="J61" s="269"/>
      <c r="K61" s="269"/>
      <c r="L61" s="269"/>
      <c r="M61" s="269"/>
    </row>
    <row r="62" spans="1:15" ht="14.25">
      <c r="A62" s="282"/>
      <c r="B62" s="282"/>
      <c r="C62" s="281"/>
      <c r="D62" s="282"/>
      <c r="E62" s="282"/>
      <c r="F62" s="282"/>
      <c r="G62" s="282"/>
      <c r="H62" s="282"/>
      <c r="I62" s="282"/>
      <c r="J62" s="282"/>
      <c r="K62" s="282"/>
      <c r="L62" s="282"/>
      <c r="M62" s="282"/>
      <c r="N62" s="147"/>
      <c r="O62" s="12"/>
    </row>
    <row r="63" spans="1:15" ht="14.25">
      <c r="A63" s="45" t="s">
        <v>59</v>
      </c>
      <c r="B63" s="45"/>
      <c r="C63" s="105"/>
      <c r="D63" s="37"/>
      <c r="E63" s="37"/>
      <c r="F63" s="37"/>
      <c r="G63" s="37"/>
      <c r="H63" s="37"/>
      <c r="I63" s="37"/>
      <c r="J63" s="37"/>
      <c r="K63" s="38"/>
      <c r="L63" s="18"/>
      <c r="M63" s="18">
        <v>0</v>
      </c>
      <c r="N63" s="216"/>
      <c r="O63" s="18"/>
    </row>
    <row r="64" spans="1:13" ht="14.25">
      <c r="A64" s="53" t="s">
        <v>60</v>
      </c>
      <c r="B64" s="53"/>
      <c r="C64" s="105"/>
      <c r="D64" s="37"/>
      <c r="E64" s="37"/>
      <c r="F64" s="37"/>
      <c r="G64" s="37"/>
      <c r="H64" s="37"/>
      <c r="I64" s="37"/>
      <c r="J64" s="37"/>
      <c r="K64" s="38"/>
      <c r="M64" s="18">
        <v>0</v>
      </c>
    </row>
    <row r="65" spans="1:13" ht="14.25">
      <c r="A65" s="53" t="s">
        <v>61</v>
      </c>
      <c r="B65" s="53"/>
      <c r="C65" s="105"/>
      <c r="D65" s="37"/>
      <c r="E65" s="37"/>
      <c r="F65" s="37"/>
      <c r="G65" s="37"/>
      <c r="H65" s="37"/>
      <c r="I65" s="37"/>
      <c r="J65" s="37"/>
      <c r="K65" s="38"/>
      <c r="M65" s="18">
        <v>0</v>
      </c>
    </row>
    <row r="66" spans="1:13" ht="14.25">
      <c r="A66" s="48" t="s">
        <v>62</v>
      </c>
      <c r="B66" s="48"/>
      <c r="C66" s="47"/>
      <c r="D66" s="39"/>
      <c r="E66" s="39"/>
      <c r="F66" s="39"/>
      <c r="G66" s="39"/>
      <c r="H66" s="39"/>
      <c r="I66" s="39"/>
      <c r="J66" s="39"/>
      <c r="K66" s="40"/>
      <c r="L66" s="162"/>
      <c r="M66" s="163">
        <v>0</v>
      </c>
    </row>
    <row r="67" spans="1:11" ht="6" customHeight="1">
      <c r="A67" s="35"/>
      <c r="B67" s="36"/>
      <c r="C67" s="36"/>
      <c r="D67" s="36"/>
      <c r="E67" s="36"/>
      <c r="F67" s="36"/>
      <c r="G67" s="36"/>
      <c r="H67" s="36"/>
      <c r="I67" s="36"/>
      <c r="J67" s="36"/>
      <c r="K67" s="25"/>
    </row>
    <row r="68" spans="1:13" ht="15" customHeight="1">
      <c r="A68" s="340" t="s">
        <v>4</v>
      </c>
      <c r="B68" s="341"/>
      <c r="C68" s="344" t="s">
        <v>106</v>
      </c>
      <c r="D68" s="345"/>
      <c r="E68" s="345"/>
      <c r="F68" s="345"/>
      <c r="G68" s="345"/>
      <c r="H68" s="345"/>
      <c r="I68" s="345"/>
      <c r="J68" s="345"/>
      <c r="K68" s="345"/>
      <c r="L68" s="345"/>
      <c r="M68" s="345"/>
    </row>
    <row r="69" spans="1:15" ht="14.25" customHeight="1">
      <c r="A69" s="342"/>
      <c r="B69" s="343"/>
      <c r="C69" s="346"/>
      <c r="D69" s="347"/>
      <c r="E69" s="347"/>
      <c r="F69" s="347"/>
      <c r="G69" s="347"/>
      <c r="H69" s="347"/>
      <c r="I69" s="347"/>
      <c r="J69" s="347"/>
      <c r="K69" s="347"/>
      <c r="L69" s="347"/>
      <c r="M69" s="347"/>
      <c r="N69" s="210"/>
      <c r="O69" s="15"/>
    </row>
    <row r="70" spans="1:18" ht="14.25">
      <c r="A70" s="41" t="s">
        <v>63</v>
      </c>
      <c r="B70" s="76"/>
      <c r="C70" s="148"/>
      <c r="D70" s="149"/>
      <c r="E70" s="149"/>
      <c r="F70" s="149"/>
      <c r="G70" s="89"/>
      <c r="H70" s="89"/>
      <c r="I70" s="89"/>
      <c r="J70" s="89"/>
      <c r="K70" s="89"/>
      <c r="L70" s="17"/>
      <c r="M70" s="231">
        <v>57114050.63</v>
      </c>
      <c r="N70" s="213"/>
      <c r="O70" s="17"/>
      <c r="P70" s="17"/>
      <c r="Q70" s="17"/>
      <c r="R70" s="17"/>
    </row>
    <row r="71" spans="1:18" ht="14.25">
      <c r="A71" s="41" t="s">
        <v>64</v>
      </c>
      <c r="B71" s="95"/>
      <c r="C71" s="65"/>
      <c r="D71" s="66"/>
      <c r="E71" s="66"/>
      <c r="F71" s="66"/>
      <c r="G71" s="89"/>
      <c r="H71" s="89"/>
      <c r="I71" s="89"/>
      <c r="J71" s="89"/>
      <c r="K71" s="89"/>
      <c r="L71" s="134"/>
      <c r="M71" s="232">
        <v>4512981602.24</v>
      </c>
      <c r="N71" s="217"/>
      <c r="O71" s="134"/>
      <c r="P71" s="134"/>
      <c r="Q71" s="17"/>
      <c r="R71" s="17"/>
    </row>
    <row r="72" spans="1:18" ht="14.25">
      <c r="A72" s="106" t="s">
        <v>65</v>
      </c>
      <c r="B72" s="81"/>
      <c r="C72" s="80"/>
      <c r="D72" s="82"/>
      <c r="E72" s="82"/>
      <c r="F72" s="82"/>
      <c r="G72" s="107"/>
      <c r="H72" s="107"/>
      <c r="I72" s="107"/>
      <c r="J72" s="107"/>
      <c r="K72" s="107"/>
      <c r="L72" s="164"/>
      <c r="M72" s="233">
        <v>4493245064.63</v>
      </c>
      <c r="N72" s="364"/>
      <c r="O72" s="365"/>
      <c r="P72" s="366"/>
      <c r="Q72" s="17"/>
      <c r="R72" s="17"/>
    </row>
    <row r="73" spans="1:11" ht="6" customHeight="1">
      <c r="A73" s="42"/>
      <c r="B73" s="28"/>
      <c r="C73" s="28"/>
      <c r="D73" s="335"/>
      <c r="E73" s="335"/>
      <c r="F73" s="335"/>
      <c r="G73" s="28"/>
      <c r="H73" s="28"/>
      <c r="I73" s="297"/>
      <c r="J73" s="297"/>
      <c r="K73" s="297"/>
    </row>
    <row r="74" spans="1:22" s="14" customFormat="1" ht="14.25">
      <c r="A74" s="332" t="s">
        <v>107</v>
      </c>
      <c r="B74" s="332"/>
      <c r="C74" s="332"/>
      <c r="D74" s="332"/>
      <c r="E74" s="332"/>
      <c r="F74" s="332"/>
      <c r="G74" s="332"/>
      <c r="H74" s="332"/>
      <c r="I74" s="332"/>
      <c r="J74" s="332"/>
      <c r="K74" s="332"/>
      <c r="L74" s="332"/>
      <c r="M74" s="332"/>
      <c r="N74" s="218"/>
      <c r="O74" s="2"/>
      <c r="P74" s="2"/>
      <c r="Q74" s="2"/>
      <c r="R74" s="2"/>
      <c r="S74" s="2"/>
      <c r="T74" s="2"/>
      <c r="U74" s="2"/>
      <c r="V74" s="2"/>
    </row>
    <row r="75" spans="1:13" ht="14.25" customHeight="1">
      <c r="A75" s="254" t="s">
        <v>108</v>
      </c>
      <c r="B75" s="324"/>
      <c r="C75" s="260" t="s">
        <v>84</v>
      </c>
      <c r="D75" s="255" t="s">
        <v>0</v>
      </c>
      <c r="E75" s="256"/>
      <c r="F75" s="256"/>
      <c r="G75" s="256"/>
      <c r="H75" s="256"/>
      <c r="I75" s="256"/>
      <c r="J75" s="256"/>
      <c r="K75" s="256"/>
      <c r="L75" s="256"/>
      <c r="M75" s="256"/>
    </row>
    <row r="76" spans="1:15" ht="14.25">
      <c r="A76" s="254"/>
      <c r="B76" s="324"/>
      <c r="C76" s="260"/>
      <c r="D76" s="257" t="str">
        <f>D16</f>
        <v>Jan a Dez 2021</v>
      </c>
      <c r="E76" s="258"/>
      <c r="F76" s="258"/>
      <c r="G76" s="258"/>
      <c r="H76" s="258"/>
      <c r="I76" s="258"/>
      <c r="J76" s="258"/>
      <c r="K76" s="258"/>
      <c r="L76" s="258"/>
      <c r="M76" s="258"/>
      <c r="N76" s="210"/>
      <c r="O76" s="15"/>
    </row>
    <row r="77" spans="1:13" ht="14.25">
      <c r="A77" s="253"/>
      <c r="B77" s="325"/>
      <c r="C77" s="50" t="s">
        <v>85</v>
      </c>
      <c r="D77" s="252" t="s">
        <v>86</v>
      </c>
      <c r="E77" s="253"/>
      <c r="F77" s="253"/>
      <c r="G77" s="253"/>
      <c r="H77" s="253"/>
      <c r="I77" s="253"/>
      <c r="J77" s="253"/>
      <c r="K77" s="253"/>
      <c r="L77" s="253"/>
      <c r="M77" s="253"/>
    </row>
    <row r="78" spans="1:13" ht="14.25">
      <c r="A78" s="85" t="s">
        <v>47</v>
      </c>
      <c r="B78" s="85"/>
      <c r="C78" s="115">
        <f>C79+C80+C81</f>
        <v>2674001813</v>
      </c>
      <c r="D78" s="319"/>
      <c r="E78" s="320"/>
      <c r="F78" s="320"/>
      <c r="G78" s="320"/>
      <c r="H78" s="320"/>
      <c r="I78" s="66"/>
      <c r="J78" s="66"/>
      <c r="K78" s="117"/>
      <c r="M78" s="117">
        <f>M79+M80+M81</f>
        <v>1851744663.19</v>
      </c>
    </row>
    <row r="79" spans="1:21" ht="15" customHeight="1">
      <c r="A79" s="87" t="s">
        <v>101</v>
      </c>
      <c r="B79" s="86"/>
      <c r="C79" s="115">
        <v>1804173826</v>
      </c>
      <c r="D79" s="319"/>
      <c r="E79" s="320"/>
      <c r="F79" s="320"/>
      <c r="G79" s="320"/>
      <c r="H79" s="320"/>
      <c r="I79" s="89"/>
      <c r="J79" s="89"/>
      <c r="K79" s="118"/>
      <c r="L79" s="201"/>
      <c r="M79" s="118">
        <v>1182587908.01</v>
      </c>
      <c r="N79" s="201"/>
      <c r="O79" s="200"/>
      <c r="P79" s="200"/>
      <c r="Q79" s="200"/>
      <c r="R79" s="200"/>
      <c r="S79" s="200"/>
      <c r="T79" s="200"/>
      <c r="U79" s="200"/>
    </row>
    <row r="80" spans="1:13" ht="15" customHeight="1">
      <c r="A80" s="87" t="s">
        <v>49</v>
      </c>
      <c r="B80" s="86"/>
      <c r="C80" s="115">
        <v>620322987</v>
      </c>
      <c r="D80" s="319"/>
      <c r="E80" s="320"/>
      <c r="F80" s="320"/>
      <c r="G80" s="320"/>
      <c r="H80" s="320"/>
      <c r="I80" s="66"/>
      <c r="J80" s="66"/>
      <c r="K80" s="117"/>
      <c r="L80" s="19"/>
      <c r="M80" s="118">
        <v>487783456.5</v>
      </c>
    </row>
    <row r="81" spans="1:13" ht="15" customHeight="1">
      <c r="A81" s="87" t="s">
        <v>50</v>
      </c>
      <c r="B81" s="86"/>
      <c r="C81" s="115">
        <v>249505000</v>
      </c>
      <c r="D81" s="72"/>
      <c r="E81" s="73"/>
      <c r="F81" s="73"/>
      <c r="G81" s="73"/>
      <c r="H81" s="73"/>
      <c r="I81" s="74"/>
      <c r="J81" s="74"/>
      <c r="K81" s="119"/>
      <c r="L81" s="19"/>
      <c r="M81" s="118">
        <v>181373298.68</v>
      </c>
    </row>
    <row r="82" spans="1:13" ht="14.25">
      <c r="A82" s="85" t="s">
        <v>102</v>
      </c>
      <c r="B82" s="84"/>
      <c r="C82" s="115">
        <f>C83+C84+C85</f>
        <v>2935141191</v>
      </c>
      <c r="D82" s="319"/>
      <c r="E82" s="320"/>
      <c r="F82" s="320"/>
      <c r="G82" s="320"/>
      <c r="H82" s="320"/>
      <c r="I82" s="66"/>
      <c r="J82" s="66"/>
      <c r="K82" s="117"/>
      <c r="M82" s="117">
        <f>M83+M84+M85</f>
        <v>2329787892.68</v>
      </c>
    </row>
    <row r="83" spans="1:13" ht="14.25">
      <c r="A83" s="87" t="s">
        <v>48</v>
      </c>
      <c r="B83" s="86"/>
      <c r="C83" s="115">
        <v>2935141191</v>
      </c>
      <c r="D83" s="319"/>
      <c r="E83" s="320"/>
      <c r="F83" s="320"/>
      <c r="G83" s="320"/>
      <c r="H83" s="320"/>
      <c r="I83" s="66"/>
      <c r="J83" s="66"/>
      <c r="K83" s="117"/>
      <c r="M83" s="118">
        <v>2329787892.68</v>
      </c>
    </row>
    <row r="84" spans="1:13" ht="14.25">
      <c r="A84" s="87" t="s">
        <v>49</v>
      </c>
      <c r="B84" s="86"/>
      <c r="C84" s="115">
        <v>0</v>
      </c>
      <c r="D84" s="319"/>
      <c r="E84" s="320"/>
      <c r="F84" s="320"/>
      <c r="G84" s="320"/>
      <c r="H84" s="320"/>
      <c r="I84" s="66"/>
      <c r="J84" s="66"/>
      <c r="K84" s="117"/>
      <c r="M84" s="118">
        <v>0</v>
      </c>
    </row>
    <row r="85" spans="1:13" ht="14.25">
      <c r="A85" s="87" t="s">
        <v>50</v>
      </c>
      <c r="B85" s="86"/>
      <c r="C85" s="115">
        <v>0</v>
      </c>
      <c r="D85" s="319"/>
      <c r="E85" s="320"/>
      <c r="F85" s="320"/>
      <c r="G85" s="320"/>
      <c r="H85" s="320"/>
      <c r="I85" s="66"/>
      <c r="J85" s="66"/>
      <c r="K85" s="117"/>
      <c r="M85" s="118">
        <v>0</v>
      </c>
    </row>
    <row r="86" spans="1:17" ht="14.25">
      <c r="A86" s="85" t="s">
        <v>51</v>
      </c>
      <c r="B86" s="85"/>
      <c r="C86" s="115">
        <f>C87+C88+C89</f>
        <v>133976039</v>
      </c>
      <c r="D86" s="319"/>
      <c r="E86" s="320"/>
      <c r="F86" s="320"/>
      <c r="G86" s="320"/>
      <c r="H86" s="320"/>
      <c r="I86" s="66"/>
      <c r="J86" s="66"/>
      <c r="K86" s="117"/>
      <c r="L86" s="165"/>
      <c r="M86" s="118">
        <f>M87+M88+M89</f>
        <v>88359926.39</v>
      </c>
      <c r="N86" s="219"/>
      <c r="O86" s="165"/>
      <c r="P86" s="165"/>
      <c r="Q86" s="165"/>
    </row>
    <row r="87" spans="1:17" ht="14.25">
      <c r="A87" s="87" t="s">
        <v>52</v>
      </c>
      <c r="B87" s="87"/>
      <c r="C87" s="115">
        <v>14606345</v>
      </c>
      <c r="D87" s="319"/>
      <c r="E87" s="320"/>
      <c r="F87" s="320"/>
      <c r="G87" s="320"/>
      <c r="H87" s="320"/>
      <c r="I87" s="66"/>
      <c r="J87" s="66"/>
      <c r="K87" s="117"/>
      <c r="L87" s="165"/>
      <c r="M87" s="118">
        <v>10649507.56</v>
      </c>
      <c r="N87" s="219"/>
      <c r="O87" s="165"/>
      <c r="P87" s="165"/>
      <c r="Q87" s="165"/>
    </row>
    <row r="88" spans="1:17" ht="14.25">
      <c r="A88" s="87" t="s">
        <v>53</v>
      </c>
      <c r="B88" s="87"/>
      <c r="C88" s="115">
        <v>119369694</v>
      </c>
      <c r="D88" s="319"/>
      <c r="E88" s="320"/>
      <c r="F88" s="320"/>
      <c r="G88" s="320"/>
      <c r="H88" s="320"/>
      <c r="I88" s="66"/>
      <c r="J88" s="66"/>
      <c r="K88" s="117"/>
      <c r="L88" s="165"/>
      <c r="M88" s="118">
        <v>77710418.83</v>
      </c>
      <c r="N88" s="219"/>
      <c r="O88" s="165"/>
      <c r="P88" s="165"/>
      <c r="Q88" s="165"/>
    </row>
    <row r="89" spans="1:13" ht="14.25">
      <c r="A89" s="87" t="s">
        <v>54</v>
      </c>
      <c r="B89" s="87"/>
      <c r="C89" s="115">
        <v>0</v>
      </c>
      <c r="D89" s="319"/>
      <c r="E89" s="320"/>
      <c r="F89" s="320"/>
      <c r="G89" s="320"/>
      <c r="H89" s="320"/>
      <c r="I89" s="66"/>
      <c r="J89" s="66"/>
      <c r="K89" s="117"/>
      <c r="M89" s="118">
        <v>0</v>
      </c>
    </row>
    <row r="90" spans="1:13" ht="14.25">
      <c r="A90" s="85" t="s">
        <v>7</v>
      </c>
      <c r="B90" s="85"/>
      <c r="C90" s="115">
        <v>0</v>
      </c>
      <c r="D90" s="319"/>
      <c r="E90" s="320"/>
      <c r="F90" s="320"/>
      <c r="G90" s="320"/>
      <c r="H90" s="320"/>
      <c r="I90" s="66"/>
      <c r="J90" s="66"/>
      <c r="K90" s="117"/>
      <c r="M90" s="118">
        <v>35933.91</v>
      </c>
    </row>
    <row r="91" spans="1:13" ht="14.25">
      <c r="A91" s="85" t="s">
        <v>55</v>
      </c>
      <c r="B91" s="85"/>
      <c r="C91" s="115">
        <f>SUM(C92:C93)</f>
        <v>447739958</v>
      </c>
      <c r="D91" s="319"/>
      <c r="E91" s="320"/>
      <c r="F91" s="320"/>
      <c r="G91" s="320"/>
      <c r="H91" s="320"/>
      <c r="I91" s="66"/>
      <c r="J91" s="66"/>
      <c r="K91" s="117"/>
      <c r="M91" s="118">
        <f>M92+M93</f>
        <v>1237363552.5200002</v>
      </c>
    </row>
    <row r="92" spans="1:13" ht="14.25">
      <c r="A92" s="87" t="s">
        <v>80</v>
      </c>
      <c r="B92" s="87"/>
      <c r="C92" s="115">
        <v>116879996</v>
      </c>
      <c r="D92" s="319"/>
      <c r="E92" s="320"/>
      <c r="F92" s="320"/>
      <c r="G92" s="320"/>
      <c r="H92" s="320"/>
      <c r="I92" s="66"/>
      <c r="J92" s="66"/>
      <c r="K92" s="117"/>
      <c r="M92" s="118">
        <v>1883441.38</v>
      </c>
    </row>
    <row r="93" spans="1:17" ht="14.25">
      <c r="A93" s="87" t="s">
        <v>56</v>
      </c>
      <c r="B93" s="87"/>
      <c r="C93" s="115">
        <v>330859962</v>
      </c>
      <c r="D93" s="72"/>
      <c r="E93" s="73"/>
      <c r="F93" s="73"/>
      <c r="G93" s="73"/>
      <c r="H93" s="73"/>
      <c r="I93" s="66"/>
      <c r="J93" s="89"/>
      <c r="K93" s="118"/>
      <c r="M93" s="118">
        <v>1235480111.14</v>
      </c>
      <c r="P93" s="12"/>
      <c r="Q93" s="12"/>
    </row>
    <row r="94" spans="1:17" ht="14.25">
      <c r="A94" s="103" t="s">
        <v>77</v>
      </c>
      <c r="B94" s="84"/>
      <c r="C94" s="115">
        <f>C95+C96+C97</f>
        <v>41462307</v>
      </c>
      <c r="D94" s="319"/>
      <c r="E94" s="320"/>
      <c r="F94" s="320"/>
      <c r="G94" s="320"/>
      <c r="H94" s="320"/>
      <c r="I94" s="66"/>
      <c r="J94" s="66"/>
      <c r="K94" s="117"/>
      <c r="M94" s="118">
        <f>M95+M96+M97</f>
        <v>45229379.28</v>
      </c>
      <c r="P94" s="12"/>
      <c r="Q94" s="12"/>
    </row>
    <row r="95" spans="1:13" ht="14.25">
      <c r="A95" s="85" t="s">
        <v>8</v>
      </c>
      <c r="B95" s="85"/>
      <c r="C95" s="115">
        <v>7000000</v>
      </c>
      <c r="D95" s="319"/>
      <c r="E95" s="320"/>
      <c r="F95" s="320"/>
      <c r="G95" s="320"/>
      <c r="H95" s="320"/>
      <c r="I95" s="66"/>
      <c r="J95" s="66"/>
      <c r="K95" s="117"/>
      <c r="M95" s="118">
        <v>0</v>
      </c>
    </row>
    <row r="96" spans="1:13" ht="14.25">
      <c r="A96" s="85" t="s">
        <v>9</v>
      </c>
      <c r="B96" s="85"/>
      <c r="C96" s="115">
        <v>34462307</v>
      </c>
      <c r="D96" s="319"/>
      <c r="E96" s="320"/>
      <c r="F96" s="320"/>
      <c r="G96" s="320"/>
      <c r="H96" s="320"/>
      <c r="I96" s="66"/>
      <c r="J96" s="66"/>
      <c r="K96" s="117"/>
      <c r="M96" s="118">
        <v>45229379.28</v>
      </c>
    </row>
    <row r="97" spans="1:13" ht="14.25">
      <c r="A97" s="85" t="s">
        <v>57</v>
      </c>
      <c r="B97" s="85"/>
      <c r="C97" s="115">
        <v>0</v>
      </c>
      <c r="D97" s="319"/>
      <c r="E97" s="320"/>
      <c r="F97" s="320"/>
      <c r="G97" s="320"/>
      <c r="H97" s="320"/>
      <c r="I97" s="66"/>
      <c r="J97" s="66"/>
      <c r="K97" s="117"/>
      <c r="M97" s="118">
        <v>0</v>
      </c>
    </row>
    <row r="98" spans="1:17" ht="14.25">
      <c r="A98" s="104" t="s">
        <v>109</v>
      </c>
      <c r="B98" s="59"/>
      <c r="C98" s="116">
        <f>C78+C82+C86+C90+C91+C94</f>
        <v>6232321308</v>
      </c>
      <c r="D98" s="302"/>
      <c r="E98" s="302"/>
      <c r="F98" s="302"/>
      <c r="G98" s="302"/>
      <c r="H98" s="302"/>
      <c r="I98" s="69"/>
      <c r="J98" s="69"/>
      <c r="K98" s="120"/>
      <c r="L98" s="166"/>
      <c r="M98" s="120">
        <f>M78+M82+M86+M90+M91+M94</f>
        <v>5552521347.969999</v>
      </c>
      <c r="P98" s="12"/>
      <c r="Q98" s="12"/>
    </row>
    <row r="99" spans="1:17" ht="6" customHeight="1">
      <c r="A99" s="28"/>
      <c r="B99" s="29"/>
      <c r="C99" s="29"/>
      <c r="D99" s="29"/>
      <c r="E99" s="29"/>
      <c r="F99" s="29"/>
      <c r="G99" s="29"/>
      <c r="H99" s="29"/>
      <c r="I99" s="30"/>
      <c r="J99" s="30"/>
      <c r="K99" s="25"/>
      <c r="P99" s="12"/>
      <c r="Q99" s="12"/>
    </row>
    <row r="100" spans="1:18" ht="28.5" customHeight="1">
      <c r="A100" s="304" t="s">
        <v>110</v>
      </c>
      <c r="B100" s="305"/>
      <c r="C100" s="96" t="s">
        <v>92</v>
      </c>
      <c r="D100" s="295" t="s">
        <v>42</v>
      </c>
      <c r="E100" s="269"/>
      <c r="F100" s="269"/>
      <c r="G100" s="270"/>
      <c r="H100" s="295" t="s">
        <v>93</v>
      </c>
      <c r="I100" s="269"/>
      <c r="J100" s="270"/>
      <c r="K100" s="77" t="s">
        <v>94</v>
      </c>
      <c r="L100" s="333" t="s">
        <v>145</v>
      </c>
      <c r="M100" s="334"/>
      <c r="N100" s="213"/>
      <c r="O100" s="17"/>
      <c r="P100" s="367"/>
      <c r="Q100" s="367"/>
      <c r="R100" s="22"/>
    </row>
    <row r="101" spans="1:18" ht="14.25">
      <c r="A101" s="306"/>
      <c r="B101" s="307"/>
      <c r="C101" s="97" t="s">
        <v>1</v>
      </c>
      <c r="D101" s="280" t="str">
        <f>D43</f>
        <v>Jan a Dez 2021</v>
      </c>
      <c r="E101" s="271"/>
      <c r="F101" s="271"/>
      <c r="G101" s="272"/>
      <c r="H101" s="280" t="str">
        <f>H43</f>
        <v>Jan a Dez 2021</v>
      </c>
      <c r="I101" s="271"/>
      <c r="J101" s="272"/>
      <c r="K101" s="152" t="str">
        <f>K43</f>
        <v>Jan a Dez 2021</v>
      </c>
      <c r="L101" s="358" t="s">
        <v>146</v>
      </c>
      <c r="M101" s="359"/>
      <c r="N101" s="21"/>
      <c r="O101" s="21"/>
      <c r="P101" s="145"/>
      <c r="Q101" s="145"/>
      <c r="R101" s="134"/>
    </row>
    <row r="102" spans="1:16" ht="14.25">
      <c r="A102" s="308"/>
      <c r="B102" s="309"/>
      <c r="C102" s="98" t="s">
        <v>88</v>
      </c>
      <c r="D102" s="281" t="s">
        <v>89</v>
      </c>
      <c r="E102" s="282"/>
      <c r="F102" s="282"/>
      <c r="G102" s="283"/>
      <c r="H102" s="281" t="s">
        <v>90</v>
      </c>
      <c r="I102" s="282"/>
      <c r="J102" s="283"/>
      <c r="K102" s="78" t="s">
        <v>91</v>
      </c>
      <c r="L102" s="275" t="s">
        <v>147</v>
      </c>
      <c r="M102" s="276"/>
      <c r="N102" s="1"/>
      <c r="O102" s="1"/>
      <c r="P102" s="19"/>
    </row>
    <row r="103" spans="1:17" ht="14.25">
      <c r="A103" s="100" t="s">
        <v>95</v>
      </c>
      <c r="B103" s="90"/>
      <c r="C103" s="121">
        <f aca="true" t="shared" si="3" ref="C103:K103">C104+C105</f>
        <v>15260662093.179998</v>
      </c>
      <c r="D103" s="285">
        <f t="shared" si="3"/>
        <v>13522431762.789999</v>
      </c>
      <c r="E103" s="286">
        <f t="shared" si="3"/>
        <v>0</v>
      </c>
      <c r="F103" s="286">
        <f t="shared" si="3"/>
        <v>0</v>
      </c>
      <c r="G103" s="287">
        <f t="shared" si="3"/>
        <v>0</v>
      </c>
      <c r="H103" s="285">
        <f t="shared" si="3"/>
        <v>13522431762.789999</v>
      </c>
      <c r="I103" s="286">
        <f t="shared" si="3"/>
        <v>0</v>
      </c>
      <c r="J103" s="287">
        <f t="shared" si="3"/>
        <v>0</v>
      </c>
      <c r="K103" s="122">
        <f t="shared" si="3"/>
        <v>13522431762.789999</v>
      </c>
      <c r="L103" s="170"/>
      <c r="M103" s="179">
        <f>M104+M105</f>
        <v>0</v>
      </c>
      <c r="N103" s="220"/>
      <c r="O103" s="20"/>
      <c r="P103" s="202"/>
      <c r="Q103" s="20"/>
    </row>
    <row r="104" spans="1:17" ht="14.25">
      <c r="A104" s="101" t="s">
        <v>96</v>
      </c>
      <c r="B104" s="90"/>
      <c r="C104" s="142">
        <f>11535032188.39-C46</f>
        <v>11533529616.369999</v>
      </c>
      <c r="D104" s="285">
        <v>9790026766.21</v>
      </c>
      <c r="E104" s="286"/>
      <c r="F104" s="286"/>
      <c r="G104" s="287"/>
      <c r="H104" s="327">
        <v>9790026766.21</v>
      </c>
      <c r="I104" s="328"/>
      <c r="J104" s="329"/>
      <c r="K104" s="135">
        <v>9790026766.21</v>
      </c>
      <c r="L104" s="171"/>
      <c r="M104" s="202">
        <f>D104-H104</f>
        <v>0</v>
      </c>
      <c r="N104" s="220"/>
      <c r="O104" s="20"/>
      <c r="P104" s="20"/>
      <c r="Q104" s="20"/>
    </row>
    <row r="105" spans="1:25" ht="14.25">
      <c r="A105" s="101" t="s">
        <v>97</v>
      </c>
      <c r="B105" s="90"/>
      <c r="C105" s="142">
        <f>3732404996.58-C47</f>
        <v>3727132476.81</v>
      </c>
      <c r="D105" s="285">
        <v>3732404996.58</v>
      </c>
      <c r="E105" s="286"/>
      <c r="F105" s="286"/>
      <c r="G105" s="287"/>
      <c r="H105" s="327">
        <v>3732404996.58</v>
      </c>
      <c r="I105" s="328"/>
      <c r="J105" s="330"/>
      <c r="K105" s="136">
        <v>3732404996.58</v>
      </c>
      <c r="L105" s="172"/>
      <c r="M105" s="144">
        <f>D105-H105</f>
        <v>0</v>
      </c>
      <c r="N105" s="221"/>
      <c r="O105" s="144"/>
      <c r="P105" s="144"/>
      <c r="Q105" s="144"/>
      <c r="R105" s="12"/>
      <c r="W105" s="10"/>
      <c r="X105" s="10"/>
      <c r="Y105" s="10"/>
    </row>
    <row r="106" spans="1:25" ht="14.25">
      <c r="A106" s="102" t="s">
        <v>98</v>
      </c>
      <c r="B106" s="90"/>
      <c r="C106" s="121">
        <f aca="true" t="shared" si="4" ref="C106:K106">C107+C108</f>
        <v>2000000</v>
      </c>
      <c r="D106" s="285">
        <f t="shared" si="4"/>
        <v>251771.44</v>
      </c>
      <c r="E106" s="286">
        <f t="shared" si="4"/>
        <v>0</v>
      </c>
      <c r="F106" s="286">
        <f t="shared" si="4"/>
        <v>0</v>
      </c>
      <c r="G106" s="287">
        <f t="shared" si="4"/>
        <v>0</v>
      </c>
      <c r="H106" s="285">
        <f t="shared" si="4"/>
        <v>251771.44</v>
      </c>
      <c r="I106" s="286">
        <f t="shared" si="4"/>
        <v>0</v>
      </c>
      <c r="J106" s="287">
        <f t="shared" si="4"/>
        <v>0</v>
      </c>
      <c r="K106" s="122">
        <f t="shared" si="4"/>
        <v>251771.44</v>
      </c>
      <c r="L106" s="173"/>
      <c r="M106" s="117">
        <f>M107+M108</f>
        <v>0</v>
      </c>
      <c r="N106" s="222"/>
      <c r="O106" s="167"/>
      <c r="P106" s="367"/>
      <c r="Q106" s="367"/>
      <c r="R106" s="12"/>
      <c r="W106" s="10"/>
      <c r="X106" s="10"/>
      <c r="Y106" s="10"/>
    </row>
    <row r="107" spans="1:25" ht="14.25">
      <c r="A107" s="101" t="s">
        <v>80</v>
      </c>
      <c r="B107" s="90"/>
      <c r="C107" s="118">
        <v>0</v>
      </c>
      <c r="D107" s="285">
        <v>0</v>
      </c>
      <c r="E107" s="286"/>
      <c r="F107" s="286"/>
      <c r="G107" s="287"/>
      <c r="H107" s="285">
        <v>0</v>
      </c>
      <c r="I107" s="286"/>
      <c r="J107" s="287"/>
      <c r="K107" s="122">
        <v>0</v>
      </c>
      <c r="L107" s="174"/>
      <c r="M107" s="117">
        <f>D107-H107</f>
        <v>0</v>
      </c>
      <c r="N107" s="223"/>
      <c r="O107" s="368"/>
      <c r="P107" s="368"/>
      <c r="Q107" s="138"/>
      <c r="W107" s="10"/>
      <c r="X107" s="10"/>
      <c r="Y107" s="10"/>
    </row>
    <row r="108" spans="1:25" ht="14.25">
      <c r="A108" s="101" t="s">
        <v>99</v>
      </c>
      <c r="B108" s="90"/>
      <c r="C108" s="118">
        <v>2000000</v>
      </c>
      <c r="D108" s="288">
        <v>251771.44</v>
      </c>
      <c r="E108" s="289"/>
      <c r="F108" s="289"/>
      <c r="G108" s="290"/>
      <c r="H108" s="288">
        <v>251771.44</v>
      </c>
      <c r="I108" s="289"/>
      <c r="J108" s="290"/>
      <c r="K108" s="122">
        <v>251771.44</v>
      </c>
      <c r="L108" s="175"/>
      <c r="M108" s="168">
        <f>D108-H108</f>
        <v>0</v>
      </c>
      <c r="N108" s="224"/>
      <c r="O108" s="17"/>
      <c r="P108" s="17"/>
      <c r="Q108" s="17"/>
      <c r="R108" s="17"/>
      <c r="S108" s="17"/>
      <c r="T108" s="17"/>
      <c r="U108" s="17"/>
      <c r="V108" s="17"/>
      <c r="W108" s="17"/>
      <c r="X108" s="10"/>
      <c r="Y108" s="10"/>
    </row>
    <row r="109" spans="1:25" ht="14.25">
      <c r="A109" s="60" t="s">
        <v>111</v>
      </c>
      <c r="B109" s="94"/>
      <c r="C109" s="131">
        <f aca="true" t="shared" si="5" ref="C109:J109">C103+C106</f>
        <v>15262662093.179998</v>
      </c>
      <c r="D109" s="291">
        <f t="shared" si="5"/>
        <v>13522683534.23</v>
      </c>
      <c r="E109" s="292">
        <f t="shared" si="5"/>
        <v>0</v>
      </c>
      <c r="F109" s="292">
        <f t="shared" si="5"/>
        <v>0</v>
      </c>
      <c r="G109" s="293">
        <f t="shared" si="5"/>
        <v>0</v>
      </c>
      <c r="H109" s="291">
        <f t="shared" si="5"/>
        <v>13522683534.23</v>
      </c>
      <c r="I109" s="292">
        <f t="shared" si="5"/>
        <v>0</v>
      </c>
      <c r="J109" s="293">
        <f t="shared" si="5"/>
        <v>0</v>
      </c>
      <c r="K109" s="132">
        <f>K103+K106</f>
        <v>13522683534.23</v>
      </c>
      <c r="L109" s="177"/>
      <c r="M109" s="178">
        <f>M103+M106</f>
        <v>0</v>
      </c>
      <c r="N109" s="225"/>
      <c r="O109" s="18"/>
      <c r="P109" s="18"/>
      <c r="Q109" s="18"/>
      <c r="R109" s="18"/>
      <c r="W109" s="10"/>
      <c r="X109" s="10"/>
      <c r="Y109" s="10"/>
    </row>
    <row r="110" spans="1:25" ht="6" customHeight="1">
      <c r="A110" s="129"/>
      <c r="B110" s="130"/>
      <c r="C110" s="124"/>
      <c r="D110" s="124"/>
      <c r="E110" s="124"/>
      <c r="F110" s="124"/>
      <c r="G110" s="124"/>
      <c r="H110" s="124"/>
      <c r="I110" s="124"/>
      <c r="J110" s="124"/>
      <c r="K110" s="124"/>
      <c r="L110" s="176"/>
      <c r="M110" s="138"/>
      <c r="N110" s="226"/>
      <c r="Q110" s="62"/>
      <c r="R110" s="62"/>
      <c r="W110" s="10"/>
      <c r="X110" s="10"/>
      <c r="Y110" s="10"/>
    </row>
    <row r="111" spans="1:25" ht="15.75">
      <c r="A111" s="60" t="s">
        <v>112</v>
      </c>
      <c r="B111" s="93"/>
      <c r="C111" s="127">
        <f>C98-C109</f>
        <v>-9030340785.179998</v>
      </c>
      <c r="D111" s="277">
        <f>M98-D109</f>
        <v>-7970162186.26</v>
      </c>
      <c r="E111" s="278"/>
      <c r="F111" s="278"/>
      <c r="G111" s="279"/>
      <c r="H111" s="277">
        <f>M98-H109</f>
        <v>-7970162186.26</v>
      </c>
      <c r="I111" s="278"/>
      <c r="J111" s="279"/>
      <c r="K111" s="127">
        <f>M98-K109</f>
        <v>-7970162186.26</v>
      </c>
      <c r="L111" s="208"/>
      <c r="M111" s="209"/>
      <c r="N111" s="225"/>
      <c r="O111" s="169"/>
      <c r="P111" s="169"/>
      <c r="Q111" s="169"/>
      <c r="R111" s="169"/>
      <c r="S111" s="133"/>
      <c r="W111" s="75"/>
      <c r="X111" s="10"/>
      <c r="Y111" s="10"/>
    </row>
    <row r="112" spans="1:25" ht="15.75" customHeight="1">
      <c r="A112" s="139"/>
      <c r="B112" s="92"/>
      <c r="C112" s="92"/>
      <c r="D112" s="140"/>
      <c r="E112" s="140"/>
      <c r="F112" s="140"/>
      <c r="G112" s="140"/>
      <c r="H112" s="140"/>
      <c r="I112" s="140"/>
      <c r="J112" s="140"/>
      <c r="K112" s="141"/>
      <c r="L112" s="169"/>
      <c r="M112" s="141" t="s">
        <v>73</v>
      </c>
      <c r="N112" s="225"/>
      <c r="O112" s="18"/>
      <c r="P112" s="18"/>
      <c r="Q112" s="18"/>
      <c r="R112" s="18"/>
      <c r="S112" s="75"/>
      <c r="W112" s="75"/>
      <c r="X112" s="10"/>
      <c r="Y112" s="10"/>
    </row>
    <row r="113" spans="1:20" ht="14.25">
      <c r="A113" s="28"/>
      <c r="B113" s="28"/>
      <c r="C113" s="43"/>
      <c r="D113" s="338"/>
      <c r="E113" s="262"/>
      <c r="F113" s="262"/>
      <c r="G113" s="28"/>
      <c r="H113" s="262"/>
      <c r="I113" s="262"/>
      <c r="J113" s="336"/>
      <c r="K113" s="337"/>
      <c r="L113" s="75"/>
      <c r="M113" s="75"/>
      <c r="N113" s="227"/>
      <c r="O113" s="75"/>
      <c r="P113" s="75"/>
      <c r="Q113" s="75"/>
      <c r="R113" s="75"/>
      <c r="S113" s="75"/>
      <c r="T113" s="75"/>
    </row>
    <row r="114" spans="1:20" ht="14.25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75"/>
      <c r="M114" s="75"/>
      <c r="N114" s="227"/>
      <c r="O114" s="75"/>
      <c r="P114" s="75"/>
      <c r="Q114" s="75"/>
      <c r="R114" s="75"/>
      <c r="S114" s="75"/>
      <c r="T114" s="75"/>
    </row>
    <row r="115" spans="1:20" ht="14.25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75"/>
      <c r="M115" s="75"/>
      <c r="N115" s="227"/>
      <c r="O115" s="75"/>
      <c r="P115" s="75"/>
      <c r="Q115" s="75"/>
      <c r="R115" s="75"/>
      <c r="S115" s="75"/>
      <c r="T115" s="75"/>
    </row>
    <row r="116" spans="1:20" ht="14.25">
      <c r="A116" s="25"/>
      <c r="B116" s="25"/>
      <c r="C116" s="25"/>
      <c r="D116" s="25"/>
      <c r="E116" s="25"/>
      <c r="F116" s="25"/>
      <c r="G116" s="25"/>
      <c r="H116" s="25"/>
      <c r="I116" s="339"/>
      <c r="J116" s="339"/>
      <c r="K116" s="339"/>
      <c r="L116" s="75"/>
      <c r="M116" s="180" t="s">
        <v>5</v>
      </c>
      <c r="N116" s="227"/>
      <c r="O116" s="75"/>
      <c r="P116" s="75"/>
      <c r="Q116" s="75"/>
      <c r="R116" s="75"/>
      <c r="S116" s="75"/>
      <c r="T116" s="75"/>
    </row>
    <row r="117" spans="1:20" ht="14.25">
      <c r="A117" s="360" t="s">
        <v>152</v>
      </c>
      <c r="B117" s="360"/>
      <c r="C117" s="360"/>
      <c r="D117" s="360"/>
      <c r="E117" s="360"/>
      <c r="F117" s="360"/>
      <c r="G117" s="360"/>
      <c r="H117" s="360"/>
      <c r="I117" s="360"/>
      <c r="J117" s="360"/>
      <c r="K117" s="360"/>
      <c r="L117" s="360"/>
      <c r="M117" s="360"/>
      <c r="N117" s="227"/>
      <c r="O117" s="75"/>
      <c r="P117" s="75"/>
      <c r="Q117" s="75"/>
      <c r="R117" s="75"/>
      <c r="S117" s="75"/>
      <c r="T117" s="75"/>
    </row>
    <row r="118" spans="1:20" ht="14.25">
      <c r="A118" s="360" t="s">
        <v>153</v>
      </c>
      <c r="B118" s="360"/>
      <c r="C118" s="360"/>
      <c r="D118" s="360"/>
      <c r="E118" s="360"/>
      <c r="F118" s="360"/>
      <c r="G118" s="360"/>
      <c r="H118" s="360"/>
      <c r="I118" s="360"/>
      <c r="J118" s="360"/>
      <c r="K118" s="360"/>
      <c r="L118" s="360"/>
      <c r="M118" s="360"/>
      <c r="N118" s="227"/>
      <c r="O118" s="75"/>
      <c r="P118" s="75"/>
      <c r="Q118" s="75"/>
      <c r="R118" s="75"/>
      <c r="S118" s="75"/>
      <c r="T118" s="75"/>
    </row>
    <row r="119" spans="1:20" ht="14.25">
      <c r="A119" s="361" t="s">
        <v>151</v>
      </c>
      <c r="B119" s="361"/>
      <c r="C119" s="361"/>
      <c r="D119" s="361"/>
      <c r="E119" s="361"/>
      <c r="F119" s="361"/>
      <c r="G119" s="361"/>
      <c r="H119" s="361"/>
      <c r="I119" s="361"/>
      <c r="J119" s="361"/>
      <c r="K119" s="361"/>
      <c r="L119" s="361"/>
      <c r="M119" s="361"/>
      <c r="N119" s="227"/>
      <c r="O119" s="75"/>
      <c r="P119" s="75"/>
      <c r="Q119" s="75"/>
      <c r="R119" s="75"/>
      <c r="S119" s="75"/>
      <c r="T119" s="75"/>
    </row>
    <row r="120" spans="1:20" ht="14.25">
      <c r="A120" s="360" t="s">
        <v>154</v>
      </c>
      <c r="B120" s="360"/>
      <c r="C120" s="360"/>
      <c r="D120" s="360"/>
      <c r="E120" s="360"/>
      <c r="F120" s="360"/>
      <c r="G120" s="360"/>
      <c r="H120" s="360"/>
      <c r="I120" s="360"/>
      <c r="J120" s="360"/>
      <c r="K120" s="360"/>
      <c r="L120" s="360"/>
      <c r="M120" s="360"/>
      <c r="N120" s="227"/>
      <c r="O120" s="75"/>
      <c r="P120" s="75"/>
      <c r="Q120" s="75"/>
      <c r="R120" s="75"/>
      <c r="S120" s="75"/>
      <c r="T120" s="75"/>
    </row>
    <row r="121" spans="1:20" ht="14.25">
      <c r="A121" s="360" t="s">
        <v>155</v>
      </c>
      <c r="B121" s="360"/>
      <c r="C121" s="360"/>
      <c r="D121" s="360"/>
      <c r="E121" s="360"/>
      <c r="F121" s="360"/>
      <c r="G121" s="360"/>
      <c r="H121" s="360"/>
      <c r="I121" s="360"/>
      <c r="J121" s="360"/>
      <c r="K121" s="360"/>
      <c r="L121" s="360"/>
      <c r="M121" s="360"/>
      <c r="N121" s="227"/>
      <c r="O121" s="75"/>
      <c r="P121" s="75"/>
      <c r="Q121" s="75"/>
      <c r="R121" s="75"/>
      <c r="S121" s="75"/>
      <c r="T121" s="75"/>
    </row>
    <row r="122" spans="1:20" ht="14.25">
      <c r="A122" s="24"/>
      <c r="B122" s="24"/>
      <c r="C122" s="24"/>
      <c r="D122" s="24"/>
      <c r="E122" s="24"/>
      <c r="F122" s="24"/>
      <c r="G122" s="83"/>
      <c r="H122" s="83"/>
      <c r="I122" s="83"/>
      <c r="J122" s="83"/>
      <c r="K122" s="83"/>
      <c r="L122" s="75"/>
      <c r="M122" s="75"/>
      <c r="N122" s="227"/>
      <c r="O122" s="75"/>
      <c r="P122" s="75"/>
      <c r="Q122" s="75"/>
      <c r="R122" s="75"/>
      <c r="S122" s="75"/>
      <c r="T122" s="75"/>
    </row>
    <row r="123" spans="1:20" ht="14.25">
      <c r="A123" s="24"/>
      <c r="B123" s="24"/>
      <c r="C123" s="24"/>
      <c r="D123" s="24"/>
      <c r="E123" s="24"/>
      <c r="F123" s="24"/>
      <c r="G123" s="83"/>
      <c r="H123" s="83"/>
      <c r="I123" s="83"/>
      <c r="J123" s="83"/>
      <c r="K123" s="83"/>
      <c r="L123" s="75"/>
      <c r="M123" s="196" t="str">
        <f>M11</f>
        <v>Emissão: 25/01/2022</v>
      </c>
      <c r="N123" s="227"/>
      <c r="O123" s="75"/>
      <c r="P123" s="75"/>
      <c r="Q123" s="75"/>
      <c r="R123" s="75"/>
      <c r="S123" s="75"/>
      <c r="T123" s="75"/>
    </row>
    <row r="124" spans="1:20" ht="14.25">
      <c r="A124" s="25" t="s">
        <v>6</v>
      </c>
      <c r="B124" s="25"/>
      <c r="C124" s="25"/>
      <c r="D124" s="25"/>
      <c r="E124" s="25"/>
      <c r="F124" s="83"/>
      <c r="G124" s="25"/>
      <c r="H124" s="25"/>
      <c r="I124" s="294"/>
      <c r="J124" s="294"/>
      <c r="K124" s="294"/>
      <c r="L124" s="75"/>
      <c r="M124" s="197">
        <f>M12</f>
        <v>1</v>
      </c>
      <c r="N124" s="227"/>
      <c r="O124" s="75"/>
      <c r="P124" s="75"/>
      <c r="Q124" s="75"/>
      <c r="R124" s="75"/>
      <c r="S124" s="75"/>
      <c r="T124" s="75"/>
    </row>
    <row r="125" spans="1:20" ht="14.25" customHeight="1">
      <c r="A125" s="269" t="s">
        <v>113</v>
      </c>
      <c r="B125" s="270"/>
      <c r="C125" s="295" t="s">
        <v>41</v>
      </c>
      <c r="D125" s="269"/>
      <c r="E125" s="269"/>
      <c r="F125" s="269"/>
      <c r="G125" s="269"/>
      <c r="H125" s="269"/>
      <c r="I125" s="269"/>
      <c r="J125" s="269"/>
      <c r="K125" s="269"/>
      <c r="L125" s="269"/>
      <c r="M125" s="269"/>
      <c r="N125" s="228"/>
      <c r="O125" s="9"/>
      <c r="P125" s="9"/>
      <c r="Q125" s="9"/>
      <c r="R125" s="9"/>
      <c r="S125" s="9"/>
      <c r="T125" s="9"/>
    </row>
    <row r="126" spans="1:20" ht="15">
      <c r="A126" s="271"/>
      <c r="B126" s="272"/>
      <c r="C126" s="281"/>
      <c r="D126" s="282"/>
      <c r="E126" s="282"/>
      <c r="F126" s="282"/>
      <c r="G126" s="282"/>
      <c r="H126" s="282"/>
      <c r="I126" s="282"/>
      <c r="J126" s="282"/>
      <c r="K126" s="282"/>
      <c r="L126" s="282"/>
      <c r="M126" s="282"/>
      <c r="N126" s="229"/>
      <c r="O126" s="63"/>
      <c r="P126" s="64"/>
      <c r="Q126"/>
      <c r="R126"/>
      <c r="S126" s="9"/>
      <c r="T126" s="9"/>
    </row>
    <row r="127" spans="1:20" ht="15" customHeight="1">
      <c r="A127" s="45" t="s">
        <v>66</v>
      </c>
      <c r="B127" s="44"/>
      <c r="C127" s="53"/>
      <c r="D127" s="37"/>
      <c r="E127" s="37"/>
      <c r="F127" s="37"/>
      <c r="G127" s="37"/>
      <c r="H127" s="37"/>
      <c r="I127" s="37"/>
      <c r="J127" s="37"/>
      <c r="K127" s="143"/>
      <c r="L127" s="167"/>
      <c r="M127" s="230">
        <v>18897078211.75</v>
      </c>
      <c r="N127" s="222"/>
      <c r="O127" s="167"/>
      <c r="P127" s="369"/>
      <c r="Q127"/>
      <c r="R127"/>
      <c r="S127" s="9"/>
      <c r="T127" s="9"/>
    </row>
    <row r="128" spans="1:13" ht="14.25">
      <c r="A128" s="48" t="s">
        <v>67</v>
      </c>
      <c r="B128" s="46"/>
      <c r="C128" s="48"/>
      <c r="D128" s="39"/>
      <c r="E128" s="39"/>
      <c r="F128" s="39"/>
      <c r="G128" s="39"/>
      <c r="H128" s="39"/>
      <c r="I128" s="39"/>
      <c r="J128" s="39"/>
      <c r="K128" s="128"/>
      <c r="L128" s="162"/>
      <c r="M128" s="128">
        <v>0</v>
      </c>
    </row>
    <row r="129" spans="1:16" ht="6" customHeight="1">
      <c r="A129" s="53"/>
      <c r="B129" s="53"/>
      <c r="C129" s="53"/>
      <c r="D129" s="37"/>
      <c r="E129" s="37"/>
      <c r="F129" s="37"/>
      <c r="G129" s="37"/>
      <c r="H129" s="37"/>
      <c r="I129" s="297"/>
      <c r="J129" s="297"/>
      <c r="K129" s="297"/>
      <c r="P129" s="61"/>
    </row>
    <row r="130" spans="1:13" ht="14.25" customHeight="1">
      <c r="A130" s="321" t="s">
        <v>114</v>
      </c>
      <c r="B130" s="321"/>
      <c r="C130" s="321"/>
      <c r="D130" s="321"/>
      <c r="E130" s="321"/>
      <c r="F130" s="321"/>
      <c r="G130" s="321"/>
      <c r="H130" s="321"/>
      <c r="I130" s="321"/>
      <c r="J130" s="321"/>
      <c r="K130" s="321"/>
      <c r="L130" s="321"/>
      <c r="M130" s="321"/>
    </row>
    <row r="131" spans="1:15" ht="14.25" customHeight="1">
      <c r="A131" s="322" t="s">
        <v>71</v>
      </c>
      <c r="B131" s="323"/>
      <c r="C131" s="259" t="s">
        <v>84</v>
      </c>
      <c r="D131" s="255" t="s">
        <v>0</v>
      </c>
      <c r="E131" s="256"/>
      <c r="F131" s="256"/>
      <c r="G131" s="256"/>
      <c r="H131" s="256"/>
      <c r="I131" s="256"/>
      <c r="J131" s="256"/>
      <c r="K131" s="256"/>
      <c r="L131" s="256"/>
      <c r="M131" s="256"/>
      <c r="N131" s="150"/>
      <c r="O131" s="150"/>
    </row>
    <row r="132" spans="1:15" ht="14.25" customHeight="1">
      <c r="A132" s="254"/>
      <c r="B132" s="324"/>
      <c r="C132" s="260"/>
      <c r="D132" s="257" t="str">
        <f>D16</f>
        <v>Jan a Dez 2021</v>
      </c>
      <c r="E132" s="258"/>
      <c r="F132" s="258"/>
      <c r="G132" s="258"/>
      <c r="H132" s="258"/>
      <c r="I132" s="258"/>
      <c r="J132" s="258"/>
      <c r="K132" s="258"/>
      <c r="L132" s="258"/>
      <c r="M132" s="258"/>
      <c r="N132" s="150"/>
      <c r="O132" s="150"/>
    </row>
    <row r="133" spans="1:15" ht="14.25" customHeight="1">
      <c r="A133" s="253"/>
      <c r="B133" s="325"/>
      <c r="C133" s="50" t="s">
        <v>85</v>
      </c>
      <c r="D133" s="252" t="s">
        <v>86</v>
      </c>
      <c r="E133" s="253"/>
      <c r="F133" s="253"/>
      <c r="G133" s="254"/>
      <c r="H133" s="253"/>
      <c r="I133" s="253"/>
      <c r="J133" s="253"/>
      <c r="K133" s="253"/>
      <c r="L133" s="253"/>
      <c r="M133" s="253"/>
      <c r="N133" s="150"/>
      <c r="O133" s="150"/>
    </row>
    <row r="134" spans="1:15" ht="30.75">
      <c r="A134" s="243" t="s">
        <v>115</v>
      </c>
      <c r="B134" s="109"/>
      <c r="C134" s="241">
        <v>0</v>
      </c>
      <c r="D134" s="240"/>
      <c r="E134" s="240"/>
      <c r="F134" s="240"/>
      <c r="G134" s="244"/>
      <c r="H134" s="245"/>
      <c r="I134" s="246"/>
      <c r="J134" s="246"/>
      <c r="K134" s="247"/>
      <c r="L134" s="248"/>
      <c r="M134" s="249">
        <v>307889007.82</v>
      </c>
      <c r="N134" s="150"/>
      <c r="O134" s="150"/>
    </row>
    <row r="135" spans="1:15" ht="15" customHeight="1">
      <c r="A135" s="59" t="s">
        <v>116</v>
      </c>
      <c r="B135" s="108"/>
      <c r="C135" s="116">
        <f>C134</f>
        <v>0</v>
      </c>
      <c r="D135" s="124"/>
      <c r="E135" s="124"/>
      <c r="F135" s="124"/>
      <c r="G135" s="124"/>
      <c r="H135" s="124"/>
      <c r="I135" s="120"/>
      <c r="J135" s="120"/>
      <c r="K135" s="120"/>
      <c r="L135" s="181"/>
      <c r="M135" s="120">
        <f>M134</f>
        <v>307889007.82</v>
      </c>
      <c r="N135" s="150"/>
      <c r="O135" s="150"/>
    </row>
    <row r="136" spans="1:15" ht="6" customHeight="1">
      <c r="A136" s="57"/>
      <c r="B136" s="54"/>
      <c r="C136" s="54"/>
      <c r="D136" s="55"/>
      <c r="E136" s="55"/>
      <c r="F136" s="56"/>
      <c r="G136" s="56"/>
      <c r="H136" s="56"/>
      <c r="I136" s="56"/>
      <c r="J136" s="54"/>
      <c r="K136" s="54"/>
      <c r="L136" s="58"/>
      <c r="M136" s="58"/>
      <c r="N136" s="58"/>
      <c r="O136" s="58"/>
    </row>
    <row r="137" spans="1:16" ht="28.5" customHeight="1">
      <c r="A137" s="304" t="s">
        <v>72</v>
      </c>
      <c r="B137" s="305"/>
      <c r="C137" s="96" t="s">
        <v>92</v>
      </c>
      <c r="D137" s="295" t="s">
        <v>42</v>
      </c>
      <c r="E137" s="269"/>
      <c r="F137" s="269"/>
      <c r="G137" s="270"/>
      <c r="H137" s="295" t="s">
        <v>93</v>
      </c>
      <c r="I137" s="269"/>
      <c r="J137" s="270"/>
      <c r="K137" s="77" t="s">
        <v>94</v>
      </c>
      <c r="L137" s="333" t="s">
        <v>145</v>
      </c>
      <c r="M137" s="334"/>
      <c r="N137" s="182"/>
      <c r="O137" s="182"/>
      <c r="P137" s="182"/>
    </row>
    <row r="138" spans="1:16" ht="14.25">
      <c r="A138" s="306"/>
      <c r="B138" s="307"/>
      <c r="C138" s="97" t="s">
        <v>1</v>
      </c>
      <c r="D138" s="280" t="str">
        <f>D43</f>
        <v>Jan a Dez 2021</v>
      </c>
      <c r="E138" s="271"/>
      <c r="F138" s="271"/>
      <c r="G138" s="272"/>
      <c r="H138" s="280" t="str">
        <f>H43</f>
        <v>Jan a Dez 2021</v>
      </c>
      <c r="I138" s="271"/>
      <c r="J138" s="272"/>
      <c r="K138" s="152" t="str">
        <f>K43</f>
        <v>Jan a Dez 2021</v>
      </c>
      <c r="L138" s="273" t="s">
        <v>146</v>
      </c>
      <c r="M138" s="274"/>
      <c r="N138" s="182"/>
      <c r="O138" s="182"/>
      <c r="P138" s="182"/>
    </row>
    <row r="139" spans="1:16" ht="14.25" customHeight="1">
      <c r="A139" s="308"/>
      <c r="B139" s="309"/>
      <c r="C139" s="98" t="s">
        <v>88</v>
      </c>
      <c r="D139" s="281" t="s">
        <v>89</v>
      </c>
      <c r="E139" s="282"/>
      <c r="F139" s="282"/>
      <c r="G139" s="283"/>
      <c r="H139" s="281" t="s">
        <v>90</v>
      </c>
      <c r="I139" s="282"/>
      <c r="J139" s="283"/>
      <c r="K139" s="78" t="s">
        <v>91</v>
      </c>
      <c r="L139" s="275" t="s">
        <v>147</v>
      </c>
      <c r="M139" s="276"/>
      <c r="N139" s="182"/>
      <c r="O139" s="182"/>
      <c r="P139" s="182"/>
    </row>
    <row r="140" spans="1:16" ht="14.25">
      <c r="A140" s="100" t="s">
        <v>118</v>
      </c>
      <c r="B140" s="90"/>
      <c r="C140" s="121">
        <f>C141+C142</f>
        <v>7452921023.400001</v>
      </c>
      <c r="D140" s="285">
        <f aca="true" t="shared" si="6" ref="D140:K140">D141+D142</f>
        <v>4465201505.160001</v>
      </c>
      <c r="E140" s="286">
        <f t="shared" si="6"/>
        <v>0</v>
      </c>
      <c r="F140" s="286">
        <f t="shared" si="6"/>
        <v>0</v>
      </c>
      <c r="G140" s="287">
        <f t="shared" si="6"/>
        <v>0</v>
      </c>
      <c r="H140" s="285">
        <f>H141+H142</f>
        <v>4375617516.75</v>
      </c>
      <c r="I140" s="286">
        <f t="shared" si="6"/>
        <v>0</v>
      </c>
      <c r="J140" s="287">
        <f t="shared" si="6"/>
        <v>0</v>
      </c>
      <c r="K140" s="122">
        <f t="shared" si="6"/>
        <v>4368715114.900001</v>
      </c>
      <c r="L140" s="122"/>
      <c r="M140" s="179">
        <f>M141+M142</f>
        <v>89583988.4100008</v>
      </c>
      <c r="N140" s="137"/>
      <c r="O140" s="137"/>
      <c r="P140" s="138"/>
    </row>
    <row r="141" spans="1:16" ht="14.25" customHeight="1">
      <c r="A141" s="101" t="s">
        <v>119</v>
      </c>
      <c r="B141" s="90"/>
      <c r="C141" s="142">
        <f>9244010834.91-(C179+C180)</f>
        <v>2796493469.3100004</v>
      </c>
      <c r="D141" s="327">
        <f>6501406298.39-(D179+D180)</f>
        <v>53888932.790000916</v>
      </c>
      <c r="E141" s="328"/>
      <c r="F141" s="328"/>
      <c r="G141" s="329"/>
      <c r="H141" s="327">
        <f>6500801957.49-(H179+H180)</f>
        <v>53284591.89000034</v>
      </c>
      <c r="I141" s="328"/>
      <c r="J141" s="329"/>
      <c r="K141" s="135">
        <f>6499462331.27-(K179+K180)</f>
        <v>51944965.67000103</v>
      </c>
      <c r="L141" s="250"/>
      <c r="M141" s="251">
        <f>D141-H141</f>
        <v>604340.9000005722</v>
      </c>
      <c r="N141" s="137"/>
      <c r="O141" s="137"/>
      <c r="P141" s="138"/>
    </row>
    <row r="142" spans="1:16" ht="14.25" customHeight="1">
      <c r="A142" s="101" t="s">
        <v>120</v>
      </c>
      <c r="B142" s="90"/>
      <c r="C142" s="142">
        <f>4673653609.68-C181</f>
        <v>4656427554.09</v>
      </c>
      <c r="D142" s="327">
        <f>4428538627.96-D181</f>
        <v>4411312572.37</v>
      </c>
      <c r="E142" s="328"/>
      <c r="F142" s="328"/>
      <c r="G142" s="329"/>
      <c r="H142" s="327">
        <f>4337102113.82-H181</f>
        <v>4322332924.86</v>
      </c>
      <c r="I142" s="328"/>
      <c r="J142" s="330"/>
      <c r="K142" s="136">
        <f>4331285852.11-K181</f>
        <v>4316770149.23</v>
      </c>
      <c r="L142" s="250"/>
      <c r="M142" s="251">
        <f>D142-H142</f>
        <v>88979647.51000023</v>
      </c>
      <c r="N142" s="137"/>
      <c r="O142" s="137"/>
      <c r="P142" s="138"/>
    </row>
    <row r="143" spans="1:16" ht="14.25">
      <c r="A143" s="102" t="s">
        <v>121</v>
      </c>
      <c r="B143" s="90"/>
      <c r="C143" s="121">
        <v>123296406</v>
      </c>
      <c r="D143" s="285">
        <v>93963547.24</v>
      </c>
      <c r="E143" s="286"/>
      <c r="F143" s="286"/>
      <c r="G143" s="287"/>
      <c r="H143" s="285">
        <v>85910696.23</v>
      </c>
      <c r="I143" s="286"/>
      <c r="J143" s="287"/>
      <c r="K143" s="122">
        <v>85910696.23</v>
      </c>
      <c r="L143" s="250"/>
      <c r="M143" s="251">
        <f>D143-H143</f>
        <v>8052851.00999999</v>
      </c>
      <c r="N143" s="183"/>
      <c r="O143" s="183"/>
      <c r="P143" s="183"/>
    </row>
    <row r="144" spans="1:15" ht="15" customHeight="1">
      <c r="A144" s="60" t="s">
        <v>117</v>
      </c>
      <c r="B144" s="94"/>
      <c r="C144" s="116">
        <f>C140+C143</f>
        <v>7576217429.400001</v>
      </c>
      <c r="D144" s="291">
        <f>D140+D143</f>
        <v>4559165052.400001</v>
      </c>
      <c r="E144" s="292">
        <f>E138+E141</f>
        <v>0</v>
      </c>
      <c r="F144" s="292">
        <f>F138+F141</f>
        <v>0</v>
      </c>
      <c r="G144" s="293">
        <f>G138+G141</f>
        <v>0</v>
      </c>
      <c r="H144" s="291">
        <f>H140+H143</f>
        <v>4461528212.98</v>
      </c>
      <c r="I144" s="292">
        <f>I138+I141</f>
        <v>0</v>
      </c>
      <c r="J144" s="292">
        <f>J138+J141</f>
        <v>0</v>
      </c>
      <c r="K144" s="123">
        <f>K140+K143</f>
        <v>4454625811.13</v>
      </c>
      <c r="L144" s="123"/>
      <c r="M144" s="120">
        <f>M140+M143</f>
        <v>97636839.42000079</v>
      </c>
      <c r="N144" s="151"/>
      <c r="O144" s="58"/>
    </row>
    <row r="145" spans="1:15" ht="6" customHeight="1">
      <c r="A145" s="110"/>
      <c r="B145" s="113"/>
      <c r="C145" s="124"/>
      <c r="D145" s="125"/>
      <c r="E145" s="125"/>
      <c r="F145" s="125"/>
      <c r="G145" s="125"/>
      <c r="H145" s="125"/>
      <c r="I145" s="125"/>
      <c r="J145" s="125"/>
      <c r="K145" s="126"/>
      <c r="L145" s="58"/>
      <c r="M145" s="58"/>
      <c r="N145" s="58"/>
      <c r="O145" s="58"/>
    </row>
    <row r="146" spans="1:15" ht="15" customHeight="1">
      <c r="A146" s="60" t="s">
        <v>122</v>
      </c>
      <c r="B146" s="93"/>
      <c r="C146" s="127">
        <f>C135-C144</f>
        <v>-7576217429.400001</v>
      </c>
      <c r="D146" s="277">
        <f>M135-D144</f>
        <v>-4251276044.5800004</v>
      </c>
      <c r="E146" s="278"/>
      <c r="F146" s="278"/>
      <c r="G146" s="279"/>
      <c r="H146" s="277">
        <f>M135-H144</f>
        <v>-4153639205.1599994</v>
      </c>
      <c r="I146" s="278"/>
      <c r="J146" s="279"/>
      <c r="K146" s="127">
        <f>M135-K144</f>
        <v>-4146736803.31</v>
      </c>
      <c r="L146" s="208"/>
      <c r="M146" s="209"/>
      <c r="N146" s="58"/>
      <c r="O146" s="58"/>
    </row>
    <row r="147" spans="1:15" ht="6" customHeight="1">
      <c r="A147" s="110"/>
      <c r="B147" s="92"/>
      <c r="C147" s="92"/>
      <c r="D147" s="111"/>
      <c r="E147" s="111"/>
      <c r="F147" s="111"/>
      <c r="G147" s="111"/>
      <c r="H147" s="111"/>
      <c r="I147" s="111"/>
      <c r="J147" s="111"/>
      <c r="K147" s="112"/>
      <c r="L147" s="58"/>
      <c r="M147" s="58"/>
      <c r="N147" s="58"/>
      <c r="O147" s="58"/>
    </row>
    <row r="148" spans="1:15" ht="15" customHeight="1">
      <c r="A148" s="332" t="s">
        <v>123</v>
      </c>
      <c r="B148" s="332"/>
      <c r="C148" s="332"/>
      <c r="D148" s="332"/>
      <c r="E148" s="332"/>
      <c r="F148" s="332"/>
      <c r="G148" s="332"/>
      <c r="H148" s="332"/>
      <c r="I148" s="332"/>
      <c r="J148" s="332"/>
      <c r="K148" s="332"/>
      <c r="L148" s="332"/>
      <c r="M148" s="332"/>
      <c r="N148" s="58"/>
      <c r="O148" s="58"/>
    </row>
    <row r="149" spans="1:15" ht="15" customHeight="1">
      <c r="A149" s="322" t="s">
        <v>124</v>
      </c>
      <c r="B149" s="323"/>
      <c r="C149" s="259" t="s">
        <v>84</v>
      </c>
      <c r="D149" s="255" t="s">
        <v>0</v>
      </c>
      <c r="E149" s="256"/>
      <c r="F149" s="256"/>
      <c r="G149" s="256"/>
      <c r="H149" s="256"/>
      <c r="I149" s="256"/>
      <c r="J149" s="256"/>
      <c r="K149" s="256"/>
      <c r="L149" s="256"/>
      <c r="M149" s="256"/>
      <c r="N149" s="58"/>
      <c r="O149" s="58"/>
    </row>
    <row r="150" spans="1:15" ht="15" customHeight="1">
      <c r="A150" s="254"/>
      <c r="B150" s="324"/>
      <c r="C150" s="260"/>
      <c r="D150" s="257" t="str">
        <f>D16</f>
        <v>Jan a Dez 2021</v>
      </c>
      <c r="E150" s="258"/>
      <c r="F150" s="258"/>
      <c r="G150" s="258"/>
      <c r="H150" s="258"/>
      <c r="I150" s="258"/>
      <c r="J150" s="258"/>
      <c r="K150" s="258"/>
      <c r="L150" s="258"/>
      <c r="M150" s="258"/>
      <c r="N150" s="58"/>
      <c r="O150" s="58"/>
    </row>
    <row r="151" spans="1:15" ht="15" customHeight="1">
      <c r="A151" s="253"/>
      <c r="B151" s="325"/>
      <c r="C151" s="50" t="s">
        <v>85</v>
      </c>
      <c r="D151" s="252" t="s">
        <v>86</v>
      </c>
      <c r="E151" s="253"/>
      <c r="F151" s="253"/>
      <c r="G151" s="253"/>
      <c r="H151" s="253"/>
      <c r="I151" s="253"/>
      <c r="J151" s="253"/>
      <c r="K151" s="253"/>
      <c r="L151" s="253"/>
      <c r="M151" s="253"/>
      <c r="N151" s="58"/>
      <c r="O151" s="58"/>
    </row>
    <row r="152" spans="1:15" ht="15" customHeight="1">
      <c r="A152" s="100" t="s">
        <v>125</v>
      </c>
      <c r="B152" s="85"/>
      <c r="C152" s="115">
        <v>0</v>
      </c>
      <c r="D152" s="319"/>
      <c r="E152" s="320"/>
      <c r="F152" s="320"/>
      <c r="G152" s="320"/>
      <c r="H152" s="320"/>
      <c r="I152" s="66"/>
      <c r="J152" s="66"/>
      <c r="K152" s="117"/>
      <c r="L152" s="187"/>
      <c r="M152" s="186">
        <v>0</v>
      </c>
      <c r="N152" s="58"/>
      <c r="O152" s="58"/>
    </row>
    <row r="153" spans="1:15" ht="15" customHeight="1">
      <c r="A153" s="100" t="s">
        <v>126</v>
      </c>
      <c r="B153" s="85"/>
      <c r="C153" s="115">
        <v>0</v>
      </c>
      <c r="D153" s="319"/>
      <c r="E153" s="320"/>
      <c r="F153" s="320"/>
      <c r="G153" s="320"/>
      <c r="H153" s="320"/>
      <c r="I153" s="66"/>
      <c r="J153" s="66"/>
      <c r="K153" s="117"/>
      <c r="L153" s="184"/>
      <c r="M153" s="186">
        <v>0</v>
      </c>
      <c r="N153" s="58"/>
      <c r="O153" s="58"/>
    </row>
    <row r="154" spans="1:15" ht="15" customHeight="1">
      <c r="A154" s="104" t="s">
        <v>127</v>
      </c>
      <c r="B154" s="59"/>
      <c r="C154" s="116">
        <f>C152+C153</f>
        <v>0</v>
      </c>
      <c r="D154" s="302"/>
      <c r="E154" s="302"/>
      <c r="F154" s="302"/>
      <c r="G154" s="302"/>
      <c r="H154" s="302"/>
      <c r="I154" s="69"/>
      <c r="J154" s="69"/>
      <c r="K154" s="120"/>
      <c r="L154" s="185"/>
      <c r="M154" s="120">
        <f>M152+M153</f>
        <v>0</v>
      </c>
      <c r="N154" s="58"/>
      <c r="O154" s="58"/>
    </row>
    <row r="155" spans="1:15" ht="6" customHeight="1">
      <c r="A155" s="28"/>
      <c r="B155" s="29"/>
      <c r="C155" s="29"/>
      <c r="D155" s="29"/>
      <c r="E155" s="29"/>
      <c r="F155" s="29"/>
      <c r="G155" s="29"/>
      <c r="H155" s="29"/>
      <c r="I155" s="30"/>
      <c r="J155" s="30"/>
      <c r="K155" s="25"/>
      <c r="L155" s="58"/>
      <c r="M155" s="58"/>
      <c r="N155" s="58"/>
      <c r="O155" s="58"/>
    </row>
    <row r="156" spans="1:15" ht="28.5" customHeight="1">
      <c r="A156" s="304" t="s">
        <v>128</v>
      </c>
      <c r="B156" s="305"/>
      <c r="C156" s="96" t="s">
        <v>92</v>
      </c>
      <c r="D156" s="295" t="s">
        <v>42</v>
      </c>
      <c r="E156" s="269"/>
      <c r="F156" s="269"/>
      <c r="G156" s="270"/>
      <c r="H156" s="295" t="s">
        <v>93</v>
      </c>
      <c r="I156" s="269"/>
      <c r="J156" s="270"/>
      <c r="K156" s="77" t="s">
        <v>94</v>
      </c>
      <c r="L156" s="333" t="s">
        <v>145</v>
      </c>
      <c r="M156" s="334"/>
      <c r="N156" s="58"/>
      <c r="O156" s="58"/>
    </row>
    <row r="157" spans="1:15" ht="14.25">
      <c r="A157" s="306"/>
      <c r="B157" s="307"/>
      <c r="C157" s="97" t="s">
        <v>1</v>
      </c>
      <c r="D157" s="280" t="str">
        <f>D43</f>
        <v>Jan a Dez 2021</v>
      </c>
      <c r="E157" s="271"/>
      <c r="F157" s="271"/>
      <c r="G157" s="272"/>
      <c r="H157" s="280" t="str">
        <f>H43</f>
        <v>Jan a Dez 2021</v>
      </c>
      <c r="I157" s="271"/>
      <c r="J157" s="272"/>
      <c r="K157" s="152" t="str">
        <f>K43</f>
        <v>Jan a Dez 2021</v>
      </c>
      <c r="L157" s="273" t="s">
        <v>146</v>
      </c>
      <c r="M157" s="274"/>
      <c r="N157" s="58"/>
      <c r="O157" s="58"/>
    </row>
    <row r="158" spans="1:15" ht="15" customHeight="1">
      <c r="A158" s="308"/>
      <c r="B158" s="309"/>
      <c r="C158" s="98" t="s">
        <v>88</v>
      </c>
      <c r="D158" s="281" t="s">
        <v>89</v>
      </c>
      <c r="E158" s="282"/>
      <c r="F158" s="282"/>
      <c r="G158" s="283"/>
      <c r="H158" s="281" t="s">
        <v>90</v>
      </c>
      <c r="I158" s="282"/>
      <c r="J158" s="283"/>
      <c r="K158" s="78" t="s">
        <v>91</v>
      </c>
      <c r="L158" s="275" t="s">
        <v>147</v>
      </c>
      <c r="M158" s="276"/>
      <c r="N158" s="58"/>
      <c r="O158" s="58"/>
    </row>
    <row r="159" spans="1:15" ht="15" customHeight="1">
      <c r="A159" s="102" t="s">
        <v>98</v>
      </c>
      <c r="B159" s="90"/>
      <c r="C159" s="90">
        <v>1294110183.08</v>
      </c>
      <c r="D159" s="313">
        <v>1294110183.08</v>
      </c>
      <c r="E159" s="314"/>
      <c r="F159" s="314"/>
      <c r="G159" s="315"/>
      <c r="H159" s="313">
        <v>1294110183.08</v>
      </c>
      <c r="I159" s="314"/>
      <c r="J159" s="315"/>
      <c r="K159" s="190">
        <v>1294077089.5</v>
      </c>
      <c r="L159" s="58"/>
      <c r="M159" s="151">
        <f>D159-H159</f>
        <v>0</v>
      </c>
      <c r="N159" s="58"/>
      <c r="O159" s="58"/>
    </row>
    <row r="160" spans="1:15" ht="15" customHeight="1">
      <c r="A160" s="102" t="s">
        <v>80</v>
      </c>
      <c r="B160" s="90"/>
      <c r="C160" s="89">
        <v>0</v>
      </c>
      <c r="D160" s="313">
        <v>0</v>
      </c>
      <c r="E160" s="314"/>
      <c r="F160" s="314"/>
      <c r="G160" s="315"/>
      <c r="H160" s="313">
        <v>0</v>
      </c>
      <c r="I160" s="314"/>
      <c r="J160" s="315"/>
      <c r="K160" s="191">
        <v>0</v>
      </c>
      <c r="L160" s="58"/>
      <c r="M160" s="151">
        <f>D160-H160</f>
        <v>0</v>
      </c>
      <c r="N160" s="58"/>
      <c r="O160" s="58"/>
    </row>
    <row r="161" spans="1:15" ht="15" customHeight="1">
      <c r="A161" s="102" t="s">
        <v>99</v>
      </c>
      <c r="B161" s="90"/>
      <c r="C161" s="89">
        <v>0</v>
      </c>
      <c r="D161" s="316">
        <v>0</v>
      </c>
      <c r="E161" s="317"/>
      <c r="F161" s="317"/>
      <c r="G161" s="318"/>
      <c r="H161" s="316">
        <v>0</v>
      </c>
      <c r="I161" s="317"/>
      <c r="J161" s="318"/>
      <c r="K161" s="192">
        <v>0</v>
      </c>
      <c r="L161" s="58"/>
      <c r="M161" s="151">
        <f>D161-H161</f>
        <v>0</v>
      </c>
      <c r="N161" s="58"/>
      <c r="O161" s="58"/>
    </row>
    <row r="162" spans="1:18" ht="15" customHeight="1">
      <c r="A162" s="60" t="s">
        <v>129</v>
      </c>
      <c r="B162" s="94"/>
      <c r="C162" s="91">
        <f>C159+C160+C161</f>
        <v>1294110183.08</v>
      </c>
      <c r="D162" s="310">
        <f>D159+D160+D161</f>
        <v>1294110183.08</v>
      </c>
      <c r="E162" s="311">
        <f aca="true" t="shared" si="7" ref="E162:J162">E159+E160+E161</f>
        <v>0</v>
      </c>
      <c r="F162" s="311">
        <f t="shared" si="7"/>
        <v>0</v>
      </c>
      <c r="G162" s="312">
        <f t="shared" si="7"/>
        <v>0</v>
      </c>
      <c r="H162" s="310">
        <f>H159+H160+H161</f>
        <v>1294110183.08</v>
      </c>
      <c r="I162" s="311">
        <f t="shared" si="7"/>
        <v>0</v>
      </c>
      <c r="J162" s="312">
        <f t="shared" si="7"/>
        <v>0</v>
      </c>
      <c r="K162" s="67">
        <f>K159+K160+K161</f>
        <v>1294077089.5</v>
      </c>
      <c r="L162" s="189"/>
      <c r="M162" s="188">
        <f>M159+M160+M161</f>
        <v>0</v>
      </c>
      <c r="O162" s="146"/>
      <c r="P162" s="12"/>
      <c r="Q162" s="12"/>
      <c r="R162" s="12"/>
    </row>
    <row r="163" spans="1:18" ht="15" customHeight="1">
      <c r="A163" s="298"/>
      <c r="B163" s="299"/>
      <c r="C163" s="300"/>
      <c r="D163" s="300"/>
      <c r="E163" s="300"/>
      <c r="F163" s="300"/>
      <c r="G163" s="300"/>
      <c r="H163" s="300"/>
      <c r="I163" s="300"/>
      <c r="J163" s="300"/>
      <c r="K163" s="300"/>
      <c r="L163" s="151"/>
      <c r="M163" s="151"/>
      <c r="O163" s="151"/>
      <c r="P163" s="18"/>
      <c r="Q163" s="18"/>
      <c r="R163" s="18"/>
    </row>
    <row r="164" spans="1:15" ht="15" customHeight="1">
      <c r="A164" s="60" t="s">
        <v>130</v>
      </c>
      <c r="B164" s="93"/>
      <c r="C164" s="68">
        <f>C154-C162</f>
        <v>-1294110183.08</v>
      </c>
      <c r="D164" s="301">
        <f>M154-D162</f>
        <v>-1294110183.08</v>
      </c>
      <c r="E164" s="302"/>
      <c r="F164" s="302"/>
      <c r="G164" s="303"/>
      <c r="H164" s="301">
        <f>M154-H162</f>
        <v>-1294110183.08</v>
      </c>
      <c r="I164" s="302"/>
      <c r="J164" s="303"/>
      <c r="K164" s="203">
        <f>M154-K162</f>
        <v>-1294077089.5</v>
      </c>
      <c r="L164" s="208"/>
      <c r="M164" s="209"/>
      <c r="N164" s="58"/>
      <c r="O164" s="58"/>
    </row>
    <row r="165" spans="1:15" ht="6" customHeight="1">
      <c r="A165" s="110"/>
      <c r="B165" s="92"/>
      <c r="C165" s="92"/>
      <c r="D165" s="111"/>
      <c r="E165" s="111"/>
      <c r="F165" s="111"/>
      <c r="G165" s="111"/>
      <c r="H165" s="111"/>
      <c r="I165" s="111"/>
      <c r="J165" s="111"/>
      <c r="K165" s="112"/>
      <c r="L165" s="58"/>
      <c r="M165" s="58"/>
      <c r="N165" s="58"/>
      <c r="O165" s="58"/>
    </row>
    <row r="166" spans="1:15" ht="15" customHeight="1">
      <c r="A166" s="321" t="s">
        <v>131</v>
      </c>
      <c r="B166" s="321"/>
      <c r="C166" s="321"/>
      <c r="D166" s="321"/>
      <c r="E166" s="321"/>
      <c r="F166" s="321"/>
      <c r="G166" s="321"/>
      <c r="H166" s="321"/>
      <c r="I166" s="321"/>
      <c r="J166" s="321"/>
      <c r="K166" s="321"/>
      <c r="L166" s="321"/>
      <c r="M166" s="321"/>
      <c r="N166" s="58"/>
      <c r="O166" s="58"/>
    </row>
    <row r="167" spans="1:15" ht="15" customHeight="1">
      <c r="A167" s="322" t="s">
        <v>132</v>
      </c>
      <c r="B167" s="323"/>
      <c r="C167" s="259" t="s">
        <v>84</v>
      </c>
      <c r="D167" s="255" t="s">
        <v>0</v>
      </c>
      <c r="E167" s="256"/>
      <c r="F167" s="256"/>
      <c r="G167" s="256"/>
      <c r="H167" s="256"/>
      <c r="I167" s="256"/>
      <c r="J167" s="256"/>
      <c r="K167" s="256"/>
      <c r="L167" s="256"/>
      <c r="M167" s="256"/>
      <c r="N167" s="58"/>
      <c r="O167" s="58"/>
    </row>
    <row r="168" spans="1:15" ht="15" customHeight="1">
      <c r="A168" s="254"/>
      <c r="B168" s="324"/>
      <c r="C168" s="260"/>
      <c r="D168" s="257" t="str">
        <f>D16</f>
        <v>Jan a Dez 2021</v>
      </c>
      <c r="E168" s="258"/>
      <c r="F168" s="258"/>
      <c r="G168" s="258"/>
      <c r="H168" s="258"/>
      <c r="I168" s="258"/>
      <c r="J168" s="258"/>
      <c r="K168" s="258"/>
      <c r="L168" s="258"/>
      <c r="M168" s="258"/>
      <c r="N168" s="58"/>
      <c r="O168" s="58"/>
    </row>
    <row r="169" spans="1:15" ht="15" customHeight="1">
      <c r="A169" s="253"/>
      <c r="B169" s="325"/>
      <c r="C169" s="50" t="s">
        <v>85</v>
      </c>
      <c r="D169" s="252" t="s">
        <v>86</v>
      </c>
      <c r="E169" s="253"/>
      <c r="F169" s="254"/>
      <c r="G169" s="253"/>
      <c r="H169" s="253"/>
      <c r="I169" s="253"/>
      <c r="J169" s="253"/>
      <c r="K169" s="253"/>
      <c r="L169" s="253"/>
      <c r="M169" s="253"/>
      <c r="N169" s="58"/>
      <c r="O169" s="58"/>
    </row>
    <row r="170" spans="1:15" ht="15" customHeight="1">
      <c r="A170" s="100" t="s">
        <v>133</v>
      </c>
      <c r="B170" s="85"/>
      <c r="C170" s="236">
        <v>0</v>
      </c>
      <c r="D170" s="234"/>
      <c r="E170" s="234"/>
      <c r="F170" s="234"/>
      <c r="G170" s="118"/>
      <c r="H170" s="118"/>
      <c r="I170" s="117"/>
      <c r="J170" s="117"/>
      <c r="K170" s="117"/>
      <c r="L170" s="58"/>
      <c r="M170" s="204">
        <v>414300661.77</v>
      </c>
      <c r="N170" s="58"/>
      <c r="O170" s="58"/>
    </row>
    <row r="171" spans="1:15" ht="15" customHeight="1">
      <c r="A171" s="100" t="s">
        <v>134</v>
      </c>
      <c r="B171" s="85"/>
      <c r="C171" s="237">
        <v>0</v>
      </c>
      <c r="D171" s="118"/>
      <c r="E171" s="118"/>
      <c r="F171" s="206"/>
      <c r="G171" s="114"/>
      <c r="H171" s="114"/>
      <c r="I171" s="117"/>
      <c r="J171" s="117"/>
      <c r="K171" s="117"/>
      <c r="L171" s="58"/>
      <c r="M171" s="204">
        <v>550967319.78</v>
      </c>
      <c r="N171" s="58"/>
      <c r="O171" s="58"/>
    </row>
    <row r="172" spans="1:15" ht="15" customHeight="1">
      <c r="A172" s="100" t="s">
        <v>135</v>
      </c>
      <c r="B172" s="85"/>
      <c r="C172" s="237">
        <v>0</v>
      </c>
      <c r="D172" s="118"/>
      <c r="E172" s="118"/>
      <c r="F172" s="206"/>
      <c r="G172" s="114"/>
      <c r="H172" s="114"/>
      <c r="I172" s="117"/>
      <c r="J172" s="117"/>
      <c r="K172" s="117"/>
      <c r="L172" s="58"/>
      <c r="M172" s="204">
        <v>150311920.8</v>
      </c>
      <c r="N172" s="58"/>
      <c r="O172" s="58"/>
    </row>
    <row r="173" spans="1:15" ht="15" customHeight="1">
      <c r="A173" s="100" t="s">
        <v>136</v>
      </c>
      <c r="B173" s="85"/>
      <c r="C173" s="238">
        <v>0</v>
      </c>
      <c r="D173" s="235"/>
      <c r="E173" s="235"/>
      <c r="F173" s="118"/>
      <c r="G173" s="118"/>
      <c r="H173" s="118"/>
      <c r="I173" s="117"/>
      <c r="J173" s="117"/>
      <c r="K173" s="117"/>
      <c r="L173" s="58"/>
      <c r="M173" s="204">
        <v>3959261.1</v>
      </c>
      <c r="N173" s="58"/>
      <c r="O173" s="58"/>
    </row>
    <row r="174" spans="1:17" ht="15" customHeight="1">
      <c r="A174" s="104" t="s">
        <v>137</v>
      </c>
      <c r="B174" s="59"/>
      <c r="C174" s="116">
        <f>C170+C171+C172+C173</f>
        <v>0</v>
      </c>
      <c r="D174" s="124"/>
      <c r="E174" s="124"/>
      <c r="F174" s="124"/>
      <c r="G174" s="124"/>
      <c r="H174" s="124"/>
      <c r="I174" s="120"/>
      <c r="J174" s="120"/>
      <c r="K174" s="120"/>
      <c r="L174" s="185"/>
      <c r="M174" s="120">
        <f>M170+M171+M172+M173</f>
        <v>1119539163.4499998</v>
      </c>
      <c r="N174" s="58"/>
      <c r="O174" s="58"/>
      <c r="P174" s="12"/>
      <c r="Q174" s="12"/>
    </row>
    <row r="175" spans="1:17" ht="6" customHeight="1">
      <c r="A175" s="28"/>
      <c r="B175" s="29"/>
      <c r="C175" s="29"/>
      <c r="D175" s="29"/>
      <c r="E175" s="29"/>
      <c r="F175" s="29"/>
      <c r="G175" s="29"/>
      <c r="H175" s="29"/>
      <c r="I175" s="30"/>
      <c r="J175" s="30"/>
      <c r="K175" s="25"/>
      <c r="L175" s="58"/>
      <c r="M175" s="58"/>
      <c r="N175" s="58"/>
      <c r="O175" s="58"/>
      <c r="P175" s="12"/>
      <c r="Q175" s="12"/>
    </row>
    <row r="176" spans="1:17" ht="28.5" customHeight="1">
      <c r="A176" s="304" t="s">
        <v>140</v>
      </c>
      <c r="B176" s="305"/>
      <c r="C176" s="96" t="s">
        <v>92</v>
      </c>
      <c r="D176" s="295" t="s">
        <v>42</v>
      </c>
      <c r="E176" s="269"/>
      <c r="F176" s="269"/>
      <c r="G176" s="270"/>
      <c r="H176" s="295" t="s">
        <v>93</v>
      </c>
      <c r="I176" s="269"/>
      <c r="J176" s="270"/>
      <c r="K176" s="77" t="s">
        <v>94</v>
      </c>
      <c r="L176" s="263" t="s">
        <v>145</v>
      </c>
      <c r="M176" s="264"/>
      <c r="N176" s="58"/>
      <c r="O176" s="58"/>
      <c r="P176" s="12"/>
      <c r="Q176" s="12"/>
    </row>
    <row r="177" spans="1:15" ht="15" customHeight="1">
      <c r="A177" s="306"/>
      <c r="B177" s="307"/>
      <c r="C177" s="97" t="s">
        <v>1</v>
      </c>
      <c r="D177" s="280" t="str">
        <f>D43</f>
        <v>Jan a Dez 2021</v>
      </c>
      <c r="E177" s="271"/>
      <c r="F177" s="271"/>
      <c r="G177" s="272"/>
      <c r="H177" s="280" t="str">
        <f>H43</f>
        <v>Jan a Dez 2021</v>
      </c>
      <c r="I177" s="271"/>
      <c r="J177" s="272"/>
      <c r="K177" s="99" t="str">
        <f>K43</f>
        <v>Jan a Dez 2021</v>
      </c>
      <c r="L177" s="265" t="s">
        <v>146</v>
      </c>
      <c r="M177" s="266"/>
      <c r="N177" s="58"/>
      <c r="O177" s="58"/>
    </row>
    <row r="178" spans="1:15" ht="15" customHeight="1">
      <c r="A178" s="308"/>
      <c r="B178" s="309"/>
      <c r="C178" s="98" t="s">
        <v>88</v>
      </c>
      <c r="D178" s="281" t="s">
        <v>89</v>
      </c>
      <c r="E178" s="282"/>
      <c r="F178" s="282"/>
      <c r="G178" s="283"/>
      <c r="H178" s="281" t="s">
        <v>90</v>
      </c>
      <c r="I178" s="282"/>
      <c r="J178" s="283"/>
      <c r="K178" s="78" t="s">
        <v>91</v>
      </c>
      <c r="L178" s="267" t="s">
        <v>147</v>
      </c>
      <c r="M178" s="268"/>
      <c r="N178" s="58"/>
      <c r="O178" s="58"/>
    </row>
    <row r="179" spans="1:15" ht="15" customHeight="1">
      <c r="A179" s="102" t="s">
        <v>138</v>
      </c>
      <c r="B179" s="90"/>
      <c r="C179" s="121">
        <v>5161697461.53</v>
      </c>
      <c r="D179" s="285">
        <v>5161697461.53</v>
      </c>
      <c r="E179" s="286"/>
      <c r="F179" s="286"/>
      <c r="G179" s="287"/>
      <c r="H179" s="285">
        <v>5161697461.53</v>
      </c>
      <c r="I179" s="286"/>
      <c r="J179" s="287"/>
      <c r="K179" s="122">
        <v>5161697461.53</v>
      </c>
      <c r="L179" s="193"/>
      <c r="M179" s="151">
        <f>D179-H179</f>
        <v>0</v>
      </c>
      <c r="N179" s="58"/>
      <c r="O179" s="58"/>
    </row>
    <row r="180" spans="1:15" ht="15" customHeight="1">
      <c r="A180" s="102" t="s">
        <v>38</v>
      </c>
      <c r="B180" s="90"/>
      <c r="C180" s="118">
        <v>1285819904.07</v>
      </c>
      <c r="D180" s="285">
        <v>1285819904.07</v>
      </c>
      <c r="E180" s="286"/>
      <c r="F180" s="286"/>
      <c r="G180" s="287"/>
      <c r="H180" s="285">
        <v>1285819904.07</v>
      </c>
      <c r="I180" s="286"/>
      <c r="J180" s="287"/>
      <c r="K180" s="122">
        <v>1285819904.07</v>
      </c>
      <c r="L180" s="194"/>
      <c r="M180" s="151">
        <f>D180-H180</f>
        <v>0</v>
      </c>
      <c r="N180" s="58"/>
      <c r="O180" s="58"/>
    </row>
    <row r="181" spans="1:15" ht="15" customHeight="1">
      <c r="A181" s="102" t="s">
        <v>139</v>
      </c>
      <c r="B181" s="90"/>
      <c r="C181" s="118">
        <v>17226055.59</v>
      </c>
      <c r="D181" s="288">
        <v>17226055.59</v>
      </c>
      <c r="E181" s="289"/>
      <c r="F181" s="289"/>
      <c r="G181" s="290"/>
      <c r="H181" s="288">
        <v>14769188.96</v>
      </c>
      <c r="I181" s="289"/>
      <c r="J181" s="290"/>
      <c r="K181" s="122">
        <v>14515702.88</v>
      </c>
      <c r="L181" s="194"/>
      <c r="M181" s="151">
        <f>D181-H181</f>
        <v>2456866.629999999</v>
      </c>
      <c r="N181" s="58"/>
      <c r="O181" s="58"/>
    </row>
    <row r="182" spans="1:18" ht="15" customHeight="1">
      <c r="A182" s="60" t="s">
        <v>141</v>
      </c>
      <c r="B182" s="94"/>
      <c r="C182" s="131">
        <f aca="true" t="shared" si="8" ref="C182:K182">C179+C180+C181</f>
        <v>6464743421.19</v>
      </c>
      <c r="D182" s="291">
        <f t="shared" si="8"/>
        <v>6464743421.19</v>
      </c>
      <c r="E182" s="292">
        <f t="shared" si="8"/>
        <v>0</v>
      </c>
      <c r="F182" s="292">
        <f t="shared" si="8"/>
        <v>0</v>
      </c>
      <c r="G182" s="293">
        <f t="shared" si="8"/>
        <v>0</v>
      </c>
      <c r="H182" s="291">
        <f t="shared" si="8"/>
        <v>6462286554.559999</v>
      </c>
      <c r="I182" s="292">
        <f t="shared" si="8"/>
        <v>0</v>
      </c>
      <c r="J182" s="293">
        <f t="shared" si="8"/>
        <v>0</v>
      </c>
      <c r="K182" s="132">
        <f t="shared" si="8"/>
        <v>6462033068.48</v>
      </c>
      <c r="L182" s="189"/>
      <c r="M182" s="205">
        <f>M179+M180+M181</f>
        <v>2456866.629999999</v>
      </c>
      <c r="O182" s="146"/>
      <c r="P182" s="12"/>
      <c r="Q182" s="12"/>
      <c r="R182" s="12"/>
    </row>
    <row r="183" spans="1:18" ht="6" customHeight="1">
      <c r="A183" s="129"/>
      <c r="B183" s="130"/>
      <c r="C183" s="124"/>
      <c r="D183" s="124"/>
      <c r="E183" s="124"/>
      <c r="F183" s="124"/>
      <c r="G183" s="124"/>
      <c r="H183" s="124"/>
      <c r="I183" s="124"/>
      <c r="J183" s="124"/>
      <c r="K183" s="124"/>
      <c r="L183" s="146"/>
      <c r="M183" s="146"/>
      <c r="O183" s="146"/>
      <c r="P183" s="12"/>
      <c r="Q183" s="12"/>
      <c r="R183" s="12"/>
    </row>
    <row r="184" spans="1:18" ht="15" customHeight="1">
      <c r="A184" s="60" t="s">
        <v>142</v>
      </c>
      <c r="B184" s="93"/>
      <c r="C184" s="127">
        <f>C174-C182</f>
        <v>-6464743421.19</v>
      </c>
      <c r="D184" s="277">
        <f>M174-D182</f>
        <v>-5345204257.74</v>
      </c>
      <c r="E184" s="278"/>
      <c r="F184" s="278"/>
      <c r="G184" s="279"/>
      <c r="H184" s="277">
        <f>M174-H182</f>
        <v>-5342747391.11</v>
      </c>
      <c r="I184" s="278"/>
      <c r="J184" s="279"/>
      <c r="K184" s="127">
        <f>M174-K182</f>
        <v>-5342493905.03</v>
      </c>
      <c r="L184" s="208"/>
      <c r="M184" s="209"/>
      <c r="O184" s="146"/>
      <c r="P184" s="12"/>
      <c r="Q184" s="12"/>
      <c r="R184" s="12"/>
    </row>
    <row r="185" spans="1:18" ht="14.25">
      <c r="A185" s="28" t="s">
        <v>74</v>
      </c>
      <c r="B185" s="49"/>
      <c r="C185" s="28"/>
      <c r="D185" s="28"/>
      <c r="E185" s="28"/>
      <c r="F185" s="28"/>
      <c r="G185" s="28"/>
      <c r="H185" s="28"/>
      <c r="I185" s="28"/>
      <c r="J185" s="28"/>
      <c r="K185" s="52"/>
      <c r="L185" s="147"/>
      <c r="M185" s="83" t="s">
        <v>76</v>
      </c>
      <c r="N185" s="147"/>
      <c r="O185" s="147"/>
      <c r="P185" s="12"/>
      <c r="Q185" s="12"/>
      <c r="R185" s="12"/>
    </row>
    <row r="186" spans="1:18" ht="30" customHeight="1">
      <c r="A186" s="284" t="s">
        <v>75</v>
      </c>
      <c r="B186" s="284"/>
      <c r="C186" s="284"/>
      <c r="D186" s="284"/>
      <c r="E186" s="284"/>
      <c r="F186" s="284"/>
      <c r="G186" s="284"/>
      <c r="H186" s="284"/>
      <c r="I186" s="284"/>
      <c r="J186" s="284"/>
      <c r="K186" s="284"/>
      <c r="L186" s="147"/>
      <c r="M186" s="147"/>
      <c r="N186" s="147"/>
      <c r="O186" s="147"/>
      <c r="P186" s="12"/>
      <c r="Q186" s="12"/>
      <c r="R186" s="12"/>
    </row>
    <row r="187" spans="1:15" ht="14.25" customHeight="1">
      <c r="A187" s="284" t="s">
        <v>143</v>
      </c>
      <c r="B187" s="284"/>
      <c r="C187" s="284"/>
      <c r="D187" s="284"/>
      <c r="E187" s="284"/>
      <c r="F187" s="284"/>
      <c r="G187" s="284"/>
      <c r="H187" s="284"/>
      <c r="I187" s="284"/>
      <c r="J187" s="284"/>
      <c r="K187" s="284"/>
      <c r="L187" s="19"/>
      <c r="M187" s="19"/>
      <c r="O187" s="19"/>
    </row>
    <row r="188" spans="1:11" ht="14.25">
      <c r="A188" s="284"/>
      <c r="B188" s="284"/>
      <c r="C188" s="284"/>
      <c r="D188" s="284"/>
      <c r="E188" s="284"/>
      <c r="F188" s="284"/>
      <c r="G188" s="284"/>
      <c r="H188" s="284"/>
      <c r="I188" s="284"/>
      <c r="J188" s="284"/>
      <c r="K188" s="284"/>
    </row>
    <row r="189" spans="1:11" ht="14.25">
      <c r="A189" s="28"/>
      <c r="B189" s="28"/>
      <c r="C189" s="28"/>
      <c r="D189" s="28"/>
      <c r="E189" s="28"/>
      <c r="F189" s="28"/>
      <c r="G189" s="28"/>
      <c r="H189" s="28"/>
      <c r="I189" s="28"/>
      <c r="J189" s="28"/>
      <c r="K189" s="25"/>
    </row>
    <row r="190" spans="1:11" ht="14.25">
      <c r="A190" s="28"/>
      <c r="B190" s="28"/>
      <c r="C190" s="70"/>
      <c r="D190" s="28"/>
      <c r="E190" s="28"/>
      <c r="F190" s="28"/>
      <c r="G190" s="28"/>
      <c r="H190" s="28"/>
      <c r="I190" s="28"/>
      <c r="J190" s="28"/>
      <c r="K190" s="25"/>
    </row>
    <row r="191" spans="1:11" ht="14.2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5"/>
    </row>
    <row r="192" spans="1:11" ht="14.25">
      <c r="A192" s="28"/>
      <c r="B192" s="28"/>
      <c r="C192" s="28"/>
      <c r="D192" s="28"/>
      <c r="E192" s="28"/>
      <c r="F192" s="28"/>
      <c r="G192" s="28"/>
      <c r="H192" s="28"/>
      <c r="I192" s="28"/>
      <c r="J192" s="28"/>
      <c r="K192" s="25"/>
    </row>
    <row r="193" spans="1:11" ht="14.25">
      <c r="A193" s="28"/>
      <c r="B193" s="28"/>
      <c r="C193" s="28"/>
      <c r="D193" s="28"/>
      <c r="E193" s="28"/>
      <c r="F193" s="28"/>
      <c r="G193" s="28"/>
      <c r="H193" s="28"/>
      <c r="I193" s="28"/>
      <c r="J193" s="28"/>
      <c r="K193" s="25"/>
    </row>
    <row r="194" spans="1:11" ht="14.25">
      <c r="A194" s="28"/>
      <c r="B194" s="28"/>
      <c r="C194" s="28"/>
      <c r="D194" s="28"/>
      <c r="E194" s="28"/>
      <c r="F194" s="28"/>
      <c r="G194" s="28"/>
      <c r="H194" s="28"/>
      <c r="I194" s="28"/>
      <c r="J194" s="28"/>
      <c r="K194" s="25"/>
    </row>
    <row r="195" spans="1:13" ht="15" customHeight="1">
      <c r="A195" s="262" t="s">
        <v>43</v>
      </c>
      <c r="B195" s="262"/>
      <c r="C195" s="262"/>
      <c r="D195" s="262" t="s">
        <v>68</v>
      </c>
      <c r="E195" s="262"/>
      <c r="F195" s="262"/>
      <c r="G195" s="262"/>
      <c r="H195" s="262"/>
      <c r="I195" s="262"/>
      <c r="J195" s="198"/>
      <c r="K195" s="261" t="s">
        <v>148</v>
      </c>
      <c r="L195" s="261"/>
      <c r="M195" s="261"/>
    </row>
    <row r="196" spans="1:13" ht="15" customHeight="1">
      <c r="A196" s="262" t="s">
        <v>44</v>
      </c>
      <c r="B196" s="262"/>
      <c r="C196" s="262"/>
      <c r="D196" s="262" t="s">
        <v>69</v>
      </c>
      <c r="E196" s="262"/>
      <c r="F196" s="262"/>
      <c r="G196" s="262"/>
      <c r="H196" s="262"/>
      <c r="I196" s="262"/>
      <c r="J196" s="198"/>
      <c r="K196" s="261" t="s">
        <v>149</v>
      </c>
      <c r="L196" s="261"/>
      <c r="M196" s="261"/>
    </row>
    <row r="197" spans="1:13" ht="15" customHeight="1">
      <c r="A197" s="262" t="s">
        <v>45</v>
      </c>
      <c r="B197" s="262"/>
      <c r="C197" s="262"/>
      <c r="D197" s="262" t="s">
        <v>70</v>
      </c>
      <c r="E197" s="262"/>
      <c r="F197" s="262"/>
      <c r="G197" s="262"/>
      <c r="H197" s="262"/>
      <c r="I197" s="262"/>
      <c r="J197" s="199"/>
      <c r="K197" s="261" t="s">
        <v>150</v>
      </c>
      <c r="L197" s="261"/>
      <c r="M197" s="261"/>
    </row>
    <row r="198" spans="1:11" ht="14.2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5"/>
    </row>
    <row r="199" spans="1:11" ht="14.2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5"/>
    </row>
    <row r="200" spans="1:11" ht="14.2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5"/>
    </row>
    <row r="201" spans="1:11" ht="14.25">
      <c r="A201" s="28"/>
      <c r="B201" s="28"/>
      <c r="C201" s="28"/>
      <c r="D201" s="28"/>
      <c r="E201" s="28"/>
      <c r="F201" s="28"/>
      <c r="G201" s="28"/>
      <c r="H201" s="28"/>
      <c r="I201" s="28"/>
      <c r="J201" s="28"/>
      <c r="K201" s="25"/>
    </row>
    <row r="202" spans="1:11" ht="14.25">
      <c r="A202" s="28"/>
      <c r="B202" s="28"/>
      <c r="C202" s="28"/>
      <c r="D202" s="28"/>
      <c r="E202" s="28"/>
      <c r="F202" s="28"/>
      <c r="G202" s="28"/>
      <c r="H202" s="28"/>
      <c r="I202" s="28"/>
      <c r="J202" s="28"/>
      <c r="K202" s="25"/>
    </row>
    <row r="203" spans="1:11" ht="14.25">
      <c r="A203" s="28"/>
      <c r="B203" s="28"/>
      <c r="C203" s="28"/>
      <c r="D203" s="28"/>
      <c r="E203" s="28"/>
      <c r="F203" s="28"/>
      <c r="G203" s="28"/>
      <c r="H203" s="28"/>
      <c r="I203" s="28"/>
      <c r="J203" s="28"/>
      <c r="K203" s="25"/>
    </row>
    <row r="204" spans="1:11" ht="14.25">
      <c r="A204" s="28"/>
      <c r="B204" s="28"/>
      <c r="C204" s="28"/>
      <c r="D204" s="28"/>
      <c r="E204" s="28"/>
      <c r="F204" s="28"/>
      <c r="G204" s="28"/>
      <c r="H204" s="28"/>
      <c r="I204" s="28"/>
      <c r="J204" s="28"/>
      <c r="K204" s="25"/>
    </row>
    <row r="205" spans="1:11" ht="14.25">
      <c r="A205" s="28"/>
      <c r="B205" s="28"/>
      <c r="C205" s="28"/>
      <c r="D205" s="28"/>
      <c r="E205" s="28"/>
      <c r="F205" s="28"/>
      <c r="G205" s="28"/>
      <c r="H205" s="28"/>
      <c r="I205" s="28"/>
      <c r="J205" s="28"/>
      <c r="K205" s="25"/>
    </row>
    <row r="206" spans="1:11" ht="14.25">
      <c r="A206" s="25"/>
      <c r="B206" s="25"/>
      <c r="C206" s="25"/>
      <c r="D206" s="25"/>
      <c r="E206" s="25"/>
      <c r="F206" s="25"/>
      <c r="G206" s="25"/>
      <c r="H206" s="25"/>
      <c r="I206" s="25"/>
      <c r="J206" s="25"/>
      <c r="K206" s="25"/>
    </row>
    <row r="207" spans="1:11" ht="14.2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</row>
    <row r="208" spans="1:11" ht="14.25">
      <c r="A208" s="25"/>
      <c r="B208" s="25"/>
      <c r="C208" s="25"/>
      <c r="D208" s="25"/>
      <c r="E208" s="25"/>
      <c r="F208" s="25"/>
      <c r="G208" s="25"/>
      <c r="H208" s="25"/>
      <c r="I208" s="25"/>
      <c r="J208" s="25"/>
      <c r="K208" s="25"/>
    </row>
    <row r="209" spans="1:11" ht="14.25">
      <c r="A209" s="25"/>
      <c r="B209" s="25"/>
      <c r="C209" s="25"/>
      <c r="D209" s="25"/>
      <c r="E209" s="25"/>
      <c r="F209" s="25"/>
      <c r="G209" s="25"/>
      <c r="H209" s="25"/>
      <c r="I209" s="25"/>
      <c r="J209" s="25"/>
      <c r="K209" s="25"/>
    </row>
    <row r="210" spans="1:11" ht="14.2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</row>
    <row r="211" spans="1:11" ht="14.2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</row>
    <row r="212" spans="1:11" ht="14.2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</row>
    <row r="213" spans="1:11" ht="14.2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</row>
    <row r="214" spans="1:11" ht="14.2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</row>
    <row r="215" spans="1:11" ht="14.2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</row>
    <row r="216" spans="1:11" ht="14.25">
      <c r="A216" s="25"/>
      <c r="B216" s="25"/>
      <c r="C216" s="25"/>
      <c r="D216" s="25"/>
      <c r="E216" s="25"/>
      <c r="F216" s="25"/>
      <c r="G216" s="25"/>
      <c r="H216" s="25"/>
      <c r="I216" s="25"/>
      <c r="J216" s="25"/>
      <c r="K216" s="25"/>
    </row>
    <row r="217" spans="1:10" ht="14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</row>
    <row r="218" spans="1:10" ht="14.25">
      <c r="A218" s="13"/>
      <c r="B218" s="13"/>
      <c r="C218" s="13"/>
      <c r="D218" s="13"/>
      <c r="E218" s="13"/>
      <c r="F218" s="13"/>
      <c r="G218" s="13"/>
      <c r="H218" s="13"/>
      <c r="I218" s="13"/>
      <c r="J218" s="13"/>
    </row>
    <row r="219" spans="1:10" ht="14.25">
      <c r="A219" s="13"/>
      <c r="B219" s="13"/>
      <c r="C219" s="13"/>
      <c r="D219" s="13"/>
      <c r="E219" s="13"/>
      <c r="F219" s="13"/>
      <c r="G219" s="13"/>
      <c r="H219" s="13"/>
      <c r="I219" s="13"/>
      <c r="J219" s="13"/>
    </row>
    <row r="220" spans="1:10" ht="14.25">
      <c r="A220" s="13"/>
      <c r="B220" s="13"/>
      <c r="C220" s="13"/>
      <c r="D220" s="13"/>
      <c r="E220" s="13"/>
      <c r="F220" s="13"/>
      <c r="G220" s="13"/>
      <c r="H220" s="13"/>
      <c r="I220" s="13"/>
      <c r="J220" s="13"/>
    </row>
    <row r="221" spans="1:10" ht="14.25">
      <c r="A221" s="13"/>
      <c r="B221" s="13"/>
      <c r="C221" s="13"/>
      <c r="D221" s="13"/>
      <c r="E221" s="13"/>
      <c r="F221" s="13"/>
      <c r="G221" s="13"/>
      <c r="H221" s="13"/>
      <c r="I221" s="13"/>
      <c r="J221" s="13"/>
    </row>
    <row r="222" spans="1:10" ht="14.25">
      <c r="A222" s="13"/>
      <c r="B222" s="13"/>
      <c r="C222" s="13"/>
      <c r="D222" s="13"/>
      <c r="E222" s="13"/>
      <c r="F222" s="13"/>
      <c r="G222" s="13"/>
      <c r="H222" s="13"/>
      <c r="I222" s="13"/>
      <c r="J222" s="13"/>
    </row>
    <row r="223" spans="1:10" ht="14.25">
      <c r="A223" s="13"/>
      <c r="B223" s="13"/>
      <c r="C223" s="13"/>
      <c r="D223" s="13"/>
      <c r="E223" s="13"/>
      <c r="F223" s="13"/>
      <c r="G223" s="13"/>
      <c r="H223" s="13"/>
      <c r="I223" s="13"/>
      <c r="J223" s="13"/>
    </row>
    <row r="224" spans="1:10" ht="14.25">
      <c r="A224" s="13"/>
      <c r="B224" s="13"/>
      <c r="C224" s="13"/>
      <c r="D224" s="13"/>
      <c r="E224" s="13"/>
      <c r="F224" s="13"/>
      <c r="G224" s="13"/>
      <c r="H224" s="13"/>
      <c r="I224" s="13"/>
      <c r="J224" s="13"/>
    </row>
    <row r="225" spans="1:10" ht="14.25">
      <c r="A225" s="13"/>
      <c r="B225" s="13"/>
      <c r="C225" s="13"/>
      <c r="D225" s="13"/>
      <c r="E225" s="13"/>
      <c r="F225" s="13"/>
      <c r="G225" s="13"/>
      <c r="H225" s="13"/>
      <c r="I225" s="13"/>
      <c r="J225" s="13"/>
    </row>
    <row r="226" spans="1:10" ht="14.25">
      <c r="A226" s="13"/>
      <c r="B226" s="13"/>
      <c r="C226" s="13"/>
      <c r="D226" s="13"/>
      <c r="E226" s="13"/>
      <c r="F226" s="13"/>
      <c r="G226" s="13"/>
      <c r="H226" s="13"/>
      <c r="I226" s="13"/>
      <c r="J226" s="13"/>
    </row>
    <row r="227" spans="1:10" ht="14.25">
      <c r="A227" s="13"/>
      <c r="B227" s="13"/>
      <c r="C227" s="13"/>
      <c r="D227" s="13"/>
      <c r="E227" s="13"/>
      <c r="F227" s="13"/>
      <c r="G227" s="13"/>
      <c r="H227" s="13"/>
      <c r="I227" s="13"/>
      <c r="J227" s="13"/>
    </row>
    <row r="228" spans="1:10" ht="14.25">
      <c r="A228" s="13"/>
      <c r="B228" s="13"/>
      <c r="C228" s="13"/>
      <c r="D228" s="13"/>
      <c r="E228" s="13"/>
      <c r="F228" s="13"/>
      <c r="G228" s="13"/>
      <c r="H228" s="13"/>
      <c r="I228" s="13"/>
      <c r="J228" s="13"/>
    </row>
    <row r="229" spans="1:10" ht="14.25">
      <c r="A229" s="13"/>
      <c r="B229" s="13"/>
      <c r="C229" s="13"/>
      <c r="D229" s="13"/>
      <c r="E229" s="13"/>
      <c r="F229" s="13"/>
      <c r="G229" s="13"/>
      <c r="H229" s="13"/>
      <c r="I229" s="13"/>
      <c r="J229" s="13"/>
    </row>
    <row r="230" spans="1:10" ht="14.25">
      <c r="A230" s="13"/>
      <c r="B230" s="13"/>
      <c r="C230" s="13"/>
      <c r="D230" s="13"/>
      <c r="E230" s="13"/>
      <c r="F230" s="13"/>
      <c r="G230" s="13"/>
      <c r="H230" s="13"/>
      <c r="I230" s="13"/>
      <c r="J230" s="13"/>
    </row>
    <row r="231" spans="1:10" ht="14.25">
      <c r="A231" s="13"/>
      <c r="B231" s="13"/>
      <c r="C231" s="13"/>
      <c r="D231" s="13"/>
      <c r="E231" s="13"/>
      <c r="F231" s="13"/>
      <c r="G231" s="13"/>
      <c r="H231" s="13"/>
      <c r="I231" s="13"/>
      <c r="J231" s="13"/>
    </row>
    <row r="232" spans="1:10" ht="14.25">
      <c r="A232" s="13"/>
      <c r="B232" s="13"/>
      <c r="C232" s="13"/>
      <c r="D232" s="13"/>
      <c r="E232" s="13"/>
      <c r="F232" s="13"/>
      <c r="G232" s="13"/>
      <c r="H232" s="13"/>
      <c r="I232" s="13"/>
      <c r="J232" s="13"/>
    </row>
    <row r="233" spans="1:10" ht="14.25">
      <c r="A233" s="13"/>
      <c r="B233" s="13"/>
      <c r="C233" s="13"/>
      <c r="D233" s="13"/>
      <c r="E233" s="13"/>
      <c r="F233" s="13"/>
      <c r="G233" s="13"/>
      <c r="H233" s="13"/>
      <c r="I233" s="13"/>
      <c r="J233" s="13"/>
    </row>
    <row r="234" spans="1:10" ht="14.25">
      <c r="A234" s="13"/>
      <c r="B234" s="13"/>
      <c r="C234" s="13"/>
      <c r="D234" s="13"/>
      <c r="E234" s="13"/>
      <c r="F234" s="13"/>
      <c r="G234" s="13"/>
      <c r="H234" s="13"/>
      <c r="I234" s="13"/>
      <c r="J234" s="13"/>
    </row>
    <row r="235" spans="1:10" ht="14.25">
      <c r="A235" s="13"/>
      <c r="B235" s="13"/>
      <c r="C235" s="13"/>
      <c r="D235" s="13"/>
      <c r="E235" s="13"/>
      <c r="F235" s="13"/>
      <c r="G235" s="13"/>
      <c r="H235" s="13"/>
      <c r="I235" s="13"/>
      <c r="J235" s="13"/>
    </row>
    <row r="236" spans="1:10" ht="14.25">
      <c r="A236" s="13"/>
      <c r="B236" s="13"/>
      <c r="C236" s="13"/>
      <c r="D236" s="13"/>
      <c r="E236" s="13"/>
      <c r="F236" s="13"/>
      <c r="G236" s="13"/>
      <c r="H236" s="13"/>
      <c r="I236" s="13"/>
      <c r="J236" s="13"/>
    </row>
    <row r="237" spans="1:10" ht="14.25">
      <c r="A237" s="13"/>
      <c r="B237" s="13"/>
      <c r="C237" s="13"/>
      <c r="D237" s="13"/>
      <c r="E237" s="13"/>
      <c r="F237" s="13"/>
      <c r="G237" s="13"/>
      <c r="H237" s="13"/>
      <c r="I237" s="13"/>
      <c r="J237" s="13"/>
    </row>
  </sheetData>
  <sheetProtection/>
  <mergeCells count="234">
    <mergeCell ref="A119:M119"/>
    <mergeCell ref="A120:M120"/>
    <mergeCell ref="A121:M121"/>
    <mergeCell ref="A5:M5"/>
    <mergeCell ref="A6:M6"/>
    <mergeCell ref="A7:M7"/>
    <mergeCell ref="A8:M8"/>
    <mergeCell ref="A9:M9"/>
    <mergeCell ref="A117:M117"/>
    <mergeCell ref="L100:M100"/>
    <mergeCell ref="L101:M101"/>
    <mergeCell ref="D83:H83"/>
    <mergeCell ref="D84:H84"/>
    <mergeCell ref="D85:H85"/>
    <mergeCell ref="D80:H80"/>
    <mergeCell ref="D88:H88"/>
    <mergeCell ref="D92:H92"/>
    <mergeCell ref="H47:J47"/>
    <mergeCell ref="D76:M76"/>
    <mergeCell ref="A58:B58"/>
    <mergeCell ref="A61:B62"/>
    <mergeCell ref="A55:B55"/>
    <mergeCell ref="H51:J51"/>
    <mergeCell ref="D48:G48"/>
    <mergeCell ref="K39:M39"/>
    <mergeCell ref="K40:M40"/>
    <mergeCell ref="K56:M56"/>
    <mergeCell ref="L42:M42"/>
    <mergeCell ref="H46:J46"/>
    <mergeCell ref="H49:J49"/>
    <mergeCell ref="H50:J50"/>
    <mergeCell ref="L43:M43"/>
    <mergeCell ref="L44:M44"/>
    <mergeCell ref="H44:J44"/>
    <mergeCell ref="K33:M33"/>
    <mergeCell ref="K34:M34"/>
    <mergeCell ref="K35:M35"/>
    <mergeCell ref="K36:M36"/>
    <mergeCell ref="K37:M37"/>
    <mergeCell ref="K38:M38"/>
    <mergeCell ref="K31:M31"/>
    <mergeCell ref="K32:M32"/>
    <mergeCell ref="K18:M18"/>
    <mergeCell ref="K19:M19"/>
    <mergeCell ref="K20:M20"/>
    <mergeCell ref="K21:M21"/>
    <mergeCell ref="K22:M22"/>
    <mergeCell ref="K23:M23"/>
    <mergeCell ref="K25:M25"/>
    <mergeCell ref="K26:M26"/>
    <mergeCell ref="K27:M27"/>
    <mergeCell ref="K28:M28"/>
    <mergeCell ref="K29:M29"/>
    <mergeCell ref="K30:M30"/>
    <mergeCell ref="A13:M13"/>
    <mergeCell ref="A14:M14"/>
    <mergeCell ref="A15:B17"/>
    <mergeCell ref="C15:C16"/>
    <mergeCell ref="D15:M15"/>
    <mergeCell ref="K24:M24"/>
    <mergeCell ref="D45:G45"/>
    <mergeCell ref="D43:G43"/>
    <mergeCell ref="D44:G44"/>
    <mergeCell ref="A42:B44"/>
    <mergeCell ref="D42:G42"/>
    <mergeCell ref="H42:J42"/>
    <mergeCell ref="H43:J43"/>
    <mergeCell ref="H45:J45"/>
    <mergeCell ref="D49:G49"/>
    <mergeCell ref="H48:J48"/>
    <mergeCell ref="D95:H95"/>
    <mergeCell ref="D96:H96"/>
    <mergeCell ref="D97:H97"/>
    <mergeCell ref="D89:H89"/>
    <mergeCell ref="D53:G53"/>
    <mergeCell ref="H53:J53"/>
    <mergeCell ref="C58:M58"/>
    <mergeCell ref="A68:B69"/>
    <mergeCell ref="C68:M69"/>
    <mergeCell ref="D79:H79"/>
    <mergeCell ref="A75:B77"/>
    <mergeCell ref="D75:M75"/>
    <mergeCell ref="D78:H78"/>
    <mergeCell ref="A74:M74"/>
    <mergeCell ref="D77:M77"/>
    <mergeCell ref="H138:J138"/>
    <mergeCell ref="D139:G139"/>
    <mergeCell ref="H139:J139"/>
    <mergeCell ref="D140:G140"/>
    <mergeCell ref="D106:G106"/>
    <mergeCell ref="A100:B102"/>
    <mergeCell ref="D100:G100"/>
    <mergeCell ref="H100:J100"/>
    <mergeCell ref="D101:G101"/>
    <mergeCell ref="H101:J101"/>
    <mergeCell ref="A131:B133"/>
    <mergeCell ref="I116:K116"/>
    <mergeCell ref="C125:M126"/>
    <mergeCell ref="A148:M148"/>
    <mergeCell ref="A137:B139"/>
    <mergeCell ref="D137:G137"/>
    <mergeCell ref="H137:J137"/>
    <mergeCell ref="D138:G138"/>
    <mergeCell ref="H141:J141"/>
    <mergeCell ref="D142:G142"/>
    <mergeCell ref="D102:G102"/>
    <mergeCell ref="H111:J111"/>
    <mergeCell ref="D103:G103"/>
    <mergeCell ref="H103:J103"/>
    <mergeCell ref="D104:G104"/>
    <mergeCell ref="A130:M130"/>
    <mergeCell ref="D109:G109"/>
    <mergeCell ref="H109:J109"/>
    <mergeCell ref="D113:F113"/>
    <mergeCell ref="A118:M118"/>
    <mergeCell ref="D111:G111"/>
    <mergeCell ref="H102:J102"/>
    <mergeCell ref="D94:H94"/>
    <mergeCell ref="D90:H90"/>
    <mergeCell ref="D98:H98"/>
    <mergeCell ref="D105:G105"/>
    <mergeCell ref="D107:G107"/>
    <mergeCell ref="H105:J105"/>
    <mergeCell ref="H106:J106"/>
    <mergeCell ref="H104:J104"/>
    <mergeCell ref="D158:G158"/>
    <mergeCell ref="L156:M156"/>
    <mergeCell ref="L137:M137"/>
    <mergeCell ref="D73:F73"/>
    <mergeCell ref="D91:H91"/>
    <mergeCell ref="A149:B151"/>
    <mergeCell ref="C149:C150"/>
    <mergeCell ref="H107:J107"/>
    <mergeCell ref="D108:G108"/>
    <mergeCell ref="H108:J108"/>
    <mergeCell ref="D144:G144"/>
    <mergeCell ref="H144:J144"/>
    <mergeCell ref="D50:G50"/>
    <mergeCell ref="D46:G46"/>
    <mergeCell ref="H142:J142"/>
    <mergeCell ref="D146:G146"/>
    <mergeCell ref="H146:J146"/>
    <mergeCell ref="C55:M55"/>
    <mergeCell ref="H113:I113"/>
    <mergeCell ref="J113:K113"/>
    <mergeCell ref="A156:B158"/>
    <mergeCell ref="K59:M59"/>
    <mergeCell ref="C61:M62"/>
    <mergeCell ref="D143:G143"/>
    <mergeCell ref="H143:J143"/>
    <mergeCell ref="H140:J140"/>
    <mergeCell ref="D141:G141"/>
    <mergeCell ref="L158:M158"/>
    <mergeCell ref="D82:H82"/>
    <mergeCell ref="L102:M102"/>
    <mergeCell ref="A166:M166"/>
    <mergeCell ref="A167:B169"/>
    <mergeCell ref="D87:H87"/>
    <mergeCell ref="I73:K73"/>
    <mergeCell ref="D86:H86"/>
    <mergeCell ref="H162:J162"/>
    <mergeCell ref="D162:G162"/>
    <mergeCell ref="D153:H153"/>
    <mergeCell ref="H159:J159"/>
    <mergeCell ref="D154:H154"/>
    <mergeCell ref="G11:K11"/>
    <mergeCell ref="I129:K129"/>
    <mergeCell ref="A163:K163"/>
    <mergeCell ref="D164:G164"/>
    <mergeCell ref="H164:J164"/>
    <mergeCell ref="A176:B178"/>
    <mergeCell ref="D51:G51"/>
    <mergeCell ref="D47:G47"/>
    <mergeCell ref="H158:J158"/>
    <mergeCell ref="H160:J160"/>
    <mergeCell ref="H180:J180"/>
    <mergeCell ref="D181:G181"/>
    <mergeCell ref="H181:J181"/>
    <mergeCell ref="D182:G182"/>
    <mergeCell ref="H182:J182"/>
    <mergeCell ref="I12:K12"/>
    <mergeCell ref="H176:J176"/>
    <mergeCell ref="D177:G177"/>
    <mergeCell ref="D161:G161"/>
    <mergeCell ref="H161:J161"/>
    <mergeCell ref="D184:G184"/>
    <mergeCell ref="H184:J184"/>
    <mergeCell ref="H177:J177"/>
    <mergeCell ref="D178:G178"/>
    <mergeCell ref="H178:J178"/>
    <mergeCell ref="A187:K188"/>
    <mergeCell ref="A186:K186"/>
    <mergeCell ref="D179:G179"/>
    <mergeCell ref="H179:J179"/>
    <mergeCell ref="D180:G180"/>
    <mergeCell ref="L176:M176"/>
    <mergeCell ref="L177:M177"/>
    <mergeCell ref="L178:M178"/>
    <mergeCell ref="A125:B126"/>
    <mergeCell ref="L138:M138"/>
    <mergeCell ref="L139:M139"/>
    <mergeCell ref="L157:M157"/>
    <mergeCell ref="D152:H152"/>
    <mergeCell ref="D176:G176"/>
    <mergeCell ref="D156:G156"/>
    <mergeCell ref="K197:M197"/>
    <mergeCell ref="D195:I195"/>
    <mergeCell ref="D196:I196"/>
    <mergeCell ref="D197:I197"/>
    <mergeCell ref="A195:C195"/>
    <mergeCell ref="A196:C196"/>
    <mergeCell ref="A197:C197"/>
    <mergeCell ref="K196:M196"/>
    <mergeCell ref="K195:M195"/>
    <mergeCell ref="D16:M16"/>
    <mergeCell ref="D17:M17"/>
    <mergeCell ref="C131:C132"/>
    <mergeCell ref="C167:C168"/>
    <mergeCell ref="D167:M167"/>
    <mergeCell ref="D168:M168"/>
    <mergeCell ref="C75:C76"/>
    <mergeCell ref="I124:K124"/>
    <mergeCell ref="H156:J156"/>
    <mergeCell ref="D157:G157"/>
    <mergeCell ref="D169:M169"/>
    <mergeCell ref="D149:M149"/>
    <mergeCell ref="D150:M150"/>
    <mergeCell ref="D151:M151"/>
    <mergeCell ref="D131:M131"/>
    <mergeCell ref="D132:M132"/>
    <mergeCell ref="D133:M133"/>
    <mergeCell ref="D159:G159"/>
    <mergeCell ref="D160:G160"/>
    <mergeCell ref="H157:J157"/>
  </mergeCells>
  <printOptions horizontalCentered="1"/>
  <pageMargins left="0.35433070866141736" right="0.15748031496062992" top="0.1968503937007874" bottom="0.2362204724409449" header="0.15748031496062992" footer="0.15748031496062992"/>
  <pageSetup fitToHeight="0" fitToWidth="1" horizontalDpi="600" verticalDpi="600" orientation="portrait" paperSize="9" scale="46" r:id="rId2"/>
  <rowBreaks count="1" manualBreakCount="1">
    <brk id="112" max="12" man="1"/>
  </rowBreaks>
  <ignoredErrors>
    <ignoredError sqref="A52:K52 U125" evalError="1"/>
    <ignoredError sqref="M10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8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11.421875" style="7" bestFit="1" customWidth="1"/>
    <col min="2" max="2" width="27.140625" style="7" bestFit="1" customWidth="1"/>
    <col min="3" max="3" width="10.28125" style="7" bestFit="1" customWidth="1"/>
    <col min="4" max="4" width="34.00390625" style="7" bestFit="1" customWidth="1"/>
    <col min="5" max="5" width="18.00390625" style="7" bestFit="1" customWidth="1"/>
    <col min="6" max="6" width="15.28125" style="7" bestFit="1" customWidth="1"/>
  </cols>
  <sheetData>
    <row r="2" spans="1:6" ht="15">
      <c r="A2" s="3" t="s">
        <v>10</v>
      </c>
      <c r="B2" s="3" t="s">
        <v>11</v>
      </c>
      <c r="C2" s="3" t="s">
        <v>12</v>
      </c>
      <c r="D2" s="3" t="s">
        <v>13</v>
      </c>
      <c r="E2" s="4" t="s">
        <v>14</v>
      </c>
      <c r="F2" s="4" t="s">
        <v>15</v>
      </c>
    </row>
    <row r="3" spans="1:6" ht="15">
      <c r="A3" s="5" t="s">
        <v>17</v>
      </c>
      <c r="B3" s="5" t="s">
        <v>18</v>
      </c>
      <c r="C3" s="5" t="s">
        <v>17</v>
      </c>
      <c r="D3" s="5" t="s">
        <v>16</v>
      </c>
      <c r="E3" s="6">
        <v>9500625048</v>
      </c>
      <c r="F3" s="6">
        <v>0</v>
      </c>
    </row>
    <row r="4" spans="1:6" ht="15">
      <c r="A4" s="5" t="s">
        <v>17</v>
      </c>
      <c r="B4" s="5" t="s">
        <v>18</v>
      </c>
      <c r="C4" s="5" t="s">
        <v>21</v>
      </c>
      <c r="D4" s="5" t="s">
        <v>22</v>
      </c>
      <c r="E4" s="6">
        <v>0</v>
      </c>
      <c r="F4" s="6">
        <v>39042173.44</v>
      </c>
    </row>
    <row r="5" spans="1:6" ht="15">
      <c r="A5" s="5" t="s">
        <v>17</v>
      </c>
      <c r="B5" s="5" t="s">
        <v>18</v>
      </c>
      <c r="C5" s="5" t="s">
        <v>23</v>
      </c>
      <c r="D5" s="5" t="s">
        <v>24</v>
      </c>
      <c r="E5" s="6">
        <v>0</v>
      </c>
      <c r="F5" s="6">
        <v>3253514.45</v>
      </c>
    </row>
    <row r="6" spans="1:6" ht="15">
      <c r="A6" s="5" t="s">
        <v>17</v>
      </c>
      <c r="B6" s="5" t="s">
        <v>18</v>
      </c>
      <c r="C6" s="5" t="s">
        <v>21</v>
      </c>
      <c r="D6" s="5" t="s">
        <v>22</v>
      </c>
      <c r="E6" s="6">
        <v>0</v>
      </c>
      <c r="F6" s="6">
        <v>46498885.94</v>
      </c>
    </row>
    <row r="7" spans="1:6" ht="15">
      <c r="A7" s="5" t="s">
        <v>17</v>
      </c>
      <c r="B7" s="5" t="s">
        <v>18</v>
      </c>
      <c r="C7" s="5" t="s">
        <v>23</v>
      </c>
      <c r="D7" s="5" t="s">
        <v>24</v>
      </c>
      <c r="E7" s="6">
        <v>0</v>
      </c>
      <c r="F7" s="6">
        <v>3874902.13</v>
      </c>
    </row>
    <row r="8" spans="1:6" ht="15">
      <c r="A8" s="5" t="s">
        <v>17</v>
      </c>
      <c r="B8" s="5" t="s">
        <v>18</v>
      </c>
      <c r="C8" s="5" t="s">
        <v>21</v>
      </c>
      <c r="D8" s="5" t="s">
        <v>22</v>
      </c>
      <c r="E8" s="6">
        <v>0</v>
      </c>
      <c r="F8" s="6">
        <v>193092994.06</v>
      </c>
    </row>
    <row r="9" spans="1:6" ht="15">
      <c r="A9" s="5" t="s">
        <v>17</v>
      </c>
      <c r="B9" s="5" t="s">
        <v>18</v>
      </c>
      <c r="C9" s="5" t="s">
        <v>23</v>
      </c>
      <c r="D9" s="5" t="s">
        <v>24</v>
      </c>
      <c r="E9" s="6">
        <v>0</v>
      </c>
      <c r="F9" s="6">
        <v>16091082.84</v>
      </c>
    </row>
    <row r="10" spans="1:6" ht="15">
      <c r="A10" s="5" t="s">
        <v>17</v>
      </c>
      <c r="B10" s="5" t="s">
        <v>18</v>
      </c>
      <c r="C10" s="5" t="s">
        <v>21</v>
      </c>
      <c r="D10" s="5" t="s">
        <v>22</v>
      </c>
      <c r="E10" s="6">
        <v>0</v>
      </c>
      <c r="F10" s="6">
        <v>759794916.27</v>
      </c>
    </row>
    <row r="11" spans="1:6" ht="15">
      <c r="A11" s="5" t="s">
        <v>17</v>
      </c>
      <c r="B11" s="5" t="s">
        <v>18</v>
      </c>
      <c r="C11" s="5" t="s">
        <v>23</v>
      </c>
      <c r="D11" s="5" t="s">
        <v>24</v>
      </c>
      <c r="E11" s="6">
        <v>0</v>
      </c>
      <c r="F11" s="6">
        <v>63315599.52</v>
      </c>
    </row>
    <row r="12" spans="1:6" ht="15">
      <c r="A12" s="5" t="s">
        <v>17</v>
      </c>
      <c r="B12" s="5" t="s">
        <v>18</v>
      </c>
      <c r="C12" s="5" t="s">
        <v>21</v>
      </c>
      <c r="D12" s="5" t="s">
        <v>22</v>
      </c>
      <c r="E12" s="6">
        <v>0</v>
      </c>
      <c r="F12" s="6">
        <v>46279776.21</v>
      </c>
    </row>
    <row r="13" spans="1:6" ht="15">
      <c r="A13" s="5" t="s">
        <v>17</v>
      </c>
      <c r="B13" s="5" t="s">
        <v>18</v>
      </c>
      <c r="C13" s="5" t="s">
        <v>23</v>
      </c>
      <c r="D13" s="5" t="s">
        <v>24</v>
      </c>
      <c r="E13" s="6">
        <v>0</v>
      </c>
      <c r="F13" s="6">
        <v>3856648.02</v>
      </c>
    </row>
    <row r="14" spans="1:6" ht="15">
      <c r="A14" s="5"/>
      <c r="B14" s="5"/>
      <c r="C14" s="5"/>
      <c r="D14" s="5"/>
      <c r="E14" s="6"/>
      <c r="F14" s="6"/>
    </row>
    <row r="15" spans="1:6" ht="15">
      <c r="A15" s="5" t="s">
        <v>19</v>
      </c>
      <c r="B15" s="5" t="s">
        <v>20</v>
      </c>
      <c r="C15" s="5" t="s">
        <v>29</v>
      </c>
      <c r="D15" s="5" t="s">
        <v>30</v>
      </c>
      <c r="E15" s="6">
        <v>0</v>
      </c>
      <c r="F15" s="6">
        <v>372209104.38</v>
      </c>
    </row>
    <row r="16" spans="1:6" ht="15">
      <c r="A16" s="5" t="s">
        <v>19</v>
      </c>
      <c r="B16" s="5" t="s">
        <v>20</v>
      </c>
      <c r="C16" s="5" t="s">
        <v>31</v>
      </c>
      <c r="D16" s="5" t="s">
        <v>32</v>
      </c>
      <c r="E16" s="6">
        <v>0</v>
      </c>
      <c r="F16" s="6">
        <v>31096474.67</v>
      </c>
    </row>
    <row r="20" spans="1:6" ht="15">
      <c r="A20" s="5" t="s">
        <v>19</v>
      </c>
      <c r="B20" s="5" t="s">
        <v>20</v>
      </c>
      <c r="C20" s="5" t="s">
        <v>19</v>
      </c>
      <c r="D20" s="5" t="s">
        <v>16</v>
      </c>
      <c r="E20" s="6">
        <v>2501428954</v>
      </c>
      <c r="F20" s="6">
        <v>0</v>
      </c>
    </row>
    <row r="21" spans="1:7" ht="15">
      <c r="A21" s="5" t="s">
        <v>17</v>
      </c>
      <c r="B21" s="5" t="s">
        <v>18</v>
      </c>
      <c r="C21" s="5" t="s">
        <v>25</v>
      </c>
      <c r="D21" s="5" t="s">
        <v>26</v>
      </c>
      <c r="E21" s="6">
        <v>0</v>
      </c>
      <c r="F21" s="6">
        <v>399391087.05</v>
      </c>
      <c r="G21" s="362" t="s">
        <v>37</v>
      </c>
    </row>
    <row r="22" spans="1:7" ht="15">
      <c r="A22" s="5" t="s">
        <v>17</v>
      </c>
      <c r="B22" s="5" t="s">
        <v>18</v>
      </c>
      <c r="C22" s="5" t="s">
        <v>27</v>
      </c>
      <c r="D22" s="5" t="s">
        <v>28</v>
      </c>
      <c r="E22" s="6">
        <v>0</v>
      </c>
      <c r="F22" s="6">
        <v>33280438.89</v>
      </c>
      <c r="G22" s="363"/>
    </row>
    <row r="23" spans="1:6" ht="15">
      <c r="A23" s="5"/>
      <c r="B23" s="5"/>
      <c r="C23" s="5"/>
      <c r="D23" s="5"/>
      <c r="E23" s="6"/>
      <c r="F23" s="6"/>
    </row>
    <row r="24" spans="1:7" ht="15">
      <c r="A24" s="5" t="s">
        <v>19</v>
      </c>
      <c r="B24" s="5" t="s">
        <v>20</v>
      </c>
      <c r="C24" s="5" t="s">
        <v>33</v>
      </c>
      <c r="D24" s="5" t="s">
        <v>34</v>
      </c>
      <c r="E24" s="6">
        <v>0</v>
      </c>
      <c r="F24" s="6">
        <v>6323248.66</v>
      </c>
      <c r="G24" s="362" t="s">
        <v>38</v>
      </c>
    </row>
    <row r="25" spans="1:7" ht="15">
      <c r="A25" s="5" t="s">
        <v>19</v>
      </c>
      <c r="B25" s="5" t="s">
        <v>20</v>
      </c>
      <c r="C25" s="5" t="s">
        <v>35</v>
      </c>
      <c r="D25" s="5" t="s">
        <v>36</v>
      </c>
      <c r="E25" s="6">
        <v>0</v>
      </c>
      <c r="F25" s="6">
        <v>75878983.98</v>
      </c>
      <c r="G25" s="363"/>
    </row>
    <row r="27" spans="4:5" ht="15">
      <c r="D27" s="5" t="s">
        <v>39</v>
      </c>
      <c r="E27" s="8">
        <f>SUM(E20,E3)-SUM(F21:F25)</f>
        <v>11487180243.42</v>
      </c>
    </row>
    <row r="28" spans="4:5" ht="15">
      <c r="D28" s="5" t="s">
        <v>40</v>
      </c>
      <c r="E28" s="8">
        <f>E27-SUM(F15:F16)</f>
        <v>11083874664.37</v>
      </c>
    </row>
  </sheetData>
  <sheetProtection/>
  <mergeCells count="2">
    <mergeCell ref="G21:G22"/>
    <mergeCell ref="G24:G25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rfcosta</dc:creator>
  <cp:keywords/>
  <dc:description/>
  <cp:lastModifiedBy>Yago Barros Barbosa</cp:lastModifiedBy>
  <cp:lastPrinted>2022-01-25T23:29:22Z</cp:lastPrinted>
  <dcterms:created xsi:type="dcterms:W3CDTF">2011-09-16T14:41:22Z</dcterms:created>
  <dcterms:modified xsi:type="dcterms:W3CDTF">2022-01-28T20:22:49Z</dcterms:modified>
  <cp:category/>
  <cp:version/>
  <cp:contentType/>
  <cp:contentStatus/>
</cp:coreProperties>
</file>