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8" windowWidth="7680" windowHeight="7536" activeTab="0"/>
  </bookViews>
  <sheets>
    <sheet name="Anexo II - 1º BIM" sheetId="1" r:id="rId1"/>
  </sheets>
  <definedNames>
    <definedName name="_xlnm.Print_Area" localSheetId="0">'Anexo II - 1º BIM'!$A$1:$L$455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<sst xmlns="http://schemas.openxmlformats.org/spreadsheetml/2006/main" count="815" uniqueCount="287">
  <si>
    <t>RELATÓRIO RESUMIDO DA EXECUÇÃO ORÇAMENTÁRIA</t>
  </si>
  <si>
    <t>DEMONSTRATIVO DA EXECUÇÃO DAS DESPESAS POR FUNÇÃO/SUBFUNÇÃO</t>
  </si>
  <si>
    <t>ORÇAMENTOS FISCAL E DA SEGURIDADE SOCIAL</t>
  </si>
  <si>
    <t>DOTAÇÃO</t>
  </si>
  <si>
    <t>DESPESAS EMPENHADAS</t>
  </si>
  <si>
    <t>DESPESAS LIQUIDADAS</t>
  </si>
  <si>
    <t>FUNÇÃO/SUBFUNÇÃO</t>
  </si>
  <si>
    <t>INICIAL</t>
  </si>
  <si>
    <t>ATUALIZADA</t>
  </si>
  <si>
    <t>No Bimestre</t>
  </si>
  <si>
    <t>Até o Bimestre</t>
  </si>
  <si>
    <t>%</t>
  </si>
  <si>
    <t>(a)</t>
  </si>
  <si>
    <t>(b)</t>
  </si>
  <si>
    <t>GOVERNO DO ESTADO DO RIO DE JANEIRO</t>
  </si>
  <si>
    <t>DESPESAS (EXCETO INTRA-ORÇAMENTÁRIAS) (I)</t>
  </si>
  <si>
    <t>DESPESAS (INTRA-ORÇAMENTÁRIAS) (II)</t>
  </si>
  <si>
    <t>(b/total b)</t>
  </si>
  <si>
    <t>SALDO</t>
  </si>
  <si>
    <t>(c) = (a - b)</t>
  </si>
  <si>
    <t>(d)</t>
  </si>
  <si>
    <t>(d/total d)</t>
  </si>
  <si>
    <t>(e) = (a - d)</t>
  </si>
  <si>
    <t>COD</t>
  </si>
  <si>
    <t>Legislativa</t>
  </si>
  <si>
    <t>01</t>
  </si>
  <si>
    <t>031</t>
  </si>
  <si>
    <t>032</t>
  </si>
  <si>
    <t>122</t>
  </si>
  <si>
    <t>128</t>
  </si>
  <si>
    <t>542</t>
  </si>
  <si>
    <t>Ação Legislativa</t>
  </si>
  <si>
    <t>Controle Externo</t>
  </si>
  <si>
    <t>Administração Geral</t>
  </si>
  <si>
    <t>Formação de Recursos Humanos</t>
  </si>
  <si>
    <t>Controle Ambiental</t>
  </si>
  <si>
    <t>02</t>
  </si>
  <si>
    <t>Judiciária</t>
  </si>
  <si>
    <t>061</t>
  </si>
  <si>
    <t>123</t>
  </si>
  <si>
    <t>Ação Judiciária</t>
  </si>
  <si>
    <t>Administração Financeira</t>
  </si>
  <si>
    <t>03</t>
  </si>
  <si>
    <t>Essencial à Justiça</t>
  </si>
  <si>
    <t>091</t>
  </si>
  <si>
    <t>Defesa da Ordem Jurídica</t>
  </si>
  <si>
    <t>04</t>
  </si>
  <si>
    <t>Administração</t>
  </si>
  <si>
    <t>121</t>
  </si>
  <si>
    <t>125</t>
  </si>
  <si>
    <t>126</t>
  </si>
  <si>
    <t>127</t>
  </si>
  <si>
    <t>241</t>
  </si>
  <si>
    <t>422</t>
  </si>
  <si>
    <t>694</t>
  </si>
  <si>
    <t>Planejamento e Orçamento</t>
  </si>
  <si>
    <t>Normatização e Fiscalização</t>
  </si>
  <si>
    <t>Tecnologia da Informação</t>
  </si>
  <si>
    <t>Ordenamento Territorial</t>
  </si>
  <si>
    <t>Assistência ao Idoso</t>
  </si>
  <si>
    <t>Direitos Individuais, Coletivos e Difusos</t>
  </si>
  <si>
    <t>Serviços Financeiros</t>
  </si>
  <si>
    <t>Segurança Pública</t>
  </si>
  <si>
    <t>06</t>
  </si>
  <si>
    <t>181</t>
  </si>
  <si>
    <t>182</t>
  </si>
  <si>
    <t>183</t>
  </si>
  <si>
    <t>302</t>
  </si>
  <si>
    <t>306</t>
  </si>
  <si>
    <t>421</t>
  </si>
  <si>
    <t>781</t>
  </si>
  <si>
    <t>782</t>
  </si>
  <si>
    <t>Policiamento</t>
  </si>
  <si>
    <t>Defesa Civil</t>
  </si>
  <si>
    <t>Informação e Inteligência</t>
  </si>
  <si>
    <t>Assistência Hospitalar e Ambulatorial</t>
  </si>
  <si>
    <t>Alimentação e Nutrição</t>
  </si>
  <si>
    <t>Custódia e Reintegração Social</t>
  </si>
  <si>
    <t>Transporte Aéreo</t>
  </si>
  <si>
    <t>Transporte Rodoviário</t>
  </si>
  <si>
    <t>Assistência Social</t>
  </si>
  <si>
    <t>08</t>
  </si>
  <si>
    <t>243</t>
  </si>
  <si>
    <t>244</t>
  </si>
  <si>
    <t>Assistência à Criança e ao Adolescente</t>
  </si>
  <si>
    <t>Assistência Comunitária</t>
  </si>
  <si>
    <t>Previdência Social</t>
  </si>
  <si>
    <t>09</t>
  </si>
  <si>
    <t>272</t>
  </si>
  <si>
    <t>Previdência do Regime Estatutário</t>
  </si>
  <si>
    <t>10</t>
  </si>
  <si>
    <t>Saúde</t>
  </si>
  <si>
    <t>301</t>
  </si>
  <si>
    <t>303</t>
  </si>
  <si>
    <t>304</t>
  </si>
  <si>
    <t>305</t>
  </si>
  <si>
    <t>571</t>
  </si>
  <si>
    <t>573</t>
  </si>
  <si>
    <t>Atenção Básica</t>
  </si>
  <si>
    <t>Suporte Profilático e Terapêutico</t>
  </si>
  <si>
    <t>Vigilância Sanitária</t>
  </si>
  <si>
    <t>Vigilância Epidemiológica</t>
  </si>
  <si>
    <t>Desenvolvimento Científico</t>
  </si>
  <si>
    <t>Trabalho</t>
  </si>
  <si>
    <t>11</t>
  </si>
  <si>
    <t>333</t>
  </si>
  <si>
    <t>334</t>
  </si>
  <si>
    <t>Empregabilidade</t>
  </si>
  <si>
    <t>Fomento ao Trabalho</t>
  </si>
  <si>
    <t>12</t>
  </si>
  <si>
    <t>Educação</t>
  </si>
  <si>
    <t>361</t>
  </si>
  <si>
    <t>362</t>
  </si>
  <si>
    <t>363</t>
  </si>
  <si>
    <t>364</t>
  </si>
  <si>
    <t>366</t>
  </si>
  <si>
    <t>367</t>
  </si>
  <si>
    <t>392</t>
  </si>
  <si>
    <t>Ensino Fundamental</t>
  </si>
  <si>
    <t>Ensino Médio</t>
  </si>
  <si>
    <t>Ensino Profissional</t>
  </si>
  <si>
    <t>Ensino Superior</t>
  </si>
  <si>
    <t>Educação de Jovens e Adultos</t>
  </si>
  <si>
    <t>Educação Especial</t>
  </si>
  <si>
    <t>Difusão Cultural</t>
  </si>
  <si>
    <t>13</t>
  </si>
  <si>
    <t>Cultura</t>
  </si>
  <si>
    <t>391</t>
  </si>
  <si>
    <t>Patrimônio Histór, Artístico e Arqueológico</t>
  </si>
  <si>
    <t>14</t>
  </si>
  <si>
    <t>Direitos da Cidadania</t>
  </si>
  <si>
    <t>242</t>
  </si>
  <si>
    <t>Assistência ao Portador de Deficiência</t>
  </si>
  <si>
    <t>15</t>
  </si>
  <si>
    <t>Urbanismo</t>
  </si>
  <si>
    <t>451</t>
  </si>
  <si>
    <t>Infraestrutura Urbana</t>
  </si>
  <si>
    <t>Habitação</t>
  </si>
  <si>
    <t>16</t>
  </si>
  <si>
    <t>482</t>
  </si>
  <si>
    <t>Habitação Urbana</t>
  </si>
  <si>
    <t>17</t>
  </si>
  <si>
    <t>Saneamento</t>
  </si>
  <si>
    <t>512</t>
  </si>
  <si>
    <t>Saneamento Básico Urbano</t>
  </si>
  <si>
    <t>543</t>
  </si>
  <si>
    <t>Recuperação de Áreas Degradadas</t>
  </si>
  <si>
    <t>544</t>
  </si>
  <si>
    <t>Recursos Hídricos</t>
  </si>
  <si>
    <t>18</t>
  </si>
  <si>
    <t>Gestão Ambiental</t>
  </si>
  <si>
    <t>453</t>
  </si>
  <si>
    <t>Transportes Coletivos Urbanos</t>
  </si>
  <si>
    <t>541</t>
  </si>
  <si>
    <t>Preservação e Conservação Ambiental</t>
  </si>
  <si>
    <t>601</t>
  </si>
  <si>
    <t>Promoção da Produção Vegetal</t>
  </si>
  <si>
    <t>Continuação</t>
  </si>
  <si>
    <t>19</t>
  </si>
  <si>
    <t>Ciência e Tecnologia</t>
  </si>
  <si>
    <t>572</t>
  </si>
  <si>
    <t>Desenvolvimento Tecnológico e Engenharia</t>
  </si>
  <si>
    <t>20</t>
  </si>
  <si>
    <t>Agricultura</t>
  </si>
  <si>
    <t>131</t>
  </si>
  <si>
    <t>Comunicação Social</t>
  </si>
  <si>
    <t>602</t>
  </si>
  <si>
    <t>Promoção da Produção Animal</t>
  </si>
  <si>
    <t>604</t>
  </si>
  <si>
    <t>Defesa Sanitária Animal</t>
  </si>
  <si>
    <t>605</t>
  </si>
  <si>
    <t>Abastecimento</t>
  </si>
  <si>
    <t>606</t>
  </si>
  <si>
    <t>Extensão Rural</t>
  </si>
  <si>
    <t>Organização Agrária</t>
  </si>
  <si>
    <t>21</t>
  </si>
  <si>
    <t>631</t>
  </si>
  <si>
    <t>Reforma Agrária</t>
  </si>
  <si>
    <t>22</t>
  </si>
  <si>
    <t>Indústria</t>
  </si>
  <si>
    <t>661</t>
  </si>
  <si>
    <t>Promoção Industrial</t>
  </si>
  <si>
    <t>663</t>
  </si>
  <si>
    <t>Mineração</t>
  </si>
  <si>
    <t>665</t>
  </si>
  <si>
    <t>695</t>
  </si>
  <si>
    <t>Turismo</t>
  </si>
  <si>
    <t>751</t>
  </si>
  <si>
    <t>Conservação de Energia</t>
  </si>
  <si>
    <t>23</t>
  </si>
  <si>
    <t>Comércio e Serviços</t>
  </si>
  <si>
    <t>691</t>
  </si>
  <si>
    <t>Promoção Comercial</t>
  </si>
  <si>
    <t>24</t>
  </si>
  <si>
    <t>Comunicações</t>
  </si>
  <si>
    <t>26</t>
  </si>
  <si>
    <t>Transporte</t>
  </si>
  <si>
    <t>783</t>
  </si>
  <si>
    <t>Transporte Ferroviário</t>
  </si>
  <si>
    <t>784</t>
  </si>
  <si>
    <t>Transporte Hidroviário</t>
  </si>
  <si>
    <t>785</t>
  </si>
  <si>
    <t>Transportes Especiais</t>
  </si>
  <si>
    <t>27</t>
  </si>
  <si>
    <t>Desporto e Lazer</t>
  </si>
  <si>
    <t>811</t>
  </si>
  <si>
    <t>Desporto de Rendimento</t>
  </si>
  <si>
    <t>812</t>
  </si>
  <si>
    <t>Desporto Comunitário</t>
  </si>
  <si>
    <t>813</t>
  </si>
  <si>
    <t>Lazer</t>
  </si>
  <si>
    <t>28</t>
  </si>
  <si>
    <t>Encargos Especiais</t>
  </si>
  <si>
    <t>841</t>
  </si>
  <si>
    <t>Refinanciamento da Dívida Interna</t>
  </si>
  <si>
    <t>843</t>
  </si>
  <si>
    <t>Serviço da Dívida Interna</t>
  </si>
  <si>
    <t>844</t>
  </si>
  <si>
    <t>Serviço da Dívida Externa</t>
  </si>
  <si>
    <t>846</t>
  </si>
  <si>
    <t>Outros Encargos Especiais</t>
  </si>
  <si>
    <t>99</t>
  </si>
  <si>
    <t>Reserva de Contingência</t>
  </si>
  <si>
    <t>999</t>
  </si>
  <si>
    <t>Reserva de Contingência do RPPS</t>
  </si>
  <si>
    <t>TOTAL (III) = (I) + (II)</t>
  </si>
  <si>
    <t>Continua (2/3)</t>
  </si>
  <si>
    <t>(3/3)</t>
  </si>
  <si>
    <t>Continua (1/3)</t>
  </si>
  <si>
    <t>092</t>
  </si>
  <si>
    <t>Representação Judicial e Extrajudicial</t>
  </si>
  <si>
    <t>Controle Interno</t>
  </si>
  <si>
    <t>124</t>
  </si>
  <si>
    <t>129</t>
  </si>
  <si>
    <t>Administração de Receitas</t>
  </si>
  <si>
    <t>Administração de Concessões</t>
  </si>
  <si>
    <t>130</t>
  </si>
  <si>
    <t>Difusão do Conhecimento Científico e Tecnológico</t>
  </si>
  <si>
    <t>332</t>
  </si>
  <si>
    <t>Relações de Trabalho</t>
  </si>
  <si>
    <t>RREO - Anexo 2 (LRF, Art 52, inciso II, alínea "c")</t>
  </si>
  <si>
    <t>Difusão do Conhecimento Científ e Tecnológ</t>
  </si>
  <si>
    <t>331</t>
  </si>
  <si>
    <t>Proteção e Benefícios ao Trabalhador</t>
  </si>
  <si>
    <t>692</t>
  </si>
  <si>
    <t>Comercialização</t>
  </si>
  <si>
    <t>997</t>
  </si>
  <si>
    <t>Reserva do Regime Próprio de Previdência do Servidor - RPPS</t>
  </si>
  <si>
    <t xml:space="preserve">     Contador - CRC-RJ-097281/O-6</t>
  </si>
  <si>
    <t xml:space="preserve">Contador - CRC-RJ-079208/O-8 </t>
  </si>
  <si>
    <t>Normalização e Qualidade</t>
  </si>
  <si>
    <t>368</t>
  </si>
  <si>
    <t>Educação Básica</t>
  </si>
  <si>
    <t>752</t>
  </si>
  <si>
    <t>Energia Elétrica</t>
  </si>
  <si>
    <t>Renato Ferreira Costa</t>
  </si>
  <si>
    <t>Coordenador - ID: 4.284.985-3</t>
  </si>
  <si>
    <t>Ronald Marcio G. Rodrigues</t>
  </si>
  <si>
    <t>Superintendente - ID: 1.943.584-3</t>
  </si>
  <si>
    <t>FONTE: Siafe-Rio - Secretaria de Estado de Fazenda.</t>
  </si>
  <si>
    <t>Obs.:  1 - Excluídas a Imprensa Oficial, a CEDAE e a AGERIO por não se enquadrarem no conceito de Empresa Dependente.</t>
  </si>
  <si>
    <t>481</t>
  </si>
  <si>
    <t>Habitação Rural</t>
  </si>
  <si>
    <t xml:space="preserve"> Formação de Recursos Humanos</t>
  </si>
  <si>
    <t xml:space="preserve"> Assistência Comunitária</t>
  </si>
  <si>
    <t>FUNÇÃO/SUBFUNÇÃO - INTRA-ORÇAMENTÁRIAS</t>
  </si>
  <si>
    <t>(b/III b)</t>
  </si>
  <si>
    <t>(d/III d)</t>
  </si>
  <si>
    <t xml:space="preserve"> Tecnologia da Informação</t>
  </si>
  <si>
    <t>Patrimônio Histórico, Artístico e Arqueológico</t>
  </si>
  <si>
    <t>608</t>
  </si>
  <si>
    <t>609</t>
  </si>
  <si>
    <t>Promoção da Produção Agropecuária</t>
  </si>
  <si>
    <t>Defesa Agropecuária</t>
  </si>
  <si>
    <t>693</t>
  </si>
  <si>
    <t>Comércio Exterior</t>
  </si>
  <si>
    <t>753</t>
  </si>
  <si>
    <t>Petróleo</t>
  </si>
  <si>
    <t>25</t>
  </si>
  <si>
    <t>Energia</t>
  </si>
  <si>
    <t>JANEIRO A FEVEREIRO 2022/BIMESTRE JANEIRO - FEVEREIRO</t>
  </si>
  <si>
    <t>Yasmim da Costa Monteiro</t>
  </si>
  <si>
    <t>Subsecretária de Contabilidade Geral - ID: 4.461.243-5</t>
  </si>
  <si>
    <t>Contadora - CRC-RJ-114428/O-0</t>
  </si>
  <si>
    <t xml:space="preserve">          2 - Imprensa Oficial, CEDAE e AGERIO não constam nos Orçamentos Fiscal e da Seguridade Social no exercício de 2022.</t>
  </si>
  <si>
    <t>Ação judiciária</t>
  </si>
  <si>
    <t>Emissão: 25/03/2022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</si>
</sst>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</numFmts>
  <fonts count="50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4" fontId="2" fillId="0" borderId="0" xfId="63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/>
    </xf>
    <xf numFmtId="172" fontId="4" fillId="34" borderId="0" xfId="0" applyNumberFormat="1" applyFont="1" applyFill="1" applyAlignment="1">
      <alignment/>
    </xf>
    <xf numFmtId="167" fontId="4" fillId="34" borderId="0" xfId="0" applyNumberFormat="1" applyFont="1" applyFill="1" applyAlignment="1">
      <alignment horizontal="right"/>
    </xf>
    <xf numFmtId="49" fontId="4" fillId="34" borderId="0" xfId="0" applyNumberFormat="1" applyFont="1" applyFill="1" applyBorder="1" applyAlignment="1">
      <alignment horizontal="center"/>
    </xf>
    <xf numFmtId="174" fontId="4" fillId="34" borderId="0" xfId="63" applyNumberFormat="1" applyFont="1" applyFill="1" applyBorder="1" applyAlignment="1">
      <alignment/>
    </xf>
    <xf numFmtId="171" fontId="4" fillId="34" borderId="0" xfId="63" applyFont="1" applyFill="1" applyBorder="1" applyAlignment="1">
      <alignment/>
    </xf>
    <xf numFmtId="49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4" fontId="5" fillId="34" borderId="0" xfId="63" applyNumberFormat="1" applyFont="1" applyFill="1" applyBorder="1" applyAlignment="1">
      <alignment/>
    </xf>
    <xf numFmtId="171" fontId="5" fillId="34" borderId="0" xfId="63" applyFont="1" applyFill="1" applyBorder="1" applyAlignment="1">
      <alignment/>
    </xf>
    <xf numFmtId="49" fontId="1" fillId="34" borderId="0" xfId="0" applyNumberFormat="1" applyFont="1" applyFill="1" applyAlignment="1">
      <alignment horizontal="center"/>
    </xf>
    <xf numFmtId="171" fontId="4" fillId="34" borderId="0" xfId="63" applyFont="1" applyFill="1" applyAlignment="1">
      <alignment horizontal="center"/>
    </xf>
    <xf numFmtId="174" fontId="4" fillId="34" borderId="0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 horizontal="right"/>
    </xf>
    <xf numFmtId="49" fontId="2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left"/>
    </xf>
    <xf numFmtId="174" fontId="48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0" fontId="6" fillId="34" borderId="11" xfId="0" applyFont="1" applyFill="1" applyBorder="1" applyAlignment="1">
      <alignment/>
    </xf>
    <xf numFmtId="171" fontId="6" fillId="34" borderId="14" xfId="63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71" fontId="6" fillId="34" borderId="14" xfId="63" applyFont="1" applyFill="1" applyBorder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14" xfId="0" applyFont="1" applyFill="1" applyBorder="1" applyAlignment="1">
      <alignment/>
    </xf>
    <xf numFmtId="174" fontId="7" fillId="34" borderId="14" xfId="63" applyNumberFormat="1" applyFont="1" applyFill="1" applyBorder="1" applyAlignment="1">
      <alignment/>
    </xf>
    <xf numFmtId="171" fontId="7" fillId="34" borderId="14" xfId="63" applyFont="1" applyFill="1" applyBorder="1" applyAlignment="1">
      <alignment horizontal="center"/>
    </xf>
    <xf numFmtId="171" fontId="7" fillId="34" borderId="14" xfId="63" applyFont="1" applyFill="1" applyBorder="1" applyAlignment="1">
      <alignment/>
    </xf>
    <xf numFmtId="174" fontId="7" fillId="34" borderId="15" xfId="63" applyNumberFormat="1" applyFont="1" applyFill="1" applyBorder="1" applyAlignment="1">
      <alignment/>
    </xf>
    <xf numFmtId="49" fontId="7" fillId="34" borderId="1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71" fontId="7" fillId="34" borderId="17" xfId="63" applyFont="1" applyFill="1" applyBorder="1" applyAlignment="1">
      <alignment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174" fontId="7" fillId="34" borderId="0" xfId="63" applyNumberFormat="1" applyFont="1" applyFill="1" applyBorder="1" applyAlignment="1">
      <alignment/>
    </xf>
    <xf numFmtId="171" fontId="7" fillId="34" borderId="0" xfId="63" applyFont="1" applyFill="1" applyBorder="1" applyAlignment="1">
      <alignment/>
    </xf>
    <xf numFmtId="174" fontId="7" fillId="34" borderId="0" xfId="63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/>
    </xf>
    <xf numFmtId="171" fontId="7" fillId="34" borderId="15" xfId="63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171" fontId="6" fillId="34" borderId="0" xfId="63" applyFont="1" applyFill="1" applyBorder="1" applyAlignment="1">
      <alignment/>
    </xf>
    <xf numFmtId="0" fontId="6" fillId="34" borderId="15" xfId="0" applyFont="1" applyFill="1" applyBorder="1" applyAlignment="1">
      <alignment/>
    </xf>
    <xf numFmtId="171" fontId="6" fillId="34" borderId="11" xfId="63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49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171" fontId="6" fillId="34" borderId="17" xfId="63" applyFont="1" applyFill="1" applyBorder="1" applyAlignment="1">
      <alignment/>
    </xf>
    <xf numFmtId="0" fontId="7" fillId="34" borderId="0" xfId="0" applyFont="1" applyFill="1" applyAlignment="1">
      <alignment horizontal="right"/>
    </xf>
    <xf numFmtId="171" fontId="6" fillId="34" borderId="14" xfId="63" applyNumberFormat="1" applyFont="1" applyFill="1" applyBorder="1" applyAlignment="1">
      <alignment/>
    </xf>
    <xf numFmtId="171" fontId="6" fillId="34" borderId="14" xfId="63" applyNumberFormat="1" applyFont="1" applyFill="1" applyBorder="1" applyAlignment="1">
      <alignment horizontal="center"/>
    </xf>
    <xf numFmtId="171" fontId="6" fillId="34" borderId="14" xfId="63" applyNumberFormat="1" applyFont="1" applyFill="1" applyBorder="1" applyAlignment="1">
      <alignment/>
    </xf>
    <xf numFmtId="171" fontId="7" fillId="34" borderId="14" xfId="63" applyNumberFormat="1" applyFont="1" applyFill="1" applyBorder="1" applyAlignment="1">
      <alignment/>
    </xf>
    <xf numFmtId="171" fontId="7" fillId="34" borderId="17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/>
    </xf>
    <xf numFmtId="171" fontId="7" fillId="34" borderId="15" xfId="63" applyNumberFormat="1" applyFont="1" applyFill="1" applyBorder="1" applyAlignment="1">
      <alignment/>
    </xf>
    <xf numFmtId="0" fontId="2" fillId="0" borderId="0" xfId="0" applyFont="1" applyFill="1" applyAlignment="1">
      <alignment/>
    </xf>
    <xf numFmtId="171" fontId="7" fillId="34" borderId="18" xfId="63" applyNumberFormat="1" applyFont="1" applyFill="1" applyBorder="1" applyAlignment="1">
      <alignment/>
    </xf>
    <xf numFmtId="171" fontId="7" fillId="34" borderId="13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 applyProtection="1">
      <alignment/>
      <protection locked="0"/>
    </xf>
    <xf numFmtId="171" fontId="6" fillId="34" borderId="11" xfId="63" applyNumberFormat="1" applyFont="1" applyFill="1" applyBorder="1" applyAlignment="1">
      <alignment/>
    </xf>
    <xf numFmtId="171" fontId="6" fillId="34" borderId="0" xfId="63" applyNumberFormat="1" applyFont="1" applyFill="1" applyBorder="1" applyAlignment="1">
      <alignment/>
    </xf>
    <xf numFmtId="171" fontId="7" fillId="34" borderId="0" xfId="63" applyNumberFormat="1" applyFont="1" applyFill="1" applyBorder="1" applyAlignment="1">
      <alignment/>
    </xf>
    <xf numFmtId="171" fontId="6" fillId="34" borderId="17" xfId="63" applyNumberFormat="1" applyFont="1" applyFill="1" applyBorder="1" applyAlignment="1">
      <alignment/>
    </xf>
    <xf numFmtId="171" fontId="6" fillId="34" borderId="18" xfId="63" applyNumberFormat="1" applyFont="1" applyFill="1" applyBorder="1" applyAlignment="1">
      <alignment/>
    </xf>
    <xf numFmtId="171" fontId="6" fillId="34" borderId="20" xfId="63" applyNumberFormat="1" applyFont="1" applyFill="1" applyBorder="1" applyAlignment="1">
      <alignment/>
    </xf>
    <xf numFmtId="171" fontId="6" fillId="34" borderId="21" xfId="63" applyNumberFormat="1" applyFont="1" applyFill="1" applyBorder="1" applyAlignment="1">
      <alignment/>
    </xf>
    <xf numFmtId="171" fontId="6" fillId="34" borderId="15" xfId="63" applyNumberFormat="1" applyFont="1" applyFill="1" applyBorder="1" applyAlignment="1">
      <alignment horizontal="center"/>
    </xf>
    <xf numFmtId="171" fontId="7" fillId="0" borderId="14" xfId="63" applyNumberFormat="1" applyFont="1" applyFill="1" applyBorder="1" applyAlignment="1">
      <alignment/>
    </xf>
    <xf numFmtId="43" fontId="7" fillId="34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1" fontId="7" fillId="0" borderId="0" xfId="63" applyFont="1" applyFill="1" applyBorder="1" applyAlignment="1">
      <alignment/>
    </xf>
    <xf numFmtId="171" fontId="7" fillId="0" borderId="14" xfId="63" applyFont="1" applyFill="1" applyBorder="1" applyAlignment="1">
      <alignment/>
    </xf>
    <xf numFmtId="171" fontId="7" fillId="0" borderId="0" xfId="63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3" fontId="4" fillId="34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center"/>
    </xf>
    <xf numFmtId="49" fontId="6" fillId="34" borderId="22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0" fontId="4" fillId="34" borderId="0" xfId="49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1047750</xdr:colOff>
      <xdr:row>0</xdr:row>
      <xdr:rowOff>85725</xdr:rowOff>
    </xdr:from>
    <xdr:to>
      <xdr:col>5</xdr:col>
      <xdr:colOff>247650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857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148</xdr:row>
      <xdr:rowOff>66675</xdr:rowOff>
    </xdr:from>
    <xdr:to>
      <xdr:col>5</xdr:col>
      <xdr:colOff>171450</xdr:colOff>
      <xdr:row>151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8403550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297</xdr:row>
      <xdr:rowOff>133350</xdr:rowOff>
    </xdr:from>
    <xdr:to>
      <xdr:col>5</xdr:col>
      <xdr:colOff>161925</xdr:colOff>
      <xdr:row>300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56835675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5"/>
  <sheetViews>
    <sheetView tabSelected="1" zoomScale="80" zoomScaleNormal="80" zoomScalePageLayoutView="0" workbookViewId="0" topLeftCell="A392">
      <selection activeCell="A426" sqref="A426"/>
    </sheetView>
  </sheetViews>
  <sheetFormatPr defaultColWidth="9.140625" defaultRowHeight="12.75"/>
  <cols>
    <col min="1" max="1" width="5.8515625" style="1" customWidth="1"/>
    <col min="2" max="2" width="62.28125" style="2" customWidth="1"/>
    <col min="3" max="3" width="21.7109375" style="2" bestFit="1" customWidth="1"/>
    <col min="4" max="4" width="21.7109375" style="2" customWidth="1"/>
    <col min="5" max="5" width="22.8515625" style="2" customWidth="1"/>
    <col min="6" max="6" width="21.7109375" style="2" customWidth="1"/>
    <col min="7" max="7" width="11.140625" style="2" customWidth="1"/>
    <col min="8" max="8" width="23.140625" style="2" customWidth="1"/>
    <col min="9" max="9" width="22.8515625" style="2" customWidth="1"/>
    <col min="10" max="10" width="21.7109375" style="2" customWidth="1"/>
    <col min="11" max="11" width="10.421875" style="2" customWidth="1"/>
    <col min="12" max="12" width="21.28125" style="2" customWidth="1"/>
    <col min="13" max="13" width="9.140625" style="3" customWidth="1"/>
    <col min="14" max="14" width="9.140625" style="2" customWidth="1"/>
    <col min="15" max="15" width="8.421875" style="2" customWidth="1"/>
    <col min="16" max="16384" width="9.140625" style="2" customWidth="1"/>
  </cols>
  <sheetData>
    <row r="1" spans="1:12" ht="15.75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s="5" customFormat="1" ht="15">
      <c r="A4" s="115" t="s">
        <v>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4"/>
    </row>
    <row r="5" spans="1:13" s="5" customFormat="1" ht="15">
      <c r="A5" s="115" t="s">
        <v>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4"/>
    </row>
    <row r="6" spans="1:13" s="5" customFormat="1" ht="15">
      <c r="A6" s="116" t="s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6"/>
    </row>
    <row r="7" spans="1:13" s="5" customFormat="1" ht="15">
      <c r="A7" s="115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4"/>
    </row>
    <row r="8" spans="1:13" s="5" customFormat="1" ht="15">
      <c r="A8" s="115" t="s">
        <v>280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4"/>
    </row>
    <row r="9" spans="1:12" ht="15">
      <c r="A9" s="110"/>
      <c r="B9" s="24"/>
      <c r="C9" s="40"/>
      <c r="D9" s="40"/>
      <c r="E9" s="40"/>
      <c r="F9" s="40"/>
      <c r="G9" s="40"/>
      <c r="H9" s="40"/>
      <c r="I9" s="40"/>
      <c r="J9" s="40"/>
      <c r="K9" s="24"/>
      <c r="L9" s="25" t="s">
        <v>286</v>
      </c>
    </row>
    <row r="10" spans="1:13" s="7" customFormat="1" ht="15">
      <c r="A10" s="27" t="s">
        <v>240</v>
      </c>
      <c r="B10" s="26"/>
      <c r="C10" s="41"/>
      <c r="D10" s="41"/>
      <c r="E10" s="41"/>
      <c r="F10" s="41"/>
      <c r="G10" s="41"/>
      <c r="H10" s="41"/>
      <c r="I10" s="41"/>
      <c r="J10" s="41"/>
      <c r="K10" s="42"/>
      <c r="L10" s="30">
        <v>1</v>
      </c>
      <c r="M10" s="8"/>
    </row>
    <row r="11" spans="1:13" s="7" customFormat="1" ht="15">
      <c r="A11" s="11"/>
      <c r="B11" s="12"/>
      <c r="C11" s="13" t="s">
        <v>3</v>
      </c>
      <c r="D11" s="13" t="s">
        <v>3</v>
      </c>
      <c r="E11" s="117" t="s">
        <v>4</v>
      </c>
      <c r="F11" s="118"/>
      <c r="G11" s="119"/>
      <c r="H11" s="13" t="s">
        <v>18</v>
      </c>
      <c r="I11" s="117" t="s">
        <v>5</v>
      </c>
      <c r="J11" s="118"/>
      <c r="K11" s="118"/>
      <c r="L11" s="14" t="s">
        <v>18</v>
      </c>
      <c r="M11" s="8"/>
    </row>
    <row r="12" spans="1:13" s="7" customFormat="1" ht="15">
      <c r="A12" s="15" t="s">
        <v>23</v>
      </c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/>
      <c r="I12" s="16" t="s">
        <v>9</v>
      </c>
      <c r="J12" s="16" t="s">
        <v>10</v>
      </c>
      <c r="K12" s="16" t="s">
        <v>11</v>
      </c>
      <c r="L12" s="18"/>
      <c r="M12" s="8"/>
    </row>
    <row r="13" spans="1:13" s="7" customFormat="1" ht="15">
      <c r="A13" s="19"/>
      <c r="B13" s="20"/>
      <c r="C13" s="20"/>
      <c r="D13" s="21" t="s">
        <v>12</v>
      </c>
      <c r="E13" s="21"/>
      <c r="F13" s="21" t="s">
        <v>13</v>
      </c>
      <c r="G13" s="21" t="s">
        <v>17</v>
      </c>
      <c r="H13" s="22" t="s">
        <v>19</v>
      </c>
      <c r="I13" s="21"/>
      <c r="J13" s="21" t="s">
        <v>20</v>
      </c>
      <c r="K13" s="21" t="s">
        <v>21</v>
      </c>
      <c r="L13" s="23" t="s">
        <v>22</v>
      </c>
      <c r="M13" s="8"/>
    </row>
    <row r="14" spans="1:13" s="7" customFormat="1" ht="15">
      <c r="A14" s="47"/>
      <c r="B14" s="48" t="s">
        <v>15</v>
      </c>
      <c r="C14" s="80">
        <f>C15+C26+C29+C35+C59+C83+C97+C103+C115+C124+C143+C163+C171+C179+C185+C190+C201+C211+C230+C234+C249+C260+C264+C266+C279+C285+C291</f>
        <v>87436734039</v>
      </c>
      <c r="D14" s="80">
        <f>D15+D26+D29+D35+D59+D83+D97+D103+D115+D124+D143+D163+D171+D179+D185+D190+D201+D211+D230+D234+D249+D260+D264+D266+D279+D285+D291</f>
        <v>89016687699.94</v>
      </c>
      <c r="E14" s="80">
        <f>E15+E26+E29+E35+E59+E83+E97+E103+E115+E124+E143+E163+E171+E179+E185+E190+E201+E211+E230+E234+E249+E260+E264+E266+E279+E285+E291</f>
        <v>15909515696.589998</v>
      </c>
      <c r="F14" s="80">
        <f>F15+F26+F29+F35+F59+F83+F97+F103+F115+F124+F143+F163+F171+F179+F185+F190+F201+F211+F230+F234+F249+F260+F264+F266+F279+F285+F291</f>
        <v>15909515696.589998</v>
      </c>
      <c r="G14" s="49">
        <f aca="true" t="shared" si="0" ref="G14:G45">(F14/$F$296)*100</f>
        <v>93.39588954131004</v>
      </c>
      <c r="H14" s="81">
        <f>D14-F14</f>
        <v>73107172003.35</v>
      </c>
      <c r="I14" s="81">
        <f>I15+I26+I29+I35+I59+I83+I97+I103+I115+I124+I143+I163+I171+I179+I185+I190+I201+I211+I230+I234+I249+I260+I264+I266+I279+I285+I291</f>
        <v>10474818993.379997</v>
      </c>
      <c r="J14" s="81">
        <f>J15+J26+J29+J35+J59+J83+J97+J103+J115+J124+J143+J163+J171+J179+J185+J190+J201+J211+J230+J234+J249+J260+J264+J266+J279+J285+J291</f>
        <v>10474818993.379997</v>
      </c>
      <c r="K14" s="49">
        <f aca="true" t="shared" si="1" ref="K14:K45">(J14/$J$296)*100</f>
        <v>93.04924216823453</v>
      </c>
      <c r="L14" s="98">
        <f>D14-J14</f>
        <v>78541868706.56</v>
      </c>
      <c r="M14" s="8"/>
    </row>
    <row r="15" spans="1:13" s="7" customFormat="1" ht="15">
      <c r="A15" s="47" t="s">
        <v>25</v>
      </c>
      <c r="B15" s="50" t="s">
        <v>24</v>
      </c>
      <c r="C15" s="82">
        <f>SUM(C16:C25)</f>
        <v>2335536456</v>
      </c>
      <c r="D15" s="82">
        <f>SUM(D16:D25)</f>
        <v>2335536456</v>
      </c>
      <c r="E15" s="82">
        <f>SUM(E16:E25)</f>
        <v>503700978.45000005</v>
      </c>
      <c r="F15" s="82">
        <f>SUM(F16:F25)</f>
        <v>503700978.45000005</v>
      </c>
      <c r="G15" s="49">
        <f t="shared" si="0"/>
        <v>2.9569473918837885</v>
      </c>
      <c r="H15" s="82">
        <f>D15-F15</f>
        <v>1831835477.55</v>
      </c>
      <c r="I15" s="82">
        <f>SUM(I16:I25)</f>
        <v>226513090.08</v>
      </c>
      <c r="J15" s="82">
        <f>SUM(J16:J25)</f>
        <v>226513090.08</v>
      </c>
      <c r="K15" s="51">
        <f t="shared" si="1"/>
        <v>2.012146595225126</v>
      </c>
      <c r="L15" s="85">
        <f>D15-J15</f>
        <v>2109023365.92</v>
      </c>
      <c r="M15" s="8"/>
    </row>
    <row r="16" spans="1:13" s="7" customFormat="1" ht="15">
      <c r="A16" s="52" t="s">
        <v>26</v>
      </c>
      <c r="B16" s="53" t="s">
        <v>31</v>
      </c>
      <c r="C16" s="83">
        <v>14774020</v>
      </c>
      <c r="D16" s="83">
        <v>94824020</v>
      </c>
      <c r="E16" s="83">
        <f aca="true" t="shared" si="2" ref="E16:E22">F16-0</f>
        <v>30885226.75</v>
      </c>
      <c r="F16" s="83">
        <v>30885226.75</v>
      </c>
      <c r="G16" s="55">
        <f t="shared" si="0"/>
        <v>0.18130993306223528</v>
      </c>
      <c r="H16" s="83">
        <f aca="true" t="shared" si="3" ref="H16:H147">D16-F16</f>
        <v>63938793.25</v>
      </c>
      <c r="I16" s="83">
        <f aca="true" t="shared" si="4" ref="I16:I25">J16-0</f>
        <v>30081714.24</v>
      </c>
      <c r="J16" s="83">
        <v>30081714.24</v>
      </c>
      <c r="K16" s="56">
        <f t="shared" si="1"/>
        <v>0.2672199600701822</v>
      </c>
      <c r="L16" s="86">
        <f aca="true" t="shared" si="5" ref="L16:L147">D16-J16</f>
        <v>64742305.760000005</v>
      </c>
      <c r="M16" s="8"/>
    </row>
    <row r="17" spans="1:13" s="7" customFormat="1" ht="15">
      <c r="A17" s="52" t="s">
        <v>27</v>
      </c>
      <c r="B17" s="53" t="s">
        <v>32</v>
      </c>
      <c r="C17" s="83">
        <v>40584247</v>
      </c>
      <c r="D17" s="83">
        <v>40584247</v>
      </c>
      <c r="E17" s="83">
        <f t="shared" si="2"/>
        <v>137028.67</v>
      </c>
      <c r="F17" s="83">
        <v>137028.67</v>
      </c>
      <c r="G17" s="56">
        <f t="shared" si="0"/>
        <v>0.0008044188629862376</v>
      </c>
      <c r="H17" s="83">
        <f t="shared" si="3"/>
        <v>40447218.33</v>
      </c>
      <c r="I17" s="83">
        <f t="shared" si="4"/>
        <v>60956.28</v>
      </c>
      <c r="J17" s="83">
        <v>60956.28</v>
      </c>
      <c r="K17" s="56">
        <f t="shared" si="1"/>
        <v>0.0005414829280562585</v>
      </c>
      <c r="L17" s="86">
        <f t="shared" si="5"/>
        <v>40523290.72</v>
      </c>
      <c r="M17" s="8"/>
    </row>
    <row r="18" spans="1:13" s="7" customFormat="1" ht="15">
      <c r="A18" s="52" t="s">
        <v>28</v>
      </c>
      <c r="B18" s="53" t="s">
        <v>33</v>
      </c>
      <c r="C18" s="83">
        <v>2243980724</v>
      </c>
      <c r="D18" s="83">
        <v>2163930724</v>
      </c>
      <c r="E18" s="83">
        <f t="shared" si="2"/>
        <v>466509081.63</v>
      </c>
      <c r="F18" s="83">
        <v>466509081.63</v>
      </c>
      <c r="G18" s="56">
        <f t="shared" si="0"/>
        <v>2.73861451780535</v>
      </c>
      <c r="H18" s="83">
        <f t="shared" si="3"/>
        <v>1697421642.37</v>
      </c>
      <c r="I18" s="83">
        <f t="shared" si="4"/>
        <v>196348294.93</v>
      </c>
      <c r="J18" s="83">
        <v>196348294.93</v>
      </c>
      <c r="K18" s="56">
        <f t="shared" si="1"/>
        <v>1.7441886161286453</v>
      </c>
      <c r="L18" s="86">
        <f t="shared" si="5"/>
        <v>1967582429.07</v>
      </c>
      <c r="M18" s="8"/>
    </row>
    <row r="19" spans="1:13" s="7" customFormat="1" ht="15">
      <c r="A19" s="52" t="s">
        <v>50</v>
      </c>
      <c r="B19" s="53" t="s">
        <v>57</v>
      </c>
      <c r="C19" s="83">
        <v>27415353</v>
      </c>
      <c r="D19" s="83">
        <v>27415353</v>
      </c>
      <c r="E19" s="83">
        <f t="shared" si="2"/>
        <v>5260434.63</v>
      </c>
      <c r="F19" s="83">
        <v>5260434.63</v>
      </c>
      <c r="G19" s="56">
        <f t="shared" si="0"/>
        <v>0.03088107652127127</v>
      </c>
      <c r="H19" s="83">
        <f>D19-F19</f>
        <v>22154918.37</v>
      </c>
      <c r="I19" s="83">
        <f t="shared" si="4"/>
        <v>13762.25</v>
      </c>
      <c r="J19" s="83">
        <v>13762.25</v>
      </c>
      <c r="K19" s="56">
        <f t="shared" si="1"/>
        <v>0.00012225193903962387</v>
      </c>
      <c r="L19" s="86">
        <f>D19-J19</f>
        <v>27401590.75</v>
      </c>
      <c r="M19" s="8"/>
    </row>
    <row r="20" spans="1:13" s="7" customFormat="1" ht="15">
      <c r="A20" s="52" t="s">
        <v>29</v>
      </c>
      <c r="B20" s="53" t="s">
        <v>34</v>
      </c>
      <c r="C20" s="83">
        <v>6412941</v>
      </c>
      <c r="D20" s="83">
        <v>6412941</v>
      </c>
      <c r="E20" s="83">
        <f t="shared" si="2"/>
        <v>901456.22</v>
      </c>
      <c r="F20" s="83">
        <v>901456.22</v>
      </c>
      <c r="G20" s="56">
        <f t="shared" si="0"/>
        <v>0.005291946477509207</v>
      </c>
      <c r="H20" s="83">
        <f t="shared" si="3"/>
        <v>5511484.78</v>
      </c>
      <c r="I20" s="83">
        <f t="shared" si="4"/>
        <v>8362.38</v>
      </c>
      <c r="J20" s="83">
        <v>8362.38</v>
      </c>
      <c r="K20" s="56">
        <f t="shared" si="1"/>
        <v>7.428415920261365E-05</v>
      </c>
      <c r="L20" s="86">
        <f t="shared" si="5"/>
        <v>6404578.62</v>
      </c>
      <c r="M20" s="8"/>
    </row>
    <row r="21" spans="1:13" s="7" customFormat="1" ht="15">
      <c r="A21" s="52" t="s">
        <v>164</v>
      </c>
      <c r="B21" s="53" t="s">
        <v>165</v>
      </c>
      <c r="C21" s="83">
        <v>100000</v>
      </c>
      <c r="D21" s="83">
        <v>100000</v>
      </c>
      <c r="E21" s="83">
        <f t="shared" si="2"/>
        <v>0</v>
      </c>
      <c r="F21" s="83">
        <v>0</v>
      </c>
      <c r="G21" s="56">
        <f t="shared" si="0"/>
        <v>0</v>
      </c>
      <c r="H21" s="83">
        <f t="shared" si="3"/>
        <v>100000</v>
      </c>
      <c r="I21" s="83">
        <f t="shared" si="4"/>
        <v>0</v>
      </c>
      <c r="J21" s="83">
        <v>0</v>
      </c>
      <c r="K21" s="56">
        <f t="shared" si="1"/>
        <v>0</v>
      </c>
      <c r="L21" s="86">
        <f t="shared" si="5"/>
        <v>100000</v>
      </c>
      <c r="M21" s="8"/>
    </row>
    <row r="22" spans="1:13" s="7" customFormat="1" ht="15">
      <c r="A22" s="52" t="s">
        <v>117</v>
      </c>
      <c r="B22" s="53" t="s">
        <v>124</v>
      </c>
      <c r="C22" s="83">
        <v>541734</v>
      </c>
      <c r="D22" s="83">
        <v>541734</v>
      </c>
      <c r="E22" s="83">
        <f t="shared" si="2"/>
        <v>0</v>
      </c>
      <c r="F22" s="83">
        <v>0</v>
      </c>
      <c r="G22" s="56">
        <f t="shared" si="0"/>
        <v>0</v>
      </c>
      <c r="H22" s="83">
        <f t="shared" si="3"/>
        <v>541734</v>
      </c>
      <c r="I22" s="83">
        <f t="shared" si="4"/>
        <v>0</v>
      </c>
      <c r="J22" s="83">
        <v>0</v>
      </c>
      <c r="K22" s="56">
        <f t="shared" si="1"/>
        <v>0</v>
      </c>
      <c r="L22" s="86">
        <f t="shared" si="5"/>
        <v>541734</v>
      </c>
      <c r="M22" s="8"/>
    </row>
    <row r="23" spans="1:13" s="7" customFormat="1" ht="15">
      <c r="A23" s="52" t="s">
        <v>53</v>
      </c>
      <c r="B23" s="53" t="s">
        <v>60</v>
      </c>
      <c r="C23" s="83">
        <v>1497437</v>
      </c>
      <c r="D23" s="83">
        <v>1497437</v>
      </c>
      <c r="E23" s="83">
        <v>0</v>
      </c>
      <c r="F23" s="83">
        <v>0</v>
      </c>
      <c r="G23" s="56">
        <f t="shared" si="0"/>
        <v>0</v>
      </c>
      <c r="H23" s="83">
        <f t="shared" si="3"/>
        <v>1497437</v>
      </c>
      <c r="I23" s="83">
        <f t="shared" si="4"/>
        <v>0</v>
      </c>
      <c r="J23" s="83">
        <v>0</v>
      </c>
      <c r="K23" s="56">
        <f t="shared" si="1"/>
        <v>0</v>
      </c>
      <c r="L23" s="86">
        <f t="shared" si="5"/>
        <v>1497437</v>
      </c>
      <c r="M23" s="8"/>
    </row>
    <row r="24" spans="1:13" s="7" customFormat="1" ht="15">
      <c r="A24" s="52" t="s">
        <v>30</v>
      </c>
      <c r="B24" s="53" t="s">
        <v>35</v>
      </c>
      <c r="C24" s="83">
        <v>130000</v>
      </c>
      <c r="D24" s="83">
        <v>130000</v>
      </c>
      <c r="E24" s="83">
        <f>F24-0</f>
        <v>7750.55</v>
      </c>
      <c r="F24" s="83">
        <v>7750.55</v>
      </c>
      <c r="G24" s="56">
        <f t="shared" si="0"/>
        <v>4.5499154436206546E-05</v>
      </c>
      <c r="H24" s="83">
        <f t="shared" si="3"/>
        <v>122249.45</v>
      </c>
      <c r="I24" s="83">
        <f t="shared" si="4"/>
        <v>0</v>
      </c>
      <c r="J24" s="83">
        <v>0</v>
      </c>
      <c r="K24" s="56">
        <f t="shared" si="1"/>
        <v>0</v>
      </c>
      <c r="L24" s="86">
        <f t="shared" si="5"/>
        <v>130000</v>
      </c>
      <c r="M24" s="8"/>
    </row>
    <row r="25" spans="1:13" s="7" customFormat="1" ht="15">
      <c r="A25" s="52" t="s">
        <v>160</v>
      </c>
      <c r="B25" s="53" t="s">
        <v>161</v>
      </c>
      <c r="C25" s="83">
        <v>100000</v>
      </c>
      <c r="D25" s="83">
        <v>100000</v>
      </c>
      <c r="E25" s="83">
        <f>F25-0</f>
        <v>0</v>
      </c>
      <c r="F25" s="83">
        <v>0</v>
      </c>
      <c r="G25" s="56">
        <f t="shared" si="0"/>
        <v>0</v>
      </c>
      <c r="H25" s="83">
        <f t="shared" si="3"/>
        <v>100000</v>
      </c>
      <c r="I25" s="83">
        <f t="shared" si="4"/>
        <v>0</v>
      </c>
      <c r="J25" s="83">
        <v>0</v>
      </c>
      <c r="K25" s="56">
        <f t="shared" si="1"/>
        <v>0</v>
      </c>
      <c r="L25" s="86">
        <f t="shared" si="5"/>
        <v>100000</v>
      </c>
      <c r="M25" s="8"/>
    </row>
    <row r="26" spans="1:13" s="7" customFormat="1" ht="15">
      <c r="A26" s="47" t="s">
        <v>36</v>
      </c>
      <c r="B26" s="50" t="s">
        <v>37</v>
      </c>
      <c r="C26" s="82">
        <f>SUM(C27:C28)</f>
        <v>5317396368</v>
      </c>
      <c r="D26" s="82">
        <f>SUM(D27:D28)</f>
        <v>5317396368</v>
      </c>
      <c r="E26" s="82">
        <f>SUM(E27:E28)</f>
        <v>1288714324.0700002</v>
      </c>
      <c r="F26" s="82">
        <f>SUM(F27:F28)</f>
        <v>1288714324.0700002</v>
      </c>
      <c r="G26" s="56">
        <f t="shared" si="0"/>
        <v>7.565322726130722</v>
      </c>
      <c r="H26" s="82">
        <f t="shared" si="3"/>
        <v>4028682043.93</v>
      </c>
      <c r="I26" s="82">
        <f>SUM(I27:I28)</f>
        <v>610695155.87</v>
      </c>
      <c r="J26" s="82">
        <f>SUM(J27:J28)</f>
        <v>610695155.87</v>
      </c>
      <c r="K26" s="51">
        <f t="shared" si="1"/>
        <v>5.4248881518075045</v>
      </c>
      <c r="L26" s="85">
        <f t="shared" si="5"/>
        <v>4706701212.13</v>
      </c>
      <c r="M26" s="8"/>
    </row>
    <row r="27" spans="1:13" s="7" customFormat="1" ht="15">
      <c r="A27" s="52" t="s">
        <v>38</v>
      </c>
      <c r="B27" s="53" t="s">
        <v>40</v>
      </c>
      <c r="C27" s="83">
        <v>1743806773</v>
      </c>
      <c r="D27" s="83">
        <v>1743806773</v>
      </c>
      <c r="E27" s="83">
        <f>F27-0</f>
        <v>821048842.45</v>
      </c>
      <c r="F27" s="83">
        <v>821048842.45</v>
      </c>
      <c r="G27" s="56">
        <f t="shared" si="0"/>
        <v>4.819919629226463</v>
      </c>
      <c r="H27" s="83">
        <f t="shared" si="3"/>
        <v>922757930.55</v>
      </c>
      <c r="I27" s="83">
        <f>J27-0</f>
        <v>143029674.25</v>
      </c>
      <c r="J27" s="83">
        <v>143029674.25</v>
      </c>
      <c r="K27" s="56">
        <f t="shared" si="1"/>
        <v>1.2705520548797078</v>
      </c>
      <c r="L27" s="86">
        <f t="shared" si="5"/>
        <v>1600777098.75</v>
      </c>
      <c r="M27" s="8"/>
    </row>
    <row r="28" spans="1:13" s="7" customFormat="1" ht="15">
      <c r="A28" s="52" t="s">
        <v>28</v>
      </c>
      <c r="B28" s="53" t="s">
        <v>33</v>
      </c>
      <c r="C28" s="83">
        <v>3573589595</v>
      </c>
      <c r="D28" s="83">
        <v>3573589595</v>
      </c>
      <c r="E28" s="83">
        <f>F28-0</f>
        <v>467665481.62</v>
      </c>
      <c r="F28" s="83">
        <v>467665481.62</v>
      </c>
      <c r="G28" s="56">
        <f t="shared" si="0"/>
        <v>2.7454030969042575</v>
      </c>
      <c r="H28" s="83">
        <f t="shared" si="3"/>
        <v>3105924113.38</v>
      </c>
      <c r="I28" s="83">
        <f>J28-0</f>
        <v>467665481.62</v>
      </c>
      <c r="J28" s="83">
        <v>467665481.62</v>
      </c>
      <c r="K28" s="56">
        <f t="shared" si="1"/>
        <v>4.154336096927797</v>
      </c>
      <c r="L28" s="86">
        <f t="shared" si="5"/>
        <v>3105924113.38</v>
      </c>
      <c r="M28" s="8"/>
    </row>
    <row r="29" spans="1:13" s="7" customFormat="1" ht="15">
      <c r="A29" s="47" t="s">
        <v>42</v>
      </c>
      <c r="B29" s="50" t="s">
        <v>43</v>
      </c>
      <c r="C29" s="82">
        <f>SUM(C30:C34)</f>
        <v>3224327166</v>
      </c>
      <c r="D29" s="82">
        <f>SUM(D30:D34)</f>
        <v>3179478764</v>
      </c>
      <c r="E29" s="82">
        <f>SUM(E30:E34)</f>
        <v>1726063291.4099998</v>
      </c>
      <c r="F29" s="82">
        <f>SUM(F30:F34)</f>
        <v>1726063291.4099998</v>
      </c>
      <c r="G29" s="51">
        <f t="shared" si="0"/>
        <v>10.132754483556724</v>
      </c>
      <c r="H29" s="82">
        <f t="shared" si="3"/>
        <v>1453415472.5900002</v>
      </c>
      <c r="I29" s="82">
        <f>SUM(I30:I34)</f>
        <v>381598155.84999996</v>
      </c>
      <c r="J29" s="82">
        <f>SUM(J30:J34)</f>
        <v>381598155.84999996</v>
      </c>
      <c r="K29" s="51">
        <f t="shared" si="1"/>
        <v>3.389788333056519</v>
      </c>
      <c r="L29" s="85">
        <f t="shared" si="5"/>
        <v>2797880608.15</v>
      </c>
      <c r="M29" s="8"/>
    </row>
    <row r="30" spans="1:13" s="7" customFormat="1" ht="15">
      <c r="A30" s="52" t="s">
        <v>44</v>
      </c>
      <c r="B30" s="53" t="s">
        <v>45</v>
      </c>
      <c r="C30" s="83">
        <v>32171260</v>
      </c>
      <c r="D30" s="83">
        <v>32171260</v>
      </c>
      <c r="E30" s="83">
        <f>F30-0</f>
        <v>4591250.62</v>
      </c>
      <c r="F30" s="83">
        <v>4591250.62</v>
      </c>
      <c r="G30" s="56">
        <f t="shared" si="0"/>
        <v>0.026952670586565995</v>
      </c>
      <c r="H30" s="83">
        <f t="shared" si="3"/>
        <v>27580009.38</v>
      </c>
      <c r="I30" s="83">
        <f>J30-0</f>
        <v>45365.84</v>
      </c>
      <c r="J30" s="83">
        <v>45365.84</v>
      </c>
      <c r="K30" s="56">
        <f t="shared" si="1"/>
        <v>0.0004029909285299518</v>
      </c>
      <c r="L30" s="86">
        <f t="shared" si="5"/>
        <v>32125894.16</v>
      </c>
      <c r="M30" s="8"/>
    </row>
    <row r="31" spans="1:13" s="7" customFormat="1" ht="15">
      <c r="A31" s="52" t="s">
        <v>229</v>
      </c>
      <c r="B31" s="53" t="s">
        <v>230</v>
      </c>
      <c r="C31" s="83">
        <v>1150000</v>
      </c>
      <c r="D31" s="83">
        <v>1150000</v>
      </c>
      <c r="E31" s="83">
        <f>F31-0</f>
        <v>210000</v>
      </c>
      <c r="F31" s="83">
        <v>210000</v>
      </c>
      <c r="G31" s="56">
        <f t="shared" si="0"/>
        <v>0.0012327928252321933</v>
      </c>
      <c r="H31" s="83">
        <f>D31-F31</f>
        <v>940000</v>
      </c>
      <c r="I31" s="83">
        <f>J31-0</f>
        <v>0</v>
      </c>
      <c r="J31" s="83">
        <v>0</v>
      </c>
      <c r="K31" s="56">
        <f t="shared" si="1"/>
        <v>0</v>
      </c>
      <c r="L31" s="86">
        <f>D31-J31</f>
        <v>1150000</v>
      </c>
      <c r="M31" s="8"/>
    </row>
    <row r="32" spans="1:13" s="7" customFormat="1" ht="15">
      <c r="A32" s="52" t="s">
        <v>28</v>
      </c>
      <c r="B32" s="53" t="s">
        <v>33</v>
      </c>
      <c r="C32" s="83">
        <v>3047126824</v>
      </c>
      <c r="D32" s="83">
        <v>3002278422</v>
      </c>
      <c r="E32" s="83">
        <f>F32-0</f>
        <v>1701860981.29</v>
      </c>
      <c r="F32" s="83">
        <v>1701860981.29</v>
      </c>
      <c r="G32" s="56">
        <f t="shared" si="0"/>
        <v>9.990676225128245</v>
      </c>
      <c r="H32" s="83">
        <f t="shared" si="3"/>
        <v>1300417440.71</v>
      </c>
      <c r="I32" s="83">
        <f>J32-0</f>
        <v>370328755.46</v>
      </c>
      <c r="J32" s="83">
        <v>370328755.46</v>
      </c>
      <c r="K32" s="56">
        <f t="shared" si="1"/>
        <v>3.289680716243034</v>
      </c>
      <c r="L32" s="86">
        <f>D32-J32</f>
        <v>2631949666.54</v>
      </c>
      <c r="M32" s="8"/>
    </row>
    <row r="33" spans="1:13" s="7" customFormat="1" ht="15">
      <c r="A33" s="52" t="s">
        <v>50</v>
      </c>
      <c r="B33" s="53" t="s">
        <v>268</v>
      </c>
      <c r="C33" s="83">
        <v>26837031</v>
      </c>
      <c r="D33" s="83">
        <v>26837031</v>
      </c>
      <c r="E33" s="83">
        <f>F33-0</f>
        <v>8196764.59</v>
      </c>
      <c r="F33" s="83">
        <v>8196764.59</v>
      </c>
      <c r="G33" s="56">
        <f t="shared" si="0"/>
        <v>0.048118631317472856</v>
      </c>
      <c r="H33" s="83">
        <f t="shared" si="3"/>
        <v>18640266.41</v>
      </c>
      <c r="I33" s="83">
        <f>J33-0</f>
        <v>709531.76</v>
      </c>
      <c r="J33" s="83">
        <v>709531.76</v>
      </c>
      <c r="K33" s="56">
        <f t="shared" si="1"/>
        <v>0.006302867152551147</v>
      </c>
      <c r="L33" s="86">
        <f>D33-J33</f>
        <v>26127499.24</v>
      </c>
      <c r="M33" s="8"/>
    </row>
    <row r="34" spans="1:13" s="7" customFormat="1" ht="15">
      <c r="A34" s="52" t="s">
        <v>29</v>
      </c>
      <c r="B34" s="53" t="s">
        <v>34</v>
      </c>
      <c r="C34" s="83">
        <v>117042051</v>
      </c>
      <c r="D34" s="83">
        <v>117042051</v>
      </c>
      <c r="E34" s="83">
        <f>F34-0</f>
        <v>11204294.91</v>
      </c>
      <c r="F34" s="83">
        <v>11204294.91</v>
      </c>
      <c r="G34" s="56">
        <f t="shared" si="0"/>
        <v>0.06577416369920752</v>
      </c>
      <c r="H34" s="83">
        <f t="shared" si="3"/>
        <v>105837756.09</v>
      </c>
      <c r="I34" s="83">
        <f>J34-0</f>
        <v>10514502.79</v>
      </c>
      <c r="J34" s="83">
        <v>10514502.79</v>
      </c>
      <c r="K34" s="56">
        <f t="shared" si="1"/>
        <v>0.09340175873240458</v>
      </c>
      <c r="L34" s="86">
        <f t="shared" si="5"/>
        <v>106527548.21000001</v>
      </c>
      <c r="M34" s="8"/>
    </row>
    <row r="35" spans="1:13" s="7" customFormat="1" ht="15">
      <c r="A35" s="47" t="s">
        <v>46</v>
      </c>
      <c r="B35" s="50" t="s">
        <v>47</v>
      </c>
      <c r="C35" s="82">
        <f>SUM(C36:C58)</f>
        <v>5096490201</v>
      </c>
      <c r="D35" s="82">
        <f>SUM(D36:D58)</f>
        <v>5039287010.29</v>
      </c>
      <c r="E35" s="82">
        <f>SUM(E36:E58)</f>
        <v>469232772.54999995</v>
      </c>
      <c r="F35" s="82">
        <f>SUM(F36:F58)</f>
        <v>469232772.54999995</v>
      </c>
      <c r="G35" s="51">
        <f t="shared" si="0"/>
        <v>2.7546037874449976</v>
      </c>
      <c r="H35" s="82">
        <f t="shared" si="3"/>
        <v>4570054237.74</v>
      </c>
      <c r="I35" s="82">
        <f>SUM(I36:I58)</f>
        <v>433325609.92</v>
      </c>
      <c r="J35" s="82">
        <f>SUM(J36:J58)</f>
        <v>433325609.92</v>
      </c>
      <c r="K35" s="51">
        <f t="shared" si="1"/>
        <v>3.849290344838066</v>
      </c>
      <c r="L35" s="85">
        <f t="shared" si="5"/>
        <v>4605961400.37</v>
      </c>
      <c r="M35" s="8"/>
    </row>
    <row r="36" spans="1:13" s="7" customFormat="1" ht="15">
      <c r="A36" s="52" t="s">
        <v>48</v>
      </c>
      <c r="B36" s="53" t="s">
        <v>55</v>
      </c>
      <c r="C36" s="83">
        <v>138943790</v>
      </c>
      <c r="D36" s="83">
        <v>7614959.04</v>
      </c>
      <c r="E36" s="83">
        <f aca="true" t="shared" si="6" ref="E36:E46">F36-0</f>
        <v>0</v>
      </c>
      <c r="F36" s="83">
        <v>0</v>
      </c>
      <c r="G36" s="56">
        <f t="shared" si="0"/>
        <v>0</v>
      </c>
      <c r="H36" s="83">
        <f t="shared" si="3"/>
        <v>7614959.04</v>
      </c>
      <c r="I36" s="83">
        <f>J36-0</f>
        <v>0</v>
      </c>
      <c r="J36" s="83">
        <v>0</v>
      </c>
      <c r="K36" s="56">
        <f t="shared" si="1"/>
        <v>0</v>
      </c>
      <c r="L36" s="86">
        <f t="shared" si="5"/>
        <v>7614959.04</v>
      </c>
      <c r="M36" s="8"/>
    </row>
    <row r="37" spans="1:13" s="7" customFormat="1" ht="15">
      <c r="A37" s="52" t="s">
        <v>28</v>
      </c>
      <c r="B37" s="53" t="s">
        <v>33</v>
      </c>
      <c r="C37" s="83">
        <v>3251469438</v>
      </c>
      <c r="D37" s="83">
        <v>3293532377.17</v>
      </c>
      <c r="E37" s="83">
        <f t="shared" si="6"/>
        <v>202655253.73</v>
      </c>
      <c r="F37" s="83">
        <v>202655253.73</v>
      </c>
      <c r="G37" s="56">
        <f t="shared" si="0"/>
        <v>1.1896759180664458</v>
      </c>
      <c r="H37" s="83">
        <f t="shared" si="3"/>
        <v>3090877123.44</v>
      </c>
      <c r="I37" s="83">
        <f>J37-0</f>
        <v>180123256.74</v>
      </c>
      <c r="J37" s="83">
        <v>180123256.74</v>
      </c>
      <c r="K37" s="56">
        <f t="shared" si="1"/>
        <v>1.6000593945464585</v>
      </c>
      <c r="L37" s="86">
        <f t="shared" si="5"/>
        <v>3113409120.4300003</v>
      </c>
      <c r="M37" s="8"/>
    </row>
    <row r="38" spans="1:13" s="7" customFormat="1" ht="15">
      <c r="A38" s="52" t="s">
        <v>39</v>
      </c>
      <c r="B38" s="53" t="s">
        <v>41</v>
      </c>
      <c r="C38" s="83">
        <v>50430289</v>
      </c>
      <c r="D38" s="83">
        <v>51059955</v>
      </c>
      <c r="E38" s="83">
        <f t="shared" si="6"/>
        <v>2276502.98</v>
      </c>
      <c r="F38" s="83">
        <v>2276502.98</v>
      </c>
      <c r="G38" s="56">
        <f t="shared" si="0"/>
        <v>0.013364078763636699</v>
      </c>
      <c r="H38" s="83">
        <f t="shared" si="3"/>
        <v>48783452.02</v>
      </c>
      <c r="I38" s="83">
        <f>J38-0</f>
        <v>0</v>
      </c>
      <c r="J38" s="83">
        <v>0</v>
      </c>
      <c r="K38" s="56">
        <f t="shared" si="1"/>
        <v>0</v>
      </c>
      <c r="L38" s="86">
        <f t="shared" si="5"/>
        <v>51059955</v>
      </c>
      <c r="M38" s="8"/>
    </row>
    <row r="39" spans="1:13" s="7" customFormat="1" ht="15">
      <c r="A39" s="52" t="s">
        <v>232</v>
      </c>
      <c r="B39" s="53" t="s">
        <v>231</v>
      </c>
      <c r="C39" s="83">
        <v>6236742</v>
      </c>
      <c r="D39" s="83">
        <v>6236742</v>
      </c>
      <c r="E39" s="83">
        <f t="shared" si="6"/>
        <v>0</v>
      </c>
      <c r="F39" s="83">
        <v>0</v>
      </c>
      <c r="G39" s="56">
        <f t="shared" si="0"/>
        <v>0</v>
      </c>
      <c r="H39" s="83">
        <f t="shared" si="3"/>
        <v>6236742</v>
      </c>
      <c r="I39" s="83">
        <f aca="true" t="shared" si="7" ref="I39:I58">J39-0</f>
        <v>0</v>
      </c>
      <c r="J39" s="83">
        <v>0</v>
      </c>
      <c r="K39" s="56">
        <f t="shared" si="1"/>
        <v>0</v>
      </c>
      <c r="L39" s="86">
        <f t="shared" si="5"/>
        <v>6236742</v>
      </c>
      <c r="M39" s="8"/>
    </row>
    <row r="40" spans="1:13" s="7" customFormat="1" ht="15">
      <c r="A40" s="52" t="s">
        <v>49</v>
      </c>
      <c r="B40" s="53" t="s">
        <v>56</v>
      </c>
      <c r="C40" s="83">
        <v>2811765</v>
      </c>
      <c r="D40" s="83">
        <v>2811765</v>
      </c>
      <c r="E40" s="83">
        <f t="shared" si="6"/>
        <v>594754.9</v>
      </c>
      <c r="F40" s="83">
        <v>594754.9</v>
      </c>
      <c r="G40" s="56">
        <f t="shared" si="0"/>
        <v>0.0034914741594842405</v>
      </c>
      <c r="H40" s="83">
        <f t="shared" si="3"/>
        <v>2217010.1</v>
      </c>
      <c r="I40" s="83">
        <f>J40-0</f>
        <v>196608.02</v>
      </c>
      <c r="J40" s="83">
        <v>196608.02</v>
      </c>
      <c r="K40" s="56">
        <f t="shared" si="1"/>
        <v>0.0017464957892598337</v>
      </c>
      <c r="L40" s="86">
        <f t="shared" si="5"/>
        <v>2615156.98</v>
      </c>
      <c r="M40" s="8"/>
    </row>
    <row r="41" spans="1:13" s="7" customFormat="1" ht="15">
      <c r="A41" s="52" t="s">
        <v>50</v>
      </c>
      <c r="B41" s="53" t="s">
        <v>57</v>
      </c>
      <c r="C41" s="83">
        <v>133138578</v>
      </c>
      <c r="D41" s="83">
        <v>133138578</v>
      </c>
      <c r="E41" s="83">
        <f t="shared" si="6"/>
        <v>9983626.16</v>
      </c>
      <c r="F41" s="83">
        <v>9983626.16</v>
      </c>
      <c r="G41" s="56">
        <f t="shared" si="0"/>
        <v>0.05860829857070682</v>
      </c>
      <c r="H41" s="83">
        <f t="shared" si="3"/>
        <v>123154951.84</v>
      </c>
      <c r="I41" s="83">
        <f>J41-0</f>
        <v>77540.83</v>
      </c>
      <c r="J41" s="83">
        <v>77540.83</v>
      </c>
      <c r="K41" s="56">
        <f t="shared" si="1"/>
        <v>0.0006888057419565723</v>
      </c>
      <c r="L41" s="86">
        <f t="shared" si="5"/>
        <v>133061037.17</v>
      </c>
      <c r="M41" s="8"/>
    </row>
    <row r="42" spans="1:13" s="7" customFormat="1" ht="15">
      <c r="A42" s="52" t="s">
        <v>51</v>
      </c>
      <c r="B42" s="53" t="s">
        <v>58</v>
      </c>
      <c r="C42" s="83">
        <v>6006000</v>
      </c>
      <c r="D42" s="83">
        <v>6006000</v>
      </c>
      <c r="E42" s="83">
        <f t="shared" si="6"/>
        <v>0</v>
      </c>
      <c r="F42" s="83">
        <v>0</v>
      </c>
      <c r="G42" s="56">
        <f t="shared" si="0"/>
        <v>0</v>
      </c>
      <c r="H42" s="83">
        <f t="shared" si="3"/>
        <v>6006000</v>
      </c>
      <c r="I42" s="83">
        <f t="shared" si="7"/>
        <v>0</v>
      </c>
      <c r="J42" s="83">
        <v>0</v>
      </c>
      <c r="K42" s="56">
        <f t="shared" si="1"/>
        <v>0</v>
      </c>
      <c r="L42" s="86">
        <f t="shared" si="5"/>
        <v>6006000</v>
      </c>
      <c r="M42" s="8"/>
    </row>
    <row r="43" spans="1:13" s="7" customFormat="1" ht="15">
      <c r="A43" s="52" t="s">
        <v>29</v>
      </c>
      <c r="B43" s="53" t="s">
        <v>34</v>
      </c>
      <c r="C43" s="83">
        <v>6957082</v>
      </c>
      <c r="D43" s="83">
        <v>6957082</v>
      </c>
      <c r="E43" s="83">
        <f t="shared" si="6"/>
        <v>586454.61</v>
      </c>
      <c r="F43" s="83">
        <v>586454.61</v>
      </c>
      <c r="G43" s="56">
        <f t="shared" si="0"/>
        <v>0.003442747788249257</v>
      </c>
      <c r="H43" s="83">
        <f t="shared" si="3"/>
        <v>6370627.39</v>
      </c>
      <c r="I43" s="83">
        <f>J43-0</f>
        <v>523422.21</v>
      </c>
      <c r="J43" s="83">
        <v>523422.21</v>
      </c>
      <c r="K43" s="56">
        <f t="shared" si="1"/>
        <v>0.004649630700568962</v>
      </c>
      <c r="L43" s="86">
        <f t="shared" si="5"/>
        <v>6433659.79</v>
      </c>
      <c r="M43" s="8"/>
    </row>
    <row r="44" spans="1:13" s="7" customFormat="1" ht="15">
      <c r="A44" s="52" t="s">
        <v>233</v>
      </c>
      <c r="B44" s="53" t="s">
        <v>234</v>
      </c>
      <c r="C44" s="83">
        <v>0</v>
      </c>
      <c r="D44" s="83">
        <v>0</v>
      </c>
      <c r="E44" s="83">
        <f t="shared" si="6"/>
        <v>0</v>
      </c>
      <c r="F44" s="83">
        <v>0</v>
      </c>
      <c r="G44" s="56">
        <f t="shared" si="0"/>
        <v>0</v>
      </c>
      <c r="H44" s="83">
        <f t="shared" si="3"/>
        <v>0</v>
      </c>
      <c r="I44" s="83">
        <f t="shared" si="7"/>
        <v>0</v>
      </c>
      <c r="J44" s="83">
        <v>0</v>
      </c>
      <c r="K44" s="56">
        <f t="shared" si="1"/>
        <v>0</v>
      </c>
      <c r="L44" s="86">
        <f t="shared" si="5"/>
        <v>0</v>
      </c>
      <c r="M44" s="8"/>
    </row>
    <row r="45" spans="1:13" s="7" customFormat="1" ht="15">
      <c r="A45" s="52" t="s">
        <v>236</v>
      </c>
      <c r="B45" s="53" t="s">
        <v>235</v>
      </c>
      <c r="C45" s="83">
        <v>8918558</v>
      </c>
      <c r="D45" s="83">
        <v>8207558</v>
      </c>
      <c r="E45" s="83">
        <f t="shared" si="6"/>
        <v>711345.47</v>
      </c>
      <c r="F45" s="83">
        <v>711345.47</v>
      </c>
      <c r="G45" s="56">
        <f t="shared" si="0"/>
        <v>0.004175912341321059</v>
      </c>
      <c r="H45" s="83">
        <f t="shared" si="3"/>
        <v>7496212.53</v>
      </c>
      <c r="I45" s="83">
        <f>J45-0</f>
        <v>366395.03</v>
      </c>
      <c r="J45" s="83">
        <v>366395.03</v>
      </c>
      <c r="K45" s="56">
        <f t="shared" si="1"/>
        <v>0.0032547368978169382</v>
      </c>
      <c r="L45" s="86">
        <f t="shared" si="5"/>
        <v>7841162.97</v>
      </c>
      <c r="M45" s="8"/>
    </row>
    <row r="46" spans="1:13" s="7" customFormat="1" ht="15">
      <c r="A46" s="52" t="s">
        <v>164</v>
      </c>
      <c r="B46" s="53" t="s">
        <v>165</v>
      </c>
      <c r="C46" s="83">
        <v>5011382</v>
      </c>
      <c r="D46" s="83">
        <v>5011382</v>
      </c>
      <c r="E46" s="83">
        <f t="shared" si="6"/>
        <v>100000</v>
      </c>
      <c r="F46" s="83">
        <v>100000</v>
      </c>
      <c r="G46" s="56">
        <f aca="true" t="shared" si="8" ref="G46:G77">(F46/$F$296)*100</f>
        <v>0.0005870442024915205</v>
      </c>
      <c r="H46" s="83">
        <f t="shared" si="3"/>
        <v>4911382</v>
      </c>
      <c r="I46" s="83">
        <f>J46-0</f>
        <v>0</v>
      </c>
      <c r="J46" s="83">
        <v>0</v>
      </c>
      <c r="K46" s="56">
        <f aca="true" t="shared" si="9" ref="K46:K77">(J46/$J$296)*100</f>
        <v>0</v>
      </c>
      <c r="L46" s="86">
        <f t="shared" si="5"/>
        <v>5011382</v>
      </c>
      <c r="M46" s="8"/>
    </row>
    <row r="47" spans="1:13" s="7" customFormat="1" ht="15">
      <c r="A47" s="52" t="s">
        <v>66</v>
      </c>
      <c r="B47" s="53" t="s">
        <v>74</v>
      </c>
      <c r="C47" s="83">
        <v>807000</v>
      </c>
      <c r="D47" s="83">
        <v>807000</v>
      </c>
      <c r="E47" s="83">
        <f aca="true" t="shared" si="10" ref="E47:E52">F47-0</f>
        <v>0</v>
      </c>
      <c r="F47" s="83">
        <v>0</v>
      </c>
      <c r="G47" s="56">
        <f t="shared" si="8"/>
        <v>0</v>
      </c>
      <c r="H47" s="83">
        <f t="shared" si="3"/>
        <v>807000</v>
      </c>
      <c r="I47" s="83">
        <f t="shared" si="7"/>
        <v>0</v>
      </c>
      <c r="J47" s="83">
        <v>0</v>
      </c>
      <c r="K47" s="56">
        <f t="shared" si="9"/>
        <v>0</v>
      </c>
      <c r="L47" s="86">
        <f t="shared" si="5"/>
        <v>807000</v>
      </c>
      <c r="M47" s="8"/>
    </row>
    <row r="48" spans="1:13" s="7" customFormat="1" ht="15">
      <c r="A48" s="52" t="s">
        <v>53</v>
      </c>
      <c r="B48" s="53" t="s">
        <v>60</v>
      </c>
      <c r="C48" s="83">
        <v>70070000</v>
      </c>
      <c r="D48" s="83">
        <v>70070000</v>
      </c>
      <c r="E48" s="83">
        <f t="shared" si="10"/>
        <v>5938034</v>
      </c>
      <c r="F48" s="83">
        <v>5938034</v>
      </c>
      <c r="G48" s="56">
        <f t="shared" si="8"/>
        <v>0.03485888433897534</v>
      </c>
      <c r="H48" s="83">
        <f t="shared" si="3"/>
        <v>64131966</v>
      </c>
      <c r="I48" s="83">
        <f t="shared" si="7"/>
        <v>5911360</v>
      </c>
      <c r="J48" s="83">
        <v>5911360</v>
      </c>
      <c r="K48" s="56">
        <f t="shared" si="9"/>
        <v>0.05251141509282791</v>
      </c>
      <c r="L48" s="86">
        <f t="shared" si="5"/>
        <v>64158640</v>
      </c>
      <c r="M48" s="8"/>
    </row>
    <row r="49" spans="1:13" s="7" customFormat="1" ht="15">
      <c r="A49" s="102" t="s">
        <v>135</v>
      </c>
      <c r="B49" s="53" t="s">
        <v>136</v>
      </c>
      <c r="C49" s="83">
        <v>0</v>
      </c>
      <c r="D49" s="83">
        <v>0</v>
      </c>
      <c r="E49" s="83">
        <f t="shared" si="10"/>
        <v>0</v>
      </c>
      <c r="F49" s="83">
        <v>0</v>
      </c>
      <c r="G49" s="56">
        <f t="shared" si="8"/>
        <v>0</v>
      </c>
      <c r="H49" s="83">
        <f t="shared" si="3"/>
        <v>0</v>
      </c>
      <c r="I49" s="83">
        <f t="shared" si="7"/>
        <v>0</v>
      </c>
      <c r="J49" s="83">
        <v>0</v>
      </c>
      <c r="K49" s="56">
        <f t="shared" si="9"/>
        <v>0</v>
      </c>
      <c r="L49" s="86">
        <f aca="true" t="shared" si="11" ref="L49:L56">D49-J49</f>
        <v>0</v>
      </c>
      <c r="M49" s="8"/>
    </row>
    <row r="50" spans="1:13" s="7" customFormat="1" ht="15">
      <c r="A50" s="52" t="s">
        <v>151</v>
      </c>
      <c r="B50" s="53" t="s">
        <v>152</v>
      </c>
      <c r="C50" s="83">
        <v>36511000</v>
      </c>
      <c r="D50" s="83">
        <v>36511000</v>
      </c>
      <c r="E50" s="83">
        <f t="shared" si="10"/>
        <v>0</v>
      </c>
      <c r="F50" s="83">
        <v>0</v>
      </c>
      <c r="G50" s="56">
        <f t="shared" si="8"/>
        <v>0</v>
      </c>
      <c r="H50" s="83">
        <f t="shared" si="3"/>
        <v>36511000</v>
      </c>
      <c r="I50" s="83">
        <f t="shared" si="7"/>
        <v>0</v>
      </c>
      <c r="J50" s="83">
        <v>0</v>
      </c>
      <c r="K50" s="56">
        <f t="shared" si="9"/>
        <v>0</v>
      </c>
      <c r="L50" s="86">
        <f t="shared" si="11"/>
        <v>36511000</v>
      </c>
      <c r="M50" s="8"/>
    </row>
    <row r="51" spans="1:13" s="7" customFormat="1" ht="15">
      <c r="A51" s="52" t="s">
        <v>139</v>
      </c>
      <c r="B51" s="53" t="s">
        <v>140</v>
      </c>
      <c r="C51" s="83">
        <v>6300000</v>
      </c>
      <c r="D51" s="83">
        <v>6300000</v>
      </c>
      <c r="E51" s="83">
        <f t="shared" si="10"/>
        <v>0</v>
      </c>
      <c r="F51" s="83">
        <v>0</v>
      </c>
      <c r="G51" s="56">
        <f t="shared" si="8"/>
        <v>0</v>
      </c>
      <c r="H51" s="83">
        <f t="shared" si="3"/>
        <v>6300000</v>
      </c>
      <c r="I51" s="83">
        <f t="shared" si="7"/>
        <v>0</v>
      </c>
      <c r="J51" s="83">
        <v>0</v>
      </c>
      <c r="K51" s="56">
        <f t="shared" si="9"/>
        <v>0</v>
      </c>
      <c r="L51" s="86">
        <f t="shared" si="11"/>
        <v>6300000</v>
      </c>
      <c r="M51" s="8"/>
    </row>
    <row r="52" spans="1:13" s="7" customFormat="1" ht="15">
      <c r="A52" s="52" t="s">
        <v>143</v>
      </c>
      <c r="B52" s="53" t="s">
        <v>144</v>
      </c>
      <c r="C52" s="83">
        <v>55016831</v>
      </c>
      <c r="D52" s="83">
        <v>55016831</v>
      </c>
      <c r="E52" s="83">
        <f t="shared" si="10"/>
        <v>0</v>
      </c>
      <c r="F52" s="83">
        <v>0</v>
      </c>
      <c r="G52" s="56">
        <f t="shared" si="8"/>
        <v>0</v>
      </c>
      <c r="H52" s="83">
        <f t="shared" si="3"/>
        <v>55016831</v>
      </c>
      <c r="I52" s="83">
        <f t="shared" si="7"/>
        <v>0</v>
      </c>
      <c r="J52" s="83">
        <v>0</v>
      </c>
      <c r="K52" s="56">
        <f t="shared" si="9"/>
        <v>0</v>
      </c>
      <c r="L52" s="86">
        <f t="shared" si="11"/>
        <v>55016831</v>
      </c>
      <c r="M52" s="8"/>
    </row>
    <row r="53" spans="1:13" s="7" customFormat="1" ht="15">
      <c r="A53" s="52" t="s">
        <v>96</v>
      </c>
      <c r="B53" s="53" t="s">
        <v>102</v>
      </c>
      <c r="C53" s="83">
        <v>5000</v>
      </c>
      <c r="D53" s="83">
        <v>32149035.08</v>
      </c>
      <c r="E53" s="83">
        <f aca="true" t="shared" si="12" ref="E53:E58">F53-0</f>
        <v>16254955.56</v>
      </c>
      <c r="F53" s="83">
        <v>16254955.56</v>
      </c>
      <c r="G53" s="56">
        <f t="shared" si="8"/>
        <v>0.09542377423255308</v>
      </c>
      <c r="H53" s="83">
        <f t="shared" si="3"/>
        <v>15894079.519999998</v>
      </c>
      <c r="I53" s="83">
        <f>J53-0</f>
        <v>15995181.95</v>
      </c>
      <c r="J53" s="83">
        <v>15995181.95</v>
      </c>
      <c r="K53" s="56">
        <f t="shared" si="9"/>
        <v>0.14208737733140236</v>
      </c>
      <c r="L53" s="86">
        <f t="shared" si="11"/>
        <v>16153853.129999999</v>
      </c>
      <c r="M53" s="8"/>
    </row>
    <row r="54" spans="1:13" s="7" customFormat="1" ht="15">
      <c r="A54" s="52" t="s">
        <v>97</v>
      </c>
      <c r="B54" s="53" t="s">
        <v>237</v>
      </c>
      <c r="C54" s="83">
        <v>17326316</v>
      </c>
      <c r="D54" s="83">
        <v>17326316</v>
      </c>
      <c r="E54" s="83">
        <f t="shared" si="12"/>
        <v>0</v>
      </c>
      <c r="F54" s="83">
        <v>0</v>
      </c>
      <c r="G54" s="56">
        <f t="shared" si="8"/>
        <v>0</v>
      </c>
      <c r="H54" s="83">
        <f t="shared" si="3"/>
        <v>17326316</v>
      </c>
      <c r="I54" s="83">
        <f t="shared" si="7"/>
        <v>0</v>
      </c>
      <c r="J54" s="83">
        <v>0</v>
      </c>
      <c r="K54" s="56">
        <f t="shared" si="9"/>
        <v>0</v>
      </c>
      <c r="L54" s="86">
        <f t="shared" si="11"/>
        <v>17326316</v>
      </c>
      <c r="M54" s="8"/>
    </row>
    <row r="55" spans="1:13" s="7" customFormat="1" ht="15">
      <c r="A55" s="52" t="s">
        <v>180</v>
      </c>
      <c r="B55" s="53" t="s">
        <v>181</v>
      </c>
      <c r="C55" s="83">
        <v>0</v>
      </c>
      <c r="D55" s="83">
        <v>0</v>
      </c>
      <c r="E55" s="83">
        <f t="shared" si="12"/>
        <v>0</v>
      </c>
      <c r="F55" s="83">
        <v>0</v>
      </c>
      <c r="G55" s="56">
        <f t="shared" si="8"/>
        <v>0</v>
      </c>
      <c r="H55" s="83">
        <f t="shared" si="3"/>
        <v>0</v>
      </c>
      <c r="I55" s="83">
        <v>0</v>
      </c>
      <c r="J55" s="83">
        <v>0</v>
      </c>
      <c r="K55" s="56">
        <f t="shared" si="9"/>
        <v>0</v>
      </c>
      <c r="L55" s="86">
        <f t="shared" si="11"/>
        <v>0</v>
      </c>
      <c r="M55" s="8"/>
    </row>
    <row r="56" spans="1:13" s="7" customFormat="1" ht="15">
      <c r="A56" s="52" t="s">
        <v>54</v>
      </c>
      <c r="B56" s="53" t="s">
        <v>61</v>
      </c>
      <c r="C56" s="83">
        <v>1300530430</v>
      </c>
      <c r="D56" s="83">
        <v>1300530430</v>
      </c>
      <c r="E56" s="83">
        <f t="shared" si="12"/>
        <v>230131845.14</v>
      </c>
      <c r="F56" s="83">
        <v>230131845.14</v>
      </c>
      <c r="G56" s="56">
        <f t="shared" si="8"/>
        <v>1.350975654981134</v>
      </c>
      <c r="H56" s="83">
        <f t="shared" si="3"/>
        <v>1070398584.86</v>
      </c>
      <c r="I56" s="83">
        <f>J56-0</f>
        <v>230131845.14</v>
      </c>
      <c r="J56" s="83">
        <v>230131845.14</v>
      </c>
      <c r="K56" s="56">
        <f t="shared" si="9"/>
        <v>2.0442924887377747</v>
      </c>
      <c r="L56" s="86">
        <f t="shared" si="11"/>
        <v>1070398584.86</v>
      </c>
      <c r="M56" s="8"/>
    </row>
    <row r="57" spans="1:13" s="7" customFormat="1" ht="15">
      <c r="A57" s="52" t="s">
        <v>185</v>
      </c>
      <c r="B57" s="53" t="s">
        <v>186</v>
      </c>
      <c r="C57" s="83">
        <v>0</v>
      </c>
      <c r="D57" s="83">
        <v>0</v>
      </c>
      <c r="E57" s="83">
        <f t="shared" si="12"/>
        <v>0</v>
      </c>
      <c r="F57" s="83">
        <v>0</v>
      </c>
      <c r="G57" s="56">
        <f t="shared" si="8"/>
        <v>0</v>
      </c>
      <c r="H57" s="83">
        <f t="shared" si="3"/>
        <v>0</v>
      </c>
      <c r="I57" s="83">
        <f t="shared" si="7"/>
        <v>0</v>
      </c>
      <c r="J57" s="83">
        <v>0</v>
      </c>
      <c r="K57" s="56">
        <f t="shared" si="9"/>
        <v>0</v>
      </c>
      <c r="L57" s="86">
        <f t="shared" si="5"/>
        <v>0</v>
      </c>
      <c r="M57" s="8"/>
    </row>
    <row r="58" spans="1:13" s="7" customFormat="1" ht="15">
      <c r="A58" s="52" t="s">
        <v>209</v>
      </c>
      <c r="B58" s="53" t="s">
        <v>210</v>
      </c>
      <c r="C58" s="83">
        <v>0</v>
      </c>
      <c r="D58" s="83">
        <v>0</v>
      </c>
      <c r="E58" s="83">
        <f t="shared" si="12"/>
        <v>0</v>
      </c>
      <c r="F58" s="83">
        <v>0</v>
      </c>
      <c r="G58" s="56">
        <f t="shared" si="8"/>
        <v>0</v>
      </c>
      <c r="H58" s="83">
        <f>D58-F58</f>
        <v>0</v>
      </c>
      <c r="I58" s="83">
        <f t="shared" si="7"/>
        <v>0</v>
      </c>
      <c r="J58" s="83">
        <v>0</v>
      </c>
      <c r="K58" s="56">
        <f t="shared" si="9"/>
        <v>0</v>
      </c>
      <c r="L58" s="86">
        <f>D58-J58</f>
        <v>0</v>
      </c>
      <c r="M58" s="8"/>
    </row>
    <row r="59" spans="1:13" s="7" customFormat="1" ht="15">
      <c r="A59" s="104" t="s">
        <v>63</v>
      </c>
      <c r="B59" s="105" t="s">
        <v>62</v>
      </c>
      <c r="C59" s="82">
        <f>SUM(C60:C82)</f>
        <v>12513246588</v>
      </c>
      <c r="D59" s="82">
        <f>SUM(D60:D82)</f>
        <v>12562591042.019999</v>
      </c>
      <c r="E59" s="82">
        <f>SUM(E60:E82)</f>
        <v>2121703114.8899999</v>
      </c>
      <c r="F59" s="82">
        <f>SUM(F60:F82)</f>
        <v>2121703114.8899999</v>
      </c>
      <c r="G59" s="51">
        <f t="shared" si="8"/>
        <v>12.45533513004375</v>
      </c>
      <c r="H59" s="82">
        <f t="shared" si="3"/>
        <v>10440887927.13</v>
      </c>
      <c r="I59" s="82">
        <f>SUM(I60:I82)</f>
        <v>1905075638.78</v>
      </c>
      <c r="J59" s="82">
        <f>SUM(J60:J82)</f>
        <v>1905075638.78</v>
      </c>
      <c r="K59" s="51">
        <f t="shared" si="9"/>
        <v>16.923046075896387</v>
      </c>
      <c r="L59" s="85">
        <f t="shared" si="5"/>
        <v>10657515403.239998</v>
      </c>
      <c r="M59" s="8"/>
    </row>
    <row r="60" spans="1:13" s="7" customFormat="1" ht="15">
      <c r="A60" s="52" t="s">
        <v>38</v>
      </c>
      <c r="B60" s="53" t="s">
        <v>285</v>
      </c>
      <c r="C60" s="83">
        <v>5000000</v>
      </c>
      <c r="D60" s="83">
        <v>5000000</v>
      </c>
      <c r="E60" s="83">
        <f aca="true" t="shared" si="13" ref="E60:E81">F60-0</f>
        <v>0</v>
      </c>
      <c r="F60" s="83">
        <v>0</v>
      </c>
      <c r="G60" s="56">
        <f t="shared" si="8"/>
        <v>0</v>
      </c>
      <c r="H60" s="83">
        <f t="shared" si="3"/>
        <v>5000000</v>
      </c>
      <c r="I60" s="83">
        <f aca="true" t="shared" si="14" ref="I60:I81">J60-0</f>
        <v>0</v>
      </c>
      <c r="J60" s="83">
        <v>0</v>
      </c>
      <c r="K60" s="56">
        <f t="shared" si="9"/>
        <v>0</v>
      </c>
      <c r="L60" s="86">
        <f t="shared" si="5"/>
        <v>5000000</v>
      </c>
      <c r="M60" s="8"/>
    </row>
    <row r="61" spans="1:13" s="7" customFormat="1" ht="15">
      <c r="A61" s="52" t="s">
        <v>28</v>
      </c>
      <c r="B61" s="53" t="s">
        <v>33</v>
      </c>
      <c r="C61" s="83">
        <v>10828383683</v>
      </c>
      <c r="D61" s="83">
        <v>10791936629.64</v>
      </c>
      <c r="E61" s="83">
        <f>F61-0</f>
        <v>1936827667.95</v>
      </c>
      <c r="F61" s="83">
        <v>1936827667.95</v>
      </c>
      <c r="G61" s="56">
        <f t="shared" si="8"/>
        <v>11.370034536952193</v>
      </c>
      <c r="H61" s="83">
        <f>D61-F61</f>
        <v>8855108961.689999</v>
      </c>
      <c r="I61" s="83">
        <f>J61-0</f>
        <v>1855169707.64</v>
      </c>
      <c r="J61" s="83">
        <v>1855169707.64</v>
      </c>
      <c r="K61" s="56">
        <f t="shared" si="9"/>
        <v>16.47972490011169</v>
      </c>
      <c r="L61" s="86">
        <f>D61-J61</f>
        <v>8936766922</v>
      </c>
      <c r="M61" s="8"/>
    </row>
    <row r="62" spans="1:13" s="7" customFormat="1" ht="15">
      <c r="A62" s="52" t="s">
        <v>49</v>
      </c>
      <c r="B62" s="53" t="s">
        <v>56</v>
      </c>
      <c r="C62" s="83">
        <v>202256273</v>
      </c>
      <c r="D62" s="83">
        <v>218936773</v>
      </c>
      <c r="E62" s="83">
        <f t="shared" si="13"/>
        <v>19969680.19</v>
      </c>
      <c r="F62" s="83">
        <v>19969680.19</v>
      </c>
      <c r="G62" s="56">
        <f t="shared" si="8"/>
        <v>0.11723084981149266</v>
      </c>
      <c r="H62" s="83">
        <f t="shared" si="3"/>
        <v>198967092.81</v>
      </c>
      <c r="I62" s="83">
        <f t="shared" si="14"/>
        <v>5705307.05</v>
      </c>
      <c r="J62" s="83">
        <v>5705307.05</v>
      </c>
      <c r="K62" s="56">
        <f t="shared" si="9"/>
        <v>0.050681018705439604</v>
      </c>
      <c r="L62" s="86">
        <f t="shared" si="5"/>
        <v>213231465.95</v>
      </c>
      <c r="M62" s="8"/>
    </row>
    <row r="63" spans="1:13" s="7" customFormat="1" ht="15">
      <c r="A63" s="102" t="s">
        <v>50</v>
      </c>
      <c r="B63" s="103" t="s">
        <v>57</v>
      </c>
      <c r="C63" s="83">
        <v>147074319</v>
      </c>
      <c r="D63" s="83">
        <v>147074319</v>
      </c>
      <c r="E63" s="83">
        <f t="shared" si="13"/>
        <v>9527214.48</v>
      </c>
      <c r="F63" s="83">
        <v>9527214.48</v>
      </c>
      <c r="G63" s="56">
        <f t="shared" si="8"/>
        <v>0.05592896026377266</v>
      </c>
      <c r="H63" s="83">
        <f>D63-F63</f>
        <v>137547104.52</v>
      </c>
      <c r="I63" s="83">
        <f t="shared" si="14"/>
        <v>1627314.54</v>
      </c>
      <c r="J63" s="83">
        <v>1627314.54</v>
      </c>
      <c r="K63" s="56">
        <f t="shared" si="9"/>
        <v>0.014455656447337723</v>
      </c>
      <c r="L63" s="86">
        <f t="shared" si="5"/>
        <v>145447004.46</v>
      </c>
      <c r="M63" s="8"/>
    </row>
    <row r="64" spans="1:13" s="7" customFormat="1" ht="15">
      <c r="A64" s="52" t="s">
        <v>29</v>
      </c>
      <c r="B64" s="53" t="s">
        <v>34</v>
      </c>
      <c r="C64" s="83">
        <v>3974660</v>
      </c>
      <c r="D64" s="83">
        <v>6975660</v>
      </c>
      <c r="E64" s="83">
        <f t="shared" si="13"/>
        <v>1310514.83</v>
      </c>
      <c r="F64" s="83">
        <v>1310514.83</v>
      </c>
      <c r="G64" s="56">
        <f t="shared" si="8"/>
        <v>0.007693301332306607</v>
      </c>
      <c r="H64" s="83">
        <f t="shared" si="3"/>
        <v>5665145.17</v>
      </c>
      <c r="I64" s="83">
        <f t="shared" si="14"/>
        <v>1166714.63</v>
      </c>
      <c r="J64" s="83">
        <v>1166714.63</v>
      </c>
      <c r="K64" s="56">
        <f t="shared" si="9"/>
        <v>0.010364084784348294</v>
      </c>
      <c r="L64" s="86">
        <f t="shared" si="5"/>
        <v>5808945.37</v>
      </c>
      <c r="M64" s="8"/>
    </row>
    <row r="65" spans="1:13" s="7" customFormat="1" ht="15">
      <c r="A65" s="52" t="s">
        <v>64</v>
      </c>
      <c r="B65" s="53" t="s">
        <v>72</v>
      </c>
      <c r="C65" s="83">
        <v>567023526</v>
      </c>
      <c r="D65" s="83">
        <v>622431138</v>
      </c>
      <c r="E65" s="83">
        <f t="shared" si="13"/>
        <v>81280533.66</v>
      </c>
      <c r="F65" s="83">
        <v>81280533.66</v>
      </c>
      <c r="G65" s="56">
        <f t="shared" si="8"/>
        <v>0.4771526606051989</v>
      </c>
      <c r="H65" s="83">
        <f t="shared" si="3"/>
        <v>541150604.34</v>
      </c>
      <c r="I65" s="83">
        <f t="shared" si="14"/>
        <v>13171500.19</v>
      </c>
      <c r="J65" s="83">
        <v>13171500.19</v>
      </c>
      <c r="K65" s="56">
        <f t="shared" si="9"/>
        <v>0.11700422810865041</v>
      </c>
      <c r="L65" s="86">
        <f t="shared" si="5"/>
        <v>609259637.81</v>
      </c>
      <c r="M65" s="8"/>
    </row>
    <row r="66" spans="1:13" s="7" customFormat="1" ht="15">
      <c r="A66" s="52" t="s">
        <v>65</v>
      </c>
      <c r="B66" s="53" t="s">
        <v>73</v>
      </c>
      <c r="C66" s="83">
        <v>110856678</v>
      </c>
      <c r="D66" s="83">
        <v>110165150</v>
      </c>
      <c r="E66" s="83">
        <f t="shared" si="13"/>
        <v>7562823.79</v>
      </c>
      <c r="F66" s="83">
        <v>7562823.79</v>
      </c>
      <c r="G66" s="56">
        <f t="shared" si="8"/>
        <v>0.04439711860384449</v>
      </c>
      <c r="H66" s="83">
        <f t="shared" si="3"/>
        <v>102602326.21</v>
      </c>
      <c r="I66" s="83">
        <f t="shared" si="14"/>
        <v>4720137.85</v>
      </c>
      <c r="J66" s="83">
        <v>4720137.85</v>
      </c>
      <c r="K66" s="56">
        <f t="shared" si="9"/>
        <v>0.04192962667418636</v>
      </c>
      <c r="L66" s="86">
        <f t="shared" si="5"/>
        <v>105445012.15</v>
      </c>
      <c r="M66" s="8"/>
    </row>
    <row r="67" spans="1:13" s="7" customFormat="1" ht="15">
      <c r="A67" s="52" t="s">
        <v>66</v>
      </c>
      <c r="B67" s="53" t="s">
        <v>74</v>
      </c>
      <c r="C67" s="83">
        <v>6435348</v>
      </c>
      <c r="D67" s="83">
        <v>6435348</v>
      </c>
      <c r="E67" s="83">
        <f t="shared" si="13"/>
        <v>709751.84</v>
      </c>
      <c r="F67" s="83">
        <v>709751.84</v>
      </c>
      <c r="G67" s="56">
        <f t="shared" si="8"/>
        <v>0.004166557028796893</v>
      </c>
      <c r="H67" s="83">
        <f t="shared" si="3"/>
        <v>5725596.16</v>
      </c>
      <c r="I67" s="83">
        <f t="shared" si="14"/>
        <v>112834.85</v>
      </c>
      <c r="J67" s="83">
        <v>112834.85</v>
      </c>
      <c r="K67" s="56">
        <f t="shared" si="9"/>
        <v>0.001002327323202609</v>
      </c>
      <c r="L67" s="86">
        <f t="shared" si="5"/>
        <v>6322513.15</v>
      </c>
      <c r="M67" s="8"/>
    </row>
    <row r="68" spans="1:13" s="7" customFormat="1" ht="15">
      <c r="A68" s="52" t="s">
        <v>131</v>
      </c>
      <c r="B68" s="53" t="s">
        <v>132</v>
      </c>
      <c r="C68" s="83">
        <v>600000</v>
      </c>
      <c r="D68" s="83">
        <v>600000</v>
      </c>
      <c r="E68" s="83">
        <f>F68-0</f>
        <v>0</v>
      </c>
      <c r="F68" s="83">
        <v>0</v>
      </c>
      <c r="G68" s="56">
        <f t="shared" si="8"/>
        <v>0</v>
      </c>
      <c r="H68" s="83">
        <f t="shared" si="3"/>
        <v>600000</v>
      </c>
      <c r="I68" s="83">
        <f>J68-0</f>
        <v>0</v>
      </c>
      <c r="J68" s="83">
        <v>0</v>
      </c>
      <c r="K68" s="56">
        <f t="shared" si="9"/>
        <v>0</v>
      </c>
      <c r="L68" s="86">
        <f t="shared" si="5"/>
        <v>600000</v>
      </c>
      <c r="M68" s="8"/>
    </row>
    <row r="69" spans="1:13" s="7" customFormat="1" ht="15">
      <c r="A69" s="52" t="s">
        <v>82</v>
      </c>
      <c r="B69" s="53" t="s">
        <v>84</v>
      </c>
      <c r="C69" s="83">
        <v>1400000</v>
      </c>
      <c r="D69" s="83">
        <v>1400000</v>
      </c>
      <c r="E69" s="83">
        <f t="shared" si="13"/>
        <v>0</v>
      </c>
      <c r="F69" s="83">
        <v>0</v>
      </c>
      <c r="G69" s="56">
        <f t="shared" si="8"/>
        <v>0</v>
      </c>
      <c r="H69" s="83">
        <f t="shared" si="3"/>
        <v>1400000</v>
      </c>
      <c r="I69" s="83">
        <f t="shared" si="14"/>
        <v>0</v>
      </c>
      <c r="J69" s="83">
        <v>0</v>
      </c>
      <c r="K69" s="56">
        <f t="shared" si="9"/>
        <v>0</v>
      </c>
      <c r="L69" s="86">
        <f t="shared" si="5"/>
        <v>1400000</v>
      </c>
      <c r="M69" s="8"/>
    </row>
    <row r="70" spans="1:13" s="7" customFormat="1" ht="15">
      <c r="A70" s="52" t="s">
        <v>83</v>
      </c>
      <c r="B70" s="53" t="s">
        <v>85</v>
      </c>
      <c r="C70" s="83">
        <v>12136528</v>
      </c>
      <c r="D70" s="83">
        <v>33077823.38</v>
      </c>
      <c r="E70" s="83">
        <f>F70-0</f>
        <v>4016449</v>
      </c>
      <c r="F70" s="83">
        <v>4016449</v>
      </c>
      <c r="G70" s="56">
        <f t="shared" si="8"/>
        <v>0.02357833100052865</v>
      </c>
      <c r="H70" s="83">
        <f t="shared" si="3"/>
        <v>29061374.38</v>
      </c>
      <c r="I70" s="83">
        <f>J70-0</f>
        <v>3973428</v>
      </c>
      <c r="J70" s="83">
        <v>3973428</v>
      </c>
      <c r="K70" s="56">
        <f t="shared" si="9"/>
        <v>0.035296501490260285</v>
      </c>
      <c r="L70" s="86">
        <f t="shared" si="5"/>
        <v>29104395.38</v>
      </c>
      <c r="M70" s="8"/>
    </row>
    <row r="71" spans="1:13" s="7" customFormat="1" ht="15">
      <c r="A71" s="52" t="s">
        <v>92</v>
      </c>
      <c r="B71" s="53" t="s">
        <v>98</v>
      </c>
      <c r="C71" s="83">
        <v>1000000</v>
      </c>
      <c r="D71" s="83">
        <v>1000000</v>
      </c>
      <c r="E71" s="83">
        <f>F71-0</f>
        <v>0</v>
      </c>
      <c r="F71" s="83">
        <v>0</v>
      </c>
      <c r="G71" s="56">
        <f t="shared" si="8"/>
        <v>0</v>
      </c>
      <c r="H71" s="83">
        <f t="shared" si="3"/>
        <v>1000000</v>
      </c>
      <c r="I71" s="83">
        <f>J71-0</f>
        <v>0</v>
      </c>
      <c r="J71" s="83">
        <v>0</v>
      </c>
      <c r="K71" s="56">
        <f t="shared" si="9"/>
        <v>0</v>
      </c>
      <c r="L71" s="86">
        <f t="shared" si="5"/>
        <v>1000000</v>
      </c>
      <c r="M71" s="8"/>
    </row>
    <row r="72" spans="1:13" s="7" customFormat="1" ht="15">
      <c r="A72" s="52" t="s">
        <v>67</v>
      </c>
      <c r="B72" s="53" t="s">
        <v>75</v>
      </c>
      <c r="C72" s="83">
        <v>163321559</v>
      </c>
      <c r="D72" s="83">
        <v>163321559</v>
      </c>
      <c r="E72" s="83">
        <f t="shared" si="13"/>
        <v>20712218.76</v>
      </c>
      <c r="F72" s="83">
        <v>20712218.76</v>
      </c>
      <c r="G72" s="56">
        <f t="shared" si="8"/>
        <v>0.12158987943794111</v>
      </c>
      <c r="H72" s="83">
        <f t="shared" si="3"/>
        <v>142609340.24</v>
      </c>
      <c r="I72" s="83">
        <f t="shared" si="14"/>
        <v>1307043.59</v>
      </c>
      <c r="J72" s="83">
        <v>1307043.59</v>
      </c>
      <c r="K72" s="56">
        <f t="shared" si="9"/>
        <v>0.011610646027125734</v>
      </c>
      <c r="L72" s="86">
        <f t="shared" si="5"/>
        <v>162014515.41</v>
      </c>
      <c r="M72" s="8"/>
    </row>
    <row r="73" spans="1:13" s="7" customFormat="1" ht="15">
      <c r="A73" s="52" t="s">
        <v>68</v>
      </c>
      <c r="B73" s="53" t="s">
        <v>76</v>
      </c>
      <c r="C73" s="83">
        <v>250000000</v>
      </c>
      <c r="D73" s="83">
        <v>250000000</v>
      </c>
      <c r="E73" s="83">
        <f t="shared" si="13"/>
        <v>29061626.98</v>
      </c>
      <c r="F73" s="83">
        <v>29061626.98</v>
      </c>
      <c r="G73" s="56">
        <f t="shared" si="8"/>
        <v>0.17060459633580158</v>
      </c>
      <c r="H73" s="83">
        <f t="shared" si="3"/>
        <v>220938373.02</v>
      </c>
      <c r="I73" s="83">
        <f t="shared" si="14"/>
        <v>16061231.94</v>
      </c>
      <c r="J73" s="83">
        <v>16061231.94</v>
      </c>
      <c r="K73" s="56">
        <f t="shared" si="9"/>
        <v>0.14267410837836397</v>
      </c>
      <c r="L73" s="86">
        <f t="shared" si="5"/>
        <v>233938768.06</v>
      </c>
      <c r="M73" s="8"/>
    </row>
    <row r="74" spans="1:13" s="7" customFormat="1" ht="15">
      <c r="A74" s="52" t="s">
        <v>238</v>
      </c>
      <c r="B74" s="53" t="s">
        <v>239</v>
      </c>
      <c r="C74" s="83">
        <v>0</v>
      </c>
      <c r="D74" s="83">
        <v>0</v>
      </c>
      <c r="E74" s="83">
        <f t="shared" si="13"/>
        <v>0</v>
      </c>
      <c r="F74" s="83">
        <v>0</v>
      </c>
      <c r="G74" s="56">
        <f t="shared" si="8"/>
        <v>0</v>
      </c>
      <c r="H74" s="83">
        <f>D74-F74</f>
        <v>0</v>
      </c>
      <c r="I74" s="83">
        <f t="shared" si="14"/>
        <v>0</v>
      </c>
      <c r="J74" s="83">
        <v>0</v>
      </c>
      <c r="K74" s="56">
        <f t="shared" si="9"/>
        <v>0</v>
      </c>
      <c r="L74" s="86">
        <f t="shared" si="5"/>
        <v>0</v>
      </c>
      <c r="M74" s="8"/>
    </row>
    <row r="75" spans="1:13" s="7" customFormat="1" ht="15">
      <c r="A75" s="52" t="s">
        <v>106</v>
      </c>
      <c r="B75" s="53" t="s">
        <v>108</v>
      </c>
      <c r="C75" s="83">
        <v>0</v>
      </c>
      <c r="D75" s="83">
        <v>0</v>
      </c>
      <c r="E75" s="83">
        <f t="shared" si="13"/>
        <v>0</v>
      </c>
      <c r="F75" s="83">
        <v>0</v>
      </c>
      <c r="G75" s="56">
        <f t="shared" si="8"/>
        <v>0</v>
      </c>
      <c r="H75" s="83">
        <f>D75-F75</f>
        <v>0</v>
      </c>
      <c r="I75" s="83">
        <f t="shared" si="14"/>
        <v>0</v>
      </c>
      <c r="J75" s="83">
        <v>0</v>
      </c>
      <c r="K75" s="56">
        <f t="shared" si="9"/>
        <v>0</v>
      </c>
      <c r="L75" s="86">
        <f t="shared" si="5"/>
        <v>0</v>
      </c>
      <c r="M75" s="8"/>
    </row>
    <row r="76" spans="1:13" s="7" customFormat="1" ht="15">
      <c r="A76" s="52" t="s">
        <v>115</v>
      </c>
      <c r="B76" s="53" t="s">
        <v>122</v>
      </c>
      <c r="C76" s="83">
        <v>0</v>
      </c>
      <c r="D76" s="83">
        <v>0</v>
      </c>
      <c r="E76" s="83">
        <f t="shared" si="13"/>
        <v>0</v>
      </c>
      <c r="F76" s="83">
        <v>0</v>
      </c>
      <c r="G76" s="56">
        <f t="shared" si="8"/>
        <v>0</v>
      </c>
      <c r="H76" s="83">
        <f>D76-F76</f>
        <v>0</v>
      </c>
      <c r="I76" s="83">
        <f t="shared" si="14"/>
        <v>0</v>
      </c>
      <c r="J76" s="83">
        <v>0</v>
      </c>
      <c r="K76" s="56">
        <f t="shared" si="9"/>
        <v>0</v>
      </c>
      <c r="L76" s="86">
        <f t="shared" si="5"/>
        <v>0</v>
      </c>
      <c r="M76" s="8"/>
    </row>
    <row r="77" spans="1:13" s="7" customFormat="1" ht="15">
      <c r="A77" s="52" t="s">
        <v>69</v>
      </c>
      <c r="B77" s="53" t="s">
        <v>77</v>
      </c>
      <c r="C77" s="83">
        <v>39081295</v>
      </c>
      <c r="D77" s="83">
        <v>46214423</v>
      </c>
      <c r="E77" s="83">
        <f t="shared" si="13"/>
        <v>1713721</v>
      </c>
      <c r="F77" s="83">
        <v>1713721</v>
      </c>
      <c r="G77" s="56">
        <f t="shared" si="8"/>
        <v>0.010060299777379711</v>
      </c>
      <c r="H77" s="83">
        <f t="shared" si="3"/>
        <v>44500702</v>
      </c>
      <c r="I77" s="83">
        <f t="shared" si="14"/>
        <v>1523773.5</v>
      </c>
      <c r="J77" s="83">
        <v>1523773.5</v>
      </c>
      <c r="K77" s="56">
        <f t="shared" si="9"/>
        <v>0.013535887302744413</v>
      </c>
      <c r="L77" s="86">
        <f t="shared" si="5"/>
        <v>44690649.5</v>
      </c>
      <c r="M77" s="8"/>
    </row>
    <row r="78" spans="1:13" s="7" customFormat="1" ht="15">
      <c r="A78" s="52" t="s">
        <v>53</v>
      </c>
      <c r="B78" s="53" t="s">
        <v>60</v>
      </c>
      <c r="C78" s="83">
        <v>102559939</v>
      </c>
      <c r="D78" s="83">
        <v>102559939</v>
      </c>
      <c r="E78" s="83">
        <f t="shared" si="13"/>
        <v>8384154.05</v>
      </c>
      <c r="F78" s="83">
        <v>8384154.05</v>
      </c>
      <c r="G78" s="56">
        <f>(F78/$F$296)*100</f>
        <v>0.049218690278483024</v>
      </c>
      <c r="H78" s="83">
        <f t="shared" si="3"/>
        <v>94175784.95</v>
      </c>
      <c r="I78" s="83">
        <f t="shared" si="14"/>
        <v>492645</v>
      </c>
      <c r="J78" s="83">
        <v>492645</v>
      </c>
      <c r="K78" s="56">
        <f>(J78/$J$296)*100</f>
        <v>0.004376232557043761</v>
      </c>
      <c r="L78" s="86">
        <f t="shared" si="5"/>
        <v>102067294</v>
      </c>
      <c r="M78" s="8"/>
    </row>
    <row r="79" spans="1:13" s="7" customFormat="1" ht="15">
      <c r="A79" s="52" t="s">
        <v>70</v>
      </c>
      <c r="B79" s="53" t="s">
        <v>78</v>
      </c>
      <c r="C79" s="83">
        <v>13482000</v>
      </c>
      <c r="D79" s="83">
        <v>13482000</v>
      </c>
      <c r="E79" s="83">
        <f t="shared" si="13"/>
        <v>614425.1</v>
      </c>
      <c r="F79" s="83">
        <v>614425.1</v>
      </c>
      <c r="G79" s="56">
        <f>(F79/$F$296)*100</f>
        <v>0.0036069469282027276</v>
      </c>
      <c r="H79" s="83">
        <f t="shared" si="3"/>
        <v>12867574.9</v>
      </c>
      <c r="I79" s="83">
        <f t="shared" si="14"/>
        <v>44000</v>
      </c>
      <c r="J79" s="83">
        <v>44000</v>
      </c>
      <c r="K79" s="56">
        <f>(J79/$J$296)*100</f>
        <v>0.0003908579859938201</v>
      </c>
      <c r="L79" s="86">
        <f t="shared" si="5"/>
        <v>13438000</v>
      </c>
      <c r="M79" s="8"/>
    </row>
    <row r="80" spans="1:13" s="7" customFormat="1" ht="15">
      <c r="A80" s="52" t="s">
        <v>71</v>
      </c>
      <c r="B80" s="53" t="s">
        <v>79</v>
      </c>
      <c r="C80" s="83">
        <v>57155780</v>
      </c>
      <c r="D80" s="83">
        <v>40475280</v>
      </c>
      <c r="E80" s="83">
        <f t="shared" si="13"/>
        <v>12333.26</v>
      </c>
      <c r="F80" s="83">
        <v>12333.26</v>
      </c>
      <c r="G80" s="56">
        <f>(F80/$F$296)*100</f>
        <v>7.240168780820571E-05</v>
      </c>
      <c r="H80" s="83">
        <f t="shared" si="3"/>
        <v>40462946.74</v>
      </c>
      <c r="I80" s="83">
        <f t="shared" si="14"/>
        <v>0</v>
      </c>
      <c r="J80" s="83">
        <v>0</v>
      </c>
      <c r="K80" s="56">
        <f>(J80/$J$296)*100</f>
        <v>0</v>
      </c>
      <c r="L80" s="86">
        <f t="shared" si="5"/>
        <v>40475280</v>
      </c>
      <c r="M80" s="8"/>
    </row>
    <row r="81" spans="1:13" s="7" customFormat="1" ht="15">
      <c r="A81" s="52" t="s">
        <v>199</v>
      </c>
      <c r="B81" s="53" t="s">
        <v>200</v>
      </c>
      <c r="C81" s="83">
        <v>5000</v>
      </c>
      <c r="D81" s="83">
        <v>5000</v>
      </c>
      <c r="E81" s="83">
        <f t="shared" si="13"/>
        <v>0</v>
      </c>
      <c r="F81" s="83">
        <v>0</v>
      </c>
      <c r="G81" s="56">
        <f>(F81/$F$296)*100</f>
        <v>0</v>
      </c>
      <c r="H81" s="83">
        <f t="shared" si="3"/>
        <v>5000</v>
      </c>
      <c r="I81" s="83">
        <f t="shared" si="14"/>
        <v>0</v>
      </c>
      <c r="J81" s="83">
        <v>0</v>
      </c>
      <c r="K81" s="56">
        <f>(J81/$J$296)*100</f>
        <v>0</v>
      </c>
      <c r="L81" s="86">
        <f t="shared" si="5"/>
        <v>5000</v>
      </c>
      <c r="M81" s="8"/>
    </row>
    <row r="82" spans="1:13" s="7" customFormat="1" ht="15">
      <c r="A82" s="52" t="s">
        <v>207</v>
      </c>
      <c r="B82" s="53" t="s">
        <v>208</v>
      </c>
      <c r="C82" s="83">
        <v>1500000</v>
      </c>
      <c r="D82" s="83">
        <v>1500000</v>
      </c>
      <c r="E82" s="83">
        <f>F82-0</f>
        <v>0</v>
      </c>
      <c r="F82" s="83">
        <v>0</v>
      </c>
      <c r="G82" s="56">
        <f>(F82/$F$296)*100</f>
        <v>0</v>
      </c>
      <c r="H82" s="83">
        <f t="shared" si="3"/>
        <v>1500000</v>
      </c>
      <c r="I82" s="83">
        <f>J82-0</f>
        <v>0</v>
      </c>
      <c r="J82" s="83">
        <v>0</v>
      </c>
      <c r="K82" s="56">
        <f>(J82/$J$296)*100</f>
        <v>0</v>
      </c>
      <c r="L82" s="86">
        <f t="shared" si="5"/>
        <v>1500000</v>
      </c>
      <c r="M82" s="8"/>
    </row>
    <row r="83" spans="1:13" s="7" customFormat="1" ht="15">
      <c r="A83" s="47" t="s">
        <v>81</v>
      </c>
      <c r="B83" s="50" t="s">
        <v>80</v>
      </c>
      <c r="C83" s="82">
        <f>SUM(C84:C96)</f>
        <v>1389698503</v>
      </c>
      <c r="D83" s="82">
        <f>SUM(D84:D96)</f>
        <v>1398647567.84</v>
      </c>
      <c r="E83" s="82">
        <f>SUM(E84:E96)</f>
        <v>146617186.62</v>
      </c>
      <c r="F83" s="82">
        <f>SUM(F84:F96)</f>
        <v>146617186.62</v>
      </c>
      <c r="G83" s="51">
        <f aca="true" t="shared" si="15" ref="G83:G91">(F83/$F$296)*100</f>
        <v>0.8607076939088835</v>
      </c>
      <c r="H83" s="82">
        <f>D83-F83</f>
        <v>1252030381.2199998</v>
      </c>
      <c r="I83" s="82">
        <f>SUM(I84:I96)</f>
        <v>120615561.3</v>
      </c>
      <c r="J83" s="82">
        <f>SUM(J84:J96)</f>
        <v>120615561.3</v>
      </c>
      <c r="K83" s="51">
        <f aca="true" t="shared" si="16" ref="K83:K115">(J83/$J$296)*100</f>
        <v>1.0714444402098213</v>
      </c>
      <c r="L83" s="85">
        <f>D83-J83</f>
        <v>1278032006.54</v>
      </c>
      <c r="M83" s="8"/>
    </row>
    <row r="84" spans="1:13" s="7" customFormat="1" ht="15">
      <c r="A84" s="52" t="s">
        <v>28</v>
      </c>
      <c r="B84" s="53" t="s">
        <v>33</v>
      </c>
      <c r="C84" s="83">
        <v>242441915</v>
      </c>
      <c r="D84" s="83">
        <v>242336752.58</v>
      </c>
      <c r="E84" s="83">
        <f>F84-0</f>
        <v>14408321.33</v>
      </c>
      <c r="F84" s="83">
        <v>14408321.33</v>
      </c>
      <c r="G84" s="56">
        <f t="shared" si="15"/>
        <v>0.08458321504411415</v>
      </c>
      <c r="H84" s="83">
        <f t="shared" si="3"/>
        <v>227928431.25</v>
      </c>
      <c r="I84" s="83">
        <f>J84-0</f>
        <v>13312326.08</v>
      </c>
      <c r="J84" s="83">
        <v>13312326.08</v>
      </c>
      <c r="K84" s="56">
        <f t="shared" si="16"/>
        <v>0.11825520364822287</v>
      </c>
      <c r="L84" s="86">
        <f t="shared" si="5"/>
        <v>229024426.5</v>
      </c>
      <c r="M84" s="8"/>
    </row>
    <row r="85" spans="1:13" s="7" customFormat="1" ht="15">
      <c r="A85" s="52" t="s">
        <v>29</v>
      </c>
      <c r="B85" s="53" t="s">
        <v>34</v>
      </c>
      <c r="C85" s="83">
        <v>100000</v>
      </c>
      <c r="D85" s="83">
        <v>100000</v>
      </c>
      <c r="E85" s="83">
        <f>F85-0</f>
        <v>0</v>
      </c>
      <c r="F85" s="83">
        <v>0</v>
      </c>
      <c r="G85" s="56">
        <f t="shared" si="15"/>
        <v>0</v>
      </c>
      <c r="H85" s="83"/>
      <c r="I85" s="83">
        <f>J85-0</f>
        <v>0</v>
      </c>
      <c r="J85" s="83">
        <v>0</v>
      </c>
      <c r="K85" s="56">
        <f t="shared" si="16"/>
        <v>0</v>
      </c>
      <c r="L85" s="86">
        <f t="shared" si="5"/>
        <v>100000</v>
      </c>
      <c r="M85" s="8"/>
    </row>
    <row r="86" spans="1:13" s="7" customFormat="1" ht="15">
      <c r="A86" s="52" t="s">
        <v>164</v>
      </c>
      <c r="B86" s="53" t="s">
        <v>165</v>
      </c>
      <c r="C86" s="83">
        <v>0</v>
      </c>
      <c r="D86" s="83">
        <v>0</v>
      </c>
      <c r="E86" s="83">
        <f>F86-0</f>
        <v>0</v>
      </c>
      <c r="F86" s="83">
        <v>0</v>
      </c>
      <c r="G86" s="56">
        <f t="shared" si="15"/>
        <v>0</v>
      </c>
      <c r="H86" s="83">
        <f t="shared" si="3"/>
        <v>0</v>
      </c>
      <c r="I86" s="83">
        <f>J86-0</f>
        <v>0</v>
      </c>
      <c r="J86" s="83">
        <v>0</v>
      </c>
      <c r="K86" s="56">
        <f t="shared" si="16"/>
        <v>0</v>
      </c>
      <c r="L86" s="86">
        <f t="shared" si="5"/>
        <v>0</v>
      </c>
      <c r="M86" s="8"/>
    </row>
    <row r="87" spans="1:13" s="7" customFormat="1" ht="15">
      <c r="A87" s="52" t="s">
        <v>64</v>
      </c>
      <c r="B87" s="53" t="s">
        <v>72</v>
      </c>
      <c r="C87" s="83">
        <v>0</v>
      </c>
      <c r="D87" s="83">
        <v>0</v>
      </c>
      <c r="E87" s="83">
        <f aca="true" t="shared" si="17" ref="E87:E96">F87-0</f>
        <v>0</v>
      </c>
      <c r="F87" s="83">
        <v>0</v>
      </c>
      <c r="G87" s="56">
        <f t="shared" si="15"/>
        <v>0</v>
      </c>
      <c r="H87" s="83">
        <f t="shared" si="3"/>
        <v>0</v>
      </c>
      <c r="I87" s="83">
        <v>0</v>
      </c>
      <c r="J87" s="83">
        <v>0</v>
      </c>
      <c r="K87" s="56">
        <f t="shared" si="16"/>
        <v>0</v>
      </c>
      <c r="L87" s="86">
        <f t="shared" si="5"/>
        <v>0</v>
      </c>
      <c r="M87" s="8"/>
    </row>
    <row r="88" spans="1:13" s="7" customFormat="1" ht="15">
      <c r="A88" s="52" t="s">
        <v>52</v>
      </c>
      <c r="B88" s="53" t="s">
        <v>59</v>
      </c>
      <c r="C88" s="83">
        <v>22397550</v>
      </c>
      <c r="D88" s="83">
        <v>64853136.54</v>
      </c>
      <c r="E88" s="83">
        <f t="shared" si="17"/>
        <v>0</v>
      </c>
      <c r="F88" s="83">
        <v>0</v>
      </c>
      <c r="G88" s="56">
        <f t="shared" si="15"/>
        <v>0</v>
      </c>
      <c r="H88" s="83">
        <f t="shared" si="3"/>
        <v>64853136.54</v>
      </c>
      <c r="I88" s="83">
        <f aca="true" t="shared" si="18" ref="I88:I96">J88-0</f>
        <v>0</v>
      </c>
      <c r="J88" s="83">
        <v>0</v>
      </c>
      <c r="K88" s="56">
        <f t="shared" si="16"/>
        <v>0</v>
      </c>
      <c r="L88" s="86">
        <f t="shared" si="5"/>
        <v>64853136.54</v>
      </c>
      <c r="M88" s="8"/>
    </row>
    <row r="89" spans="1:13" s="7" customFormat="1" ht="15">
      <c r="A89" s="52" t="s">
        <v>131</v>
      </c>
      <c r="B89" s="53" t="s">
        <v>132</v>
      </c>
      <c r="C89" s="83">
        <v>5097</v>
      </c>
      <c r="D89" s="83">
        <v>5097</v>
      </c>
      <c r="E89" s="83">
        <f>F89-0</f>
        <v>0</v>
      </c>
      <c r="F89" s="83">
        <v>0</v>
      </c>
      <c r="G89" s="56">
        <f t="shared" si="15"/>
        <v>0</v>
      </c>
      <c r="H89" s="83">
        <f>D89-F89</f>
        <v>5097</v>
      </c>
      <c r="I89" s="83">
        <f>J89-0</f>
        <v>0</v>
      </c>
      <c r="J89" s="83">
        <v>0</v>
      </c>
      <c r="K89" s="56">
        <f t="shared" si="16"/>
        <v>0</v>
      </c>
      <c r="L89" s="86">
        <f t="shared" si="5"/>
        <v>5097</v>
      </c>
      <c r="M89" s="8"/>
    </row>
    <row r="90" spans="1:13" s="7" customFormat="1" ht="15">
      <c r="A90" s="52" t="s">
        <v>82</v>
      </c>
      <c r="B90" s="53" t="s">
        <v>84</v>
      </c>
      <c r="C90" s="83">
        <v>56004424</v>
      </c>
      <c r="D90" s="83">
        <v>55904424</v>
      </c>
      <c r="E90" s="83">
        <f>F90-0</f>
        <v>5123127.87</v>
      </c>
      <c r="F90" s="83">
        <v>5123127.87</v>
      </c>
      <c r="G90" s="56">
        <f t="shared" si="15"/>
        <v>0.030075025147062326</v>
      </c>
      <c r="H90" s="83">
        <f t="shared" si="3"/>
        <v>50781296.13</v>
      </c>
      <c r="I90" s="83">
        <f>J90-0</f>
        <v>4711078.44</v>
      </c>
      <c r="J90" s="83">
        <v>4711078.44</v>
      </c>
      <c r="K90" s="56">
        <f t="shared" si="16"/>
        <v>0.04184915070266609</v>
      </c>
      <c r="L90" s="86">
        <f t="shared" si="5"/>
        <v>51193345.56</v>
      </c>
      <c r="M90" s="8"/>
    </row>
    <row r="91" spans="1:13" s="7" customFormat="1" ht="15">
      <c r="A91" s="52" t="s">
        <v>83</v>
      </c>
      <c r="B91" s="53" t="s">
        <v>85</v>
      </c>
      <c r="C91" s="83">
        <v>804558193</v>
      </c>
      <c r="D91" s="83">
        <v>764776369.18</v>
      </c>
      <c r="E91" s="83">
        <f>F91-0</f>
        <v>124368612.87</v>
      </c>
      <c r="F91" s="83">
        <v>124368612.87</v>
      </c>
      <c r="G91" s="56">
        <f t="shared" si="15"/>
        <v>0.7300987315724581</v>
      </c>
      <c r="H91" s="83">
        <f t="shared" si="3"/>
        <v>640407756.31</v>
      </c>
      <c r="I91" s="83">
        <f>J91-0</f>
        <v>102317031.78</v>
      </c>
      <c r="J91" s="83">
        <v>102317031.78</v>
      </c>
      <c r="K91" s="56">
        <f t="shared" si="16"/>
        <v>0.9088961130544655</v>
      </c>
      <c r="L91" s="86">
        <f t="shared" si="5"/>
        <v>662459337.4</v>
      </c>
      <c r="M91" s="8"/>
    </row>
    <row r="92" spans="1:13" s="7" customFormat="1" ht="15">
      <c r="A92" s="52" t="s">
        <v>67</v>
      </c>
      <c r="B92" s="53" t="s">
        <v>75</v>
      </c>
      <c r="C92" s="83">
        <v>0</v>
      </c>
      <c r="D92" s="83">
        <v>0</v>
      </c>
      <c r="E92" s="83">
        <f>F92-0</f>
        <v>0</v>
      </c>
      <c r="F92" s="83">
        <v>0</v>
      </c>
      <c r="G92" s="56">
        <f aca="true" t="shared" si="19" ref="G92:G123">(F92/$F$296)*100</f>
        <v>0</v>
      </c>
      <c r="H92" s="83">
        <f t="shared" si="3"/>
        <v>0</v>
      </c>
      <c r="I92" s="99">
        <f>J92-0</f>
        <v>0</v>
      </c>
      <c r="J92" s="99">
        <v>0</v>
      </c>
      <c r="K92" s="56">
        <f t="shared" si="16"/>
        <v>0</v>
      </c>
      <c r="L92" s="86">
        <f t="shared" si="5"/>
        <v>0</v>
      </c>
      <c r="M92" s="8"/>
    </row>
    <row r="93" spans="1:13" s="7" customFormat="1" ht="15">
      <c r="A93" s="52" t="s">
        <v>93</v>
      </c>
      <c r="B93" s="53" t="s">
        <v>99</v>
      </c>
      <c r="C93" s="83">
        <v>0</v>
      </c>
      <c r="D93" s="83">
        <v>0</v>
      </c>
      <c r="E93" s="83">
        <f t="shared" si="17"/>
        <v>0</v>
      </c>
      <c r="F93" s="83">
        <v>0</v>
      </c>
      <c r="G93" s="56">
        <f t="shared" si="19"/>
        <v>0</v>
      </c>
      <c r="H93" s="83">
        <f t="shared" si="3"/>
        <v>0</v>
      </c>
      <c r="I93" s="83">
        <f t="shared" si="18"/>
        <v>0</v>
      </c>
      <c r="J93" s="83">
        <v>0</v>
      </c>
      <c r="K93" s="56">
        <f t="shared" si="16"/>
        <v>0</v>
      </c>
      <c r="L93" s="86">
        <f t="shared" si="5"/>
        <v>0</v>
      </c>
      <c r="M93" s="8"/>
    </row>
    <row r="94" spans="1:13" s="7" customFormat="1" ht="15">
      <c r="A94" s="52" t="s">
        <v>68</v>
      </c>
      <c r="B94" s="53" t="s">
        <v>76</v>
      </c>
      <c r="C94" s="83">
        <v>260200155</v>
      </c>
      <c r="D94" s="83">
        <v>260200155</v>
      </c>
      <c r="E94" s="83">
        <f>F94-0</f>
        <v>2717124.55</v>
      </c>
      <c r="F94" s="83">
        <v>2717124.55</v>
      </c>
      <c r="G94" s="56">
        <f t="shared" si="19"/>
        <v>0.015950722145248817</v>
      </c>
      <c r="H94" s="83">
        <f>D94-F94</f>
        <v>257483030.45</v>
      </c>
      <c r="I94" s="83">
        <f>J94-0</f>
        <v>275125</v>
      </c>
      <c r="J94" s="83">
        <v>275125</v>
      </c>
      <c r="K94" s="56">
        <f t="shared" si="16"/>
        <v>0.0024439728044670394</v>
      </c>
      <c r="L94" s="86">
        <f t="shared" si="5"/>
        <v>259925030</v>
      </c>
      <c r="M94" s="8"/>
    </row>
    <row r="95" spans="1:13" s="7" customFormat="1" ht="15">
      <c r="A95" s="52" t="s">
        <v>53</v>
      </c>
      <c r="B95" s="53" t="s">
        <v>60</v>
      </c>
      <c r="C95" s="83">
        <v>3991169</v>
      </c>
      <c r="D95" s="83">
        <v>10471633.54</v>
      </c>
      <c r="E95" s="83">
        <f t="shared" si="17"/>
        <v>0</v>
      </c>
      <c r="F95" s="83">
        <v>0</v>
      </c>
      <c r="G95" s="56">
        <f t="shared" si="19"/>
        <v>0</v>
      </c>
      <c r="H95" s="83">
        <f t="shared" si="3"/>
        <v>10471633.54</v>
      </c>
      <c r="I95" s="83">
        <f t="shared" si="18"/>
        <v>0</v>
      </c>
      <c r="J95" s="83">
        <v>0</v>
      </c>
      <c r="K95" s="56">
        <f t="shared" si="16"/>
        <v>0</v>
      </c>
      <c r="L95" s="86">
        <f t="shared" si="5"/>
        <v>10471633.54</v>
      </c>
      <c r="M95" s="8"/>
    </row>
    <row r="96" spans="1:13" s="7" customFormat="1" ht="15">
      <c r="A96" s="52" t="s">
        <v>96</v>
      </c>
      <c r="B96" s="53" t="s">
        <v>102</v>
      </c>
      <c r="C96" s="83">
        <v>0</v>
      </c>
      <c r="D96" s="83">
        <v>0</v>
      </c>
      <c r="E96" s="83">
        <f t="shared" si="17"/>
        <v>0</v>
      </c>
      <c r="F96" s="83">
        <v>0</v>
      </c>
      <c r="G96" s="56">
        <f t="shared" si="19"/>
        <v>0</v>
      </c>
      <c r="H96" s="83">
        <f t="shared" si="3"/>
        <v>0</v>
      </c>
      <c r="I96" s="83">
        <f t="shared" si="18"/>
        <v>0</v>
      </c>
      <c r="J96" s="83">
        <v>0</v>
      </c>
      <c r="K96" s="56">
        <f t="shared" si="16"/>
        <v>0</v>
      </c>
      <c r="L96" s="86">
        <f t="shared" si="5"/>
        <v>0</v>
      </c>
      <c r="M96" s="8"/>
    </row>
    <row r="97" spans="1:13" s="7" customFormat="1" ht="15">
      <c r="A97" s="47" t="s">
        <v>87</v>
      </c>
      <c r="B97" s="50" t="s">
        <v>86</v>
      </c>
      <c r="C97" s="82">
        <f>SUM(C98:C102)</f>
        <v>25974947061</v>
      </c>
      <c r="D97" s="82">
        <f>SUM(D98:D102)</f>
        <v>25974947061</v>
      </c>
      <c r="E97" s="82">
        <f>SUM(E98:E102)</f>
        <v>4555674538.34</v>
      </c>
      <c r="F97" s="82">
        <f>SUM(F98:F102)</f>
        <v>4555674538.34</v>
      </c>
      <c r="G97" s="51">
        <f t="shared" si="19"/>
        <v>26.743823261707316</v>
      </c>
      <c r="H97" s="82">
        <f t="shared" si="3"/>
        <v>21419272522.66</v>
      </c>
      <c r="I97" s="82">
        <f>SUM(I98:I102)</f>
        <v>4438163102.78</v>
      </c>
      <c r="J97" s="82">
        <f>SUM(J98:J102)</f>
        <v>4438163102.78</v>
      </c>
      <c r="K97" s="51">
        <f t="shared" si="16"/>
        <v>39.42480663328804</v>
      </c>
      <c r="L97" s="85">
        <f t="shared" si="5"/>
        <v>21536783958.22</v>
      </c>
      <c r="M97" s="8"/>
    </row>
    <row r="98" spans="1:13" s="7" customFormat="1" ht="15">
      <c r="A98" s="52" t="s">
        <v>28</v>
      </c>
      <c r="B98" s="53" t="s">
        <v>33</v>
      </c>
      <c r="C98" s="83">
        <v>10376933829</v>
      </c>
      <c r="D98" s="83">
        <v>10397933829</v>
      </c>
      <c r="E98" s="83">
        <f>F98-0</f>
        <v>2165028031.97</v>
      </c>
      <c r="F98" s="83">
        <v>2165028031.97</v>
      </c>
      <c r="G98" s="56">
        <f t="shared" si="19"/>
        <v>12.709671543996148</v>
      </c>
      <c r="H98" s="83">
        <f t="shared" si="3"/>
        <v>8232905797.030001</v>
      </c>
      <c r="I98" s="83">
        <f>J98-0</f>
        <v>2130464460.2</v>
      </c>
      <c r="J98" s="83">
        <v>2130464460.2</v>
      </c>
      <c r="K98" s="56">
        <f t="shared" si="16"/>
        <v>18.92520563966325</v>
      </c>
      <c r="L98" s="86">
        <f>D98-J98</f>
        <v>8267469368.8</v>
      </c>
      <c r="M98" s="8"/>
    </row>
    <row r="99" spans="1:13" s="7" customFormat="1" ht="15">
      <c r="A99" s="52" t="s">
        <v>39</v>
      </c>
      <c r="B99" s="53" t="s">
        <v>41</v>
      </c>
      <c r="C99" s="83">
        <v>0</v>
      </c>
      <c r="D99" s="83">
        <v>0</v>
      </c>
      <c r="E99" s="83">
        <f>F99-0</f>
        <v>0</v>
      </c>
      <c r="F99" s="83">
        <v>0</v>
      </c>
      <c r="G99" s="56">
        <f t="shared" si="19"/>
        <v>0</v>
      </c>
      <c r="H99" s="83">
        <f t="shared" si="3"/>
        <v>0</v>
      </c>
      <c r="I99" s="83">
        <f>J99-0</f>
        <v>0</v>
      </c>
      <c r="J99" s="83">
        <v>0</v>
      </c>
      <c r="K99" s="56">
        <f t="shared" si="16"/>
        <v>0</v>
      </c>
      <c r="L99" s="86">
        <f>D99-J99</f>
        <v>0</v>
      </c>
      <c r="M99" s="8"/>
    </row>
    <row r="100" spans="1:13" s="7" customFormat="1" ht="15">
      <c r="A100" s="52" t="s">
        <v>232</v>
      </c>
      <c r="B100" s="53" t="s">
        <v>231</v>
      </c>
      <c r="C100" s="83">
        <v>500000</v>
      </c>
      <c r="D100" s="83">
        <v>500000</v>
      </c>
      <c r="E100" s="83">
        <f>F100-0</f>
        <v>0</v>
      </c>
      <c r="F100" s="83">
        <v>0</v>
      </c>
      <c r="G100" s="56">
        <f t="shared" si="19"/>
        <v>0</v>
      </c>
      <c r="H100" s="83">
        <f t="shared" si="3"/>
        <v>500000</v>
      </c>
      <c r="I100" s="83">
        <f>J100-0</f>
        <v>0</v>
      </c>
      <c r="J100" s="83">
        <v>0</v>
      </c>
      <c r="K100" s="56">
        <f t="shared" si="16"/>
        <v>0</v>
      </c>
      <c r="L100" s="86">
        <f>D100-J100</f>
        <v>500000</v>
      </c>
      <c r="M100" s="8"/>
    </row>
    <row r="101" spans="1:13" s="7" customFormat="1" ht="15">
      <c r="A101" s="52" t="s">
        <v>49</v>
      </c>
      <c r="B101" s="53" t="s">
        <v>56</v>
      </c>
      <c r="C101" s="83">
        <v>0</v>
      </c>
      <c r="D101" s="83">
        <v>0</v>
      </c>
      <c r="E101" s="83">
        <f>F101-0</f>
        <v>0</v>
      </c>
      <c r="F101" s="83">
        <v>0</v>
      </c>
      <c r="G101" s="56">
        <f t="shared" si="19"/>
        <v>0</v>
      </c>
      <c r="H101" s="83">
        <f t="shared" si="3"/>
        <v>0</v>
      </c>
      <c r="I101" s="83">
        <f>J101-0</f>
        <v>0</v>
      </c>
      <c r="J101" s="83">
        <v>0</v>
      </c>
      <c r="K101" s="56">
        <f t="shared" si="16"/>
        <v>0</v>
      </c>
      <c r="L101" s="86">
        <f t="shared" si="5"/>
        <v>0</v>
      </c>
      <c r="M101" s="8"/>
    </row>
    <row r="102" spans="1:13" s="7" customFormat="1" ht="15">
      <c r="A102" s="52" t="s">
        <v>88</v>
      </c>
      <c r="B102" s="53" t="s">
        <v>89</v>
      </c>
      <c r="C102" s="83">
        <v>15597513232</v>
      </c>
      <c r="D102" s="83">
        <v>15576513232</v>
      </c>
      <c r="E102" s="83">
        <f>F102-0</f>
        <v>2390646506.37</v>
      </c>
      <c r="F102" s="83">
        <v>2390646506.37</v>
      </c>
      <c r="G102" s="56">
        <f t="shared" si="19"/>
        <v>14.034151717711163</v>
      </c>
      <c r="H102" s="83">
        <f t="shared" si="3"/>
        <v>13185866725.630001</v>
      </c>
      <c r="I102" s="83">
        <f>J102-0</f>
        <v>2307698642.58</v>
      </c>
      <c r="J102" s="83">
        <v>2307698642.58</v>
      </c>
      <c r="K102" s="56">
        <f t="shared" si="16"/>
        <v>20.4996009936248</v>
      </c>
      <c r="L102" s="86">
        <f t="shared" si="5"/>
        <v>13268814589.42</v>
      </c>
      <c r="M102" s="8"/>
    </row>
    <row r="103" spans="1:13" s="7" customFormat="1" ht="15">
      <c r="A103" s="47" t="s">
        <v>90</v>
      </c>
      <c r="B103" s="50" t="s">
        <v>91</v>
      </c>
      <c r="C103" s="82">
        <f>SUM(C104:C114)</f>
        <v>7926646849</v>
      </c>
      <c r="D103" s="82">
        <f>SUM(D104:D114)</f>
        <v>7897773453</v>
      </c>
      <c r="E103" s="82">
        <f>SUM(E104:E114)</f>
        <v>951107975.17</v>
      </c>
      <c r="F103" s="82">
        <f>SUM(F104:F114)</f>
        <v>951107975.17</v>
      </c>
      <c r="G103" s="51">
        <f t="shared" si="19"/>
        <v>5.583424227669975</v>
      </c>
      <c r="H103" s="82">
        <f t="shared" si="3"/>
        <v>6946665477.83</v>
      </c>
      <c r="I103" s="82">
        <f>SUM(I104:I114)</f>
        <v>559542711.95</v>
      </c>
      <c r="J103" s="82">
        <f>SUM(J104:J114)</f>
        <v>559542711.95</v>
      </c>
      <c r="K103" s="51">
        <f t="shared" si="16"/>
        <v>4.970494033415846</v>
      </c>
      <c r="L103" s="85">
        <f t="shared" si="5"/>
        <v>7338230741.05</v>
      </c>
      <c r="M103" s="8"/>
    </row>
    <row r="104" spans="1:13" s="7" customFormat="1" ht="15">
      <c r="A104" s="52" t="s">
        <v>28</v>
      </c>
      <c r="B104" s="53" t="s">
        <v>33</v>
      </c>
      <c r="C104" s="83">
        <v>1831346470</v>
      </c>
      <c r="D104" s="83">
        <v>1831346470</v>
      </c>
      <c r="E104" s="83">
        <f aca="true" t="shared" si="20" ref="E104:E114">F104-0</f>
        <v>160138858.97</v>
      </c>
      <c r="F104" s="83">
        <v>160138858.97</v>
      </c>
      <c r="G104" s="56">
        <f t="shared" si="19"/>
        <v>0.9400858875194573</v>
      </c>
      <c r="H104" s="83">
        <f t="shared" si="3"/>
        <v>1671207611.03</v>
      </c>
      <c r="I104" s="83">
        <f aca="true" t="shared" si="21" ref="I104:I114">J104-0</f>
        <v>139402124.87</v>
      </c>
      <c r="J104" s="83">
        <v>139402124.87</v>
      </c>
      <c r="K104" s="56">
        <f t="shared" si="16"/>
        <v>1.2383280402260732</v>
      </c>
      <c r="L104" s="86">
        <f t="shared" si="5"/>
        <v>1691944345.13</v>
      </c>
      <c r="M104" s="8"/>
    </row>
    <row r="105" spans="1:13" s="7" customFormat="1" ht="15">
      <c r="A105" s="52" t="s">
        <v>29</v>
      </c>
      <c r="B105" s="53" t="s">
        <v>34</v>
      </c>
      <c r="C105" s="83">
        <v>29386821</v>
      </c>
      <c r="D105" s="83">
        <v>29386821</v>
      </c>
      <c r="E105" s="83">
        <f t="shared" si="20"/>
        <v>1468779.33</v>
      </c>
      <c r="F105" s="83">
        <v>1468779.33</v>
      </c>
      <c r="G105" s="56">
        <f t="shared" si="19"/>
        <v>0.008622383904158799</v>
      </c>
      <c r="H105" s="83">
        <f t="shared" si="3"/>
        <v>27918041.67</v>
      </c>
      <c r="I105" s="83">
        <f t="shared" si="21"/>
        <v>1236080.98</v>
      </c>
      <c r="J105" s="83">
        <v>1236080.98</v>
      </c>
      <c r="K105" s="56">
        <f t="shared" si="16"/>
        <v>0.010980275508365167</v>
      </c>
      <c r="L105" s="86">
        <f t="shared" si="5"/>
        <v>28150740.02</v>
      </c>
      <c r="M105" s="8"/>
    </row>
    <row r="106" spans="1:13" s="7" customFormat="1" ht="15">
      <c r="A106" s="52" t="s">
        <v>65</v>
      </c>
      <c r="B106" s="53" t="s">
        <v>73</v>
      </c>
      <c r="C106" s="83">
        <v>111299620</v>
      </c>
      <c r="D106" s="83">
        <v>111299620</v>
      </c>
      <c r="E106" s="83">
        <f t="shared" si="20"/>
        <v>26271109.86</v>
      </c>
      <c r="F106" s="83">
        <v>26271109.86</v>
      </c>
      <c r="G106" s="56">
        <f t="shared" si="19"/>
        <v>0.15422302736330823</v>
      </c>
      <c r="H106" s="83">
        <f t="shared" si="3"/>
        <v>85028510.14</v>
      </c>
      <c r="I106" s="83">
        <f t="shared" si="21"/>
        <v>26271109.86</v>
      </c>
      <c r="J106" s="83">
        <v>26271109.86</v>
      </c>
      <c r="K106" s="56">
        <f t="shared" si="16"/>
        <v>0.23336984294777247</v>
      </c>
      <c r="L106" s="86">
        <f t="shared" si="5"/>
        <v>85028510.14</v>
      </c>
      <c r="M106" s="8"/>
    </row>
    <row r="107" spans="1:13" s="7" customFormat="1" ht="15">
      <c r="A107" s="52" t="s">
        <v>83</v>
      </c>
      <c r="B107" s="53" t="s">
        <v>85</v>
      </c>
      <c r="C107" s="83">
        <v>0</v>
      </c>
      <c r="D107" s="83">
        <v>0</v>
      </c>
      <c r="E107" s="83">
        <f t="shared" si="20"/>
        <v>0</v>
      </c>
      <c r="F107" s="83">
        <v>0</v>
      </c>
      <c r="G107" s="56">
        <f t="shared" si="19"/>
        <v>0</v>
      </c>
      <c r="H107" s="83">
        <f t="shared" si="3"/>
        <v>0</v>
      </c>
      <c r="I107" s="83">
        <f t="shared" si="21"/>
        <v>0</v>
      </c>
      <c r="J107" s="83">
        <v>0</v>
      </c>
      <c r="K107" s="56">
        <f t="shared" si="16"/>
        <v>0</v>
      </c>
      <c r="L107" s="86">
        <f t="shared" si="5"/>
        <v>0</v>
      </c>
      <c r="M107" s="8"/>
    </row>
    <row r="108" spans="1:13" s="7" customFormat="1" ht="15">
      <c r="A108" s="52" t="s">
        <v>92</v>
      </c>
      <c r="B108" s="53" t="s">
        <v>98</v>
      </c>
      <c r="C108" s="83">
        <v>412418980</v>
      </c>
      <c r="D108" s="83">
        <v>382418980</v>
      </c>
      <c r="E108" s="83">
        <f t="shared" si="20"/>
        <v>11203935.05</v>
      </c>
      <c r="F108" s="83">
        <v>11203935.05</v>
      </c>
      <c r="G108" s="56">
        <f t="shared" si="19"/>
        <v>0.06577205116194045</v>
      </c>
      <c r="H108" s="83">
        <f t="shared" si="3"/>
        <v>371215044.95</v>
      </c>
      <c r="I108" s="83">
        <f t="shared" si="21"/>
        <v>11203935.05</v>
      </c>
      <c r="J108" s="83">
        <v>11203935.05</v>
      </c>
      <c r="K108" s="56">
        <f t="shared" si="16"/>
        <v>0.09952607929201295</v>
      </c>
      <c r="L108" s="86">
        <f t="shared" si="5"/>
        <v>371215044.95</v>
      </c>
      <c r="M108" s="8"/>
    </row>
    <row r="109" spans="1:13" s="7" customFormat="1" ht="15">
      <c r="A109" s="52" t="s">
        <v>67</v>
      </c>
      <c r="B109" s="53" t="s">
        <v>75</v>
      </c>
      <c r="C109" s="83">
        <v>5238006630</v>
      </c>
      <c r="D109" s="83">
        <v>5240217568.14</v>
      </c>
      <c r="E109" s="83">
        <f t="shared" si="20"/>
        <v>740332266.78</v>
      </c>
      <c r="F109" s="83">
        <v>740332266.78</v>
      </c>
      <c r="G109" s="56">
        <f t="shared" si="19"/>
        <v>4.346077651306047</v>
      </c>
      <c r="H109" s="83">
        <f t="shared" si="3"/>
        <v>4499885301.360001</v>
      </c>
      <c r="I109" s="83">
        <f t="shared" si="21"/>
        <v>378798063.67</v>
      </c>
      <c r="J109" s="83">
        <v>378798063.67</v>
      </c>
      <c r="K109" s="56">
        <f t="shared" si="16"/>
        <v>3.364914733282159</v>
      </c>
      <c r="L109" s="86">
        <f t="shared" si="5"/>
        <v>4861419504.47</v>
      </c>
      <c r="M109" s="8"/>
    </row>
    <row r="110" spans="1:13" s="7" customFormat="1" ht="15">
      <c r="A110" s="52" t="s">
        <v>93</v>
      </c>
      <c r="B110" s="53" t="s">
        <v>99</v>
      </c>
      <c r="C110" s="83">
        <v>171955551</v>
      </c>
      <c r="D110" s="83">
        <v>171955551</v>
      </c>
      <c r="E110" s="83">
        <f t="shared" si="20"/>
        <v>7385714.68</v>
      </c>
      <c r="F110" s="83">
        <v>7385714.68</v>
      </c>
      <c r="G110" s="56">
        <f t="shared" si="19"/>
        <v>0.04335740984150516</v>
      </c>
      <c r="H110" s="83">
        <f t="shared" si="3"/>
        <v>164569836.32</v>
      </c>
      <c r="I110" s="83">
        <f t="shared" si="21"/>
        <v>605982.96</v>
      </c>
      <c r="J110" s="83">
        <v>605982.96</v>
      </c>
      <c r="K110" s="56">
        <f t="shared" si="16"/>
        <v>0.005383029074822127</v>
      </c>
      <c r="L110" s="86">
        <f t="shared" si="5"/>
        <v>171349568.04</v>
      </c>
      <c r="M110" s="8"/>
    </row>
    <row r="111" spans="1:13" s="7" customFormat="1" ht="15">
      <c r="A111" s="52" t="s">
        <v>94</v>
      </c>
      <c r="B111" s="53" t="s">
        <v>100</v>
      </c>
      <c r="C111" s="83">
        <v>9072924</v>
      </c>
      <c r="D111" s="83">
        <v>9072924</v>
      </c>
      <c r="E111" s="83">
        <f t="shared" si="20"/>
        <v>670488.5</v>
      </c>
      <c r="F111" s="83">
        <v>670488.5</v>
      </c>
      <c r="G111" s="56">
        <f t="shared" si="19"/>
        <v>0.0039360638676223594</v>
      </c>
      <c r="H111" s="83">
        <f t="shared" si="3"/>
        <v>8402435.5</v>
      </c>
      <c r="I111" s="83">
        <f t="shared" si="21"/>
        <v>321450.56</v>
      </c>
      <c r="J111" s="83">
        <v>321450.56</v>
      </c>
      <c r="K111" s="56">
        <f t="shared" si="16"/>
        <v>0.0028554890563224004</v>
      </c>
      <c r="L111" s="86">
        <f t="shared" si="5"/>
        <v>8751473.44</v>
      </c>
      <c r="M111" s="8"/>
    </row>
    <row r="112" spans="1:13" s="7" customFormat="1" ht="15">
      <c r="A112" s="52" t="s">
        <v>95</v>
      </c>
      <c r="B112" s="53" t="s">
        <v>101</v>
      </c>
      <c r="C112" s="83">
        <v>122639853</v>
      </c>
      <c r="D112" s="83">
        <v>121555518.86</v>
      </c>
      <c r="E112" s="83">
        <f t="shared" si="20"/>
        <v>3636822</v>
      </c>
      <c r="F112" s="83">
        <v>3636822</v>
      </c>
      <c r="G112" s="56">
        <f t="shared" si="19"/>
        <v>0.021349752705936167</v>
      </c>
      <c r="H112" s="83">
        <f t="shared" si="3"/>
        <v>117918696.86</v>
      </c>
      <c r="I112" s="83">
        <f t="shared" si="21"/>
        <v>1703964</v>
      </c>
      <c r="J112" s="83">
        <v>1703964</v>
      </c>
      <c r="K112" s="56">
        <f t="shared" si="16"/>
        <v>0.015136544028317581</v>
      </c>
      <c r="L112" s="86">
        <f t="shared" si="5"/>
        <v>119851554.86</v>
      </c>
      <c r="M112" s="8"/>
    </row>
    <row r="113" spans="1:13" s="7" customFormat="1" ht="15">
      <c r="A113" s="52" t="s">
        <v>68</v>
      </c>
      <c r="B113" s="53" t="s">
        <v>76</v>
      </c>
      <c r="C113" s="83">
        <v>515000</v>
      </c>
      <c r="D113" s="83">
        <v>515000</v>
      </c>
      <c r="E113" s="83">
        <f t="shared" si="20"/>
        <v>0</v>
      </c>
      <c r="F113" s="83">
        <v>0</v>
      </c>
      <c r="G113" s="56">
        <f t="shared" si="19"/>
        <v>0</v>
      </c>
      <c r="H113" s="83">
        <f t="shared" si="3"/>
        <v>515000</v>
      </c>
      <c r="I113" s="83">
        <f t="shared" si="21"/>
        <v>0</v>
      </c>
      <c r="J113" s="83">
        <v>0</v>
      </c>
      <c r="K113" s="56">
        <f t="shared" si="16"/>
        <v>0</v>
      </c>
      <c r="L113" s="86">
        <f t="shared" si="5"/>
        <v>515000</v>
      </c>
      <c r="M113" s="8"/>
    </row>
    <row r="114" spans="1:13" s="7" customFormat="1" ht="15">
      <c r="A114" s="52" t="s">
        <v>97</v>
      </c>
      <c r="B114" s="53" t="s">
        <v>241</v>
      </c>
      <c r="C114" s="83">
        <v>5000</v>
      </c>
      <c r="D114" s="83">
        <v>5000</v>
      </c>
      <c r="E114" s="83">
        <f t="shared" si="20"/>
        <v>0</v>
      </c>
      <c r="F114" s="83">
        <v>0</v>
      </c>
      <c r="G114" s="56">
        <f t="shared" si="19"/>
        <v>0</v>
      </c>
      <c r="H114" s="83">
        <f t="shared" si="3"/>
        <v>5000</v>
      </c>
      <c r="I114" s="83">
        <f t="shared" si="21"/>
        <v>0</v>
      </c>
      <c r="J114" s="83">
        <v>0</v>
      </c>
      <c r="K114" s="56">
        <f t="shared" si="16"/>
        <v>0</v>
      </c>
      <c r="L114" s="86">
        <f t="shared" si="5"/>
        <v>5000</v>
      </c>
      <c r="M114" s="8"/>
    </row>
    <row r="115" spans="1:17" s="7" customFormat="1" ht="15">
      <c r="A115" s="47" t="s">
        <v>104</v>
      </c>
      <c r="B115" s="50" t="s">
        <v>103</v>
      </c>
      <c r="C115" s="82">
        <f>SUM(C116:C123)</f>
        <v>97477743</v>
      </c>
      <c r="D115" s="82">
        <f>SUM(D116:D123)</f>
        <v>97054672.2</v>
      </c>
      <c r="E115" s="82">
        <f>SUM(E116:E123)</f>
        <v>6534591.699999999</v>
      </c>
      <c r="F115" s="82">
        <f>SUM(F116:F123)</f>
        <v>6534591.699999999</v>
      </c>
      <c r="G115" s="51">
        <f t="shared" si="19"/>
        <v>0.03836094173134209</v>
      </c>
      <c r="H115" s="82">
        <f t="shared" si="3"/>
        <v>90520080.5</v>
      </c>
      <c r="I115" s="82">
        <f>SUM(I116:I123)</f>
        <v>6308284.72</v>
      </c>
      <c r="J115" s="82">
        <f>SUM(J116:J123)</f>
        <v>6308284.72</v>
      </c>
      <c r="K115" s="51">
        <f t="shared" si="16"/>
        <v>0.056037351380336116</v>
      </c>
      <c r="L115" s="85">
        <f t="shared" si="5"/>
        <v>90746387.48</v>
      </c>
      <c r="M115" s="8"/>
      <c r="N115" s="87"/>
      <c r="O115" s="87"/>
      <c r="P115" s="87"/>
      <c r="Q115" s="87"/>
    </row>
    <row r="116" spans="1:17" s="7" customFormat="1" ht="15">
      <c r="A116" s="52" t="s">
        <v>48</v>
      </c>
      <c r="B116" s="53" t="s">
        <v>55</v>
      </c>
      <c r="C116" s="83">
        <v>55000</v>
      </c>
      <c r="D116" s="83">
        <v>55000</v>
      </c>
      <c r="E116" s="83">
        <f aca="true" t="shared" si="22" ref="E116:E123">F116-0</f>
        <v>0</v>
      </c>
      <c r="F116" s="83">
        <v>0</v>
      </c>
      <c r="G116" s="51">
        <f t="shared" si="19"/>
        <v>0</v>
      </c>
      <c r="H116" s="83">
        <f t="shared" si="3"/>
        <v>55000</v>
      </c>
      <c r="I116" s="83">
        <f aca="true" t="shared" si="23" ref="I116:I123">J116-0</f>
        <v>0</v>
      </c>
      <c r="J116" s="83">
        <v>0</v>
      </c>
      <c r="K116" s="51">
        <f aca="true" t="shared" si="24" ref="K116:K147">(J116/$J$296)*100</f>
        <v>0</v>
      </c>
      <c r="L116" s="86">
        <f t="shared" si="5"/>
        <v>55000</v>
      </c>
      <c r="M116" s="8"/>
      <c r="N116" s="87"/>
      <c r="O116" s="87"/>
      <c r="P116" s="87"/>
      <c r="Q116" s="87"/>
    </row>
    <row r="117" spans="1:13" s="7" customFormat="1" ht="15">
      <c r="A117" s="52" t="s">
        <v>28</v>
      </c>
      <c r="B117" s="53" t="s">
        <v>33</v>
      </c>
      <c r="C117" s="83">
        <v>16151817</v>
      </c>
      <c r="D117" s="83">
        <v>15728746.2</v>
      </c>
      <c r="E117" s="83">
        <f>F117-0</f>
        <v>1996446.31</v>
      </c>
      <c r="F117" s="83">
        <v>1996446.31</v>
      </c>
      <c r="G117" s="56">
        <f t="shared" si="19"/>
        <v>0.011720022318710891</v>
      </c>
      <c r="H117" s="83">
        <f t="shared" si="3"/>
        <v>13732299.889999999</v>
      </c>
      <c r="I117" s="83">
        <f>J117-0</f>
        <v>1884979.33</v>
      </c>
      <c r="J117" s="83">
        <v>1884979.33</v>
      </c>
      <c r="K117" s="56">
        <f t="shared" si="24"/>
        <v>0.016744527830995008</v>
      </c>
      <c r="L117" s="86">
        <f t="shared" si="5"/>
        <v>13843766.87</v>
      </c>
      <c r="M117" s="8"/>
    </row>
    <row r="118" spans="1:13" s="7" customFormat="1" ht="15">
      <c r="A118" s="52" t="s">
        <v>50</v>
      </c>
      <c r="B118" s="53" t="s">
        <v>57</v>
      </c>
      <c r="C118" s="83">
        <v>5000</v>
      </c>
      <c r="D118" s="83">
        <v>5030000</v>
      </c>
      <c r="E118" s="83">
        <f t="shared" si="22"/>
        <v>0</v>
      </c>
      <c r="F118" s="83">
        <v>0</v>
      </c>
      <c r="G118" s="56">
        <f t="shared" si="19"/>
        <v>0</v>
      </c>
      <c r="H118" s="83">
        <f t="shared" si="3"/>
        <v>5030000</v>
      </c>
      <c r="I118" s="83">
        <f t="shared" si="23"/>
        <v>0</v>
      </c>
      <c r="J118" s="83">
        <v>0</v>
      </c>
      <c r="K118" s="56">
        <f t="shared" si="24"/>
        <v>0</v>
      </c>
      <c r="L118" s="86">
        <f t="shared" si="5"/>
        <v>5030000</v>
      </c>
      <c r="M118" s="8"/>
    </row>
    <row r="119" spans="1:13" s="7" customFormat="1" ht="15">
      <c r="A119" s="52" t="s">
        <v>131</v>
      </c>
      <c r="B119" s="53" t="s">
        <v>132</v>
      </c>
      <c r="C119" s="83">
        <v>5000</v>
      </c>
      <c r="D119" s="83">
        <v>1000</v>
      </c>
      <c r="E119" s="83">
        <f t="shared" si="22"/>
        <v>0</v>
      </c>
      <c r="F119" s="83">
        <v>0</v>
      </c>
      <c r="G119" s="56">
        <f t="shared" si="19"/>
        <v>0</v>
      </c>
      <c r="H119" s="83">
        <f t="shared" si="3"/>
        <v>1000</v>
      </c>
      <c r="I119" s="83">
        <f t="shared" si="23"/>
        <v>0</v>
      </c>
      <c r="J119" s="83">
        <v>0</v>
      </c>
      <c r="K119" s="56">
        <f t="shared" si="24"/>
        <v>0</v>
      </c>
      <c r="L119" s="86">
        <f t="shared" si="5"/>
        <v>1000</v>
      </c>
      <c r="M119" s="8"/>
    </row>
    <row r="120" spans="1:13" s="7" customFormat="1" ht="15">
      <c r="A120" s="52" t="s">
        <v>242</v>
      </c>
      <c r="B120" s="53" t="s">
        <v>243</v>
      </c>
      <c r="C120" s="83">
        <v>0</v>
      </c>
      <c r="D120" s="83">
        <v>0</v>
      </c>
      <c r="E120" s="83">
        <f t="shared" si="22"/>
        <v>0</v>
      </c>
      <c r="F120" s="83">
        <v>0</v>
      </c>
      <c r="G120" s="56">
        <f t="shared" si="19"/>
        <v>0</v>
      </c>
      <c r="H120" s="83">
        <f>D120-F120</f>
        <v>0</v>
      </c>
      <c r="I120" s="83">
        <f t="shared" si="23"/>
        <v>0</v>
      </c>
      <c r="J120" s="83">
        <v>0</v>
      </c>
      <c r="K120" s="56">
        <f t="shared" si="24"/>
        <v>0</v>
      </c>
      <c r="L120" s="86">
        <f>D120-J120</f>
        <v>0</v>
      </c>
      <c r="M120" s="8"/>
    </row>
    <row r="121" spans="1:13" s="7" customFormat="1" ht="15">
      <c r="A121" s="52" t="s">
        <v>105</v>
      </c>
      <c r="B121" s="53" t="s">
        <v>107</v>
      </c>
      <c r="C121" s="83">
        <v>80729089</v>
      </c>
      <c r="D121" s="83">
        <v>75703089</v>
      </c>
      <c r="E121" s="83">
        <f>F121-0</f>
        <v>4538145.39</v>
      </c>
      <c r="F121" s="83">
        <v>4538145.39</v>
      </c>
      <c r="G121" s="56">
        <f t="shared" si="19"/>
        <v>0.026640919412631203</v>
      </c>
      <c r="H121" s="83">
        <f t="shared" si="3"/>
        <v>71164943.61</v>
      </c>
      <c r="I121" s="83">
        <f>J121-0</f>
        <v>4423305.39</v>
      </c>
      <c r="J121" s="83">
        <v>4423305.39</v>
      </c>
      <c r="K121" s="56">
        <f t="shared" si="24"/>
        <v>0.039292823549341105</v>
      </c>
      <c r="L121" s="86">
        <f t="shared" si="5"/>
        <v>71279783.61</v>
      </c>
      <c r="M121" s="8"/>
    </row>
    <row r="122" spans="1:13" s="7" customFormat="1" ht="15">
      <c r="A122" s="52" t="s">
        <v>106</v>
      </c>
      <c r="B122" s="53" t="s">
        <v>108</v>
      </c>
      <c r="C122" s="83">
        <v>531837</v>
      </c>
      <c r="D122" s="83">
        <v>536837</v>
      </c>
      <c r="E122" s="83">
        <f t="shared" si="22"/>
        <v>0</v>
      </c>
      <c r="F122" s="83">
        <v>0</v>
      </c>
      <c r="G122" s="56">
        <f t="shared" si="19"/>
        <v>0</v>
      </c>
      <c r="H122" s="83">
        <f t="shared" si="3"/>
        <v>536837</v>
      </c>
      <c r="I122" s="83">
        <f t="shared" si="23"/>
        <v>0</v>
      </c>
      <c r="J122" s="83">
        <v>0</v>
      </c>
      <c r="K122" s="56">
        <f t="shared" si="24"/>
        <v>0</v>
      </c>
      <c r="L122" s="86">
        <f t="shared" si="5"/>
        <v>536837</v>
      </c>
      <c r="M122" s="8"/>
    </row>
    <row r="123" spans="1:13" s="7" customFormat="1" ht="15">
      <c r="A123" s="52" t="s">
        <v>53</v>
      </c>
      <c r="B123" s="53" t="s">
        <v>60</v>
      </c>
      <c r="C123" s="83">
        <v>0</v>
      </c>
      <c r="D123" s="83">
        <v>0</v>
      </c>
      <c r="E123" s="83">
        <f t="shared" si="22"/>
        <v>0</v>
      </c>
      <c r="F123" s="83">
        <v>0</v>
      </c>
      <c r="G123" s="56">
        <f t="shared" si="19"/>
        <v>0</v>
      </c>
      <c r="H123" s="83">
        <f t="shared" si="3"/>
        <v>0</v>
      </c>
      <c r="I123" s="83">
        <f t="shared" si="23"/>
        <v>0</v>
      </c>
      <c r="J123" s="83">
        <v>0</v>
      </c>
      <c r="K123" s="56">
        <f t="shared" si="24"/>
        <v>0</v>
      </c>
      <c r="L123" s="86">
        <f t="shared" si="5"/>
        <v>0</v>
      </c>
      <c r="M123" s="8"/>
    </row>
    <row r="124" spans="1:13" s="7" customFormat="1" ht="15">
      <c r="A124" s="47" t="s">
        <v>109</v>
      </c>
      <c r="B124" s="50" t="s">
        <v>110</v>
      </c>
      <c r="C124" s="82">
        <f>SUM(C125:C142)</f>
        <v>8405133724</v>
      </c>
      <c r="D124" s="82">
        <f>SUM(D125:D142)</f>
        <v>8364255440.719999</v>
      </c>
      <c r="E124" s="82">
        <f>SUM(E125:E142)</f>
        <v>2480992153.38</v>
      </c>
      <c r="F124" s="82">
        <f>SUM(F125:F142)</f>
        <v>2480992153.38</v>
      </c>
      <c r="G124" s="51">
        <f aca="true" t="shared" si="25" ref="G124:G147">(F124/$F$296)*100</f>
        <v>14.564520600686823</v>
      </c>
      <c r="H124" s="82">
        <f t="shared" si="3"/>
        <v>5883263287.339999</v>
      </c>
      <c r="I124" s="82">
        <f>SUM(I125:I142)</f>
        <v>1019426349.4499999</v>
      </c>
      <c r="J124" s="82">
        <f>SUM(J125:J142)</f>
        <v>1019426349.4499999</v>
      </c>
      <c r="K124" s="51">
        <f t="shared" si="24"/>
        <v>9.055702950342253</v>
      </c>
      <c r="L124" s="85">
        <f t="shared" si="5"/>
        <v>7344829091.2699995</v>
      </c>
      <c r="M124" s="8"/>
    </row>
    <row r="125" spans="1:13" s="7" customFormat="1" ht="15">
      <c r="A125" s="52" t="s">
        <v>28</v>
      </c>
      <c r="B125" s="53" t="s">
        <v>33</v>
      </c>
      <c r="C125" s="83">
        <v>2641586095</v>
      </c>
      <c r="D125" s="83">
        <v>2643627177.83</v>
      </c>
      <c r="E125" s="83">
        <f aca="true" t="shared" si="26" ref="E125:E142">F125-0</f>
        <v>1155939789.18</v>
      </c>
      <c r="F125" s="83">
        <v>1155939789.18</v>
      </c>
      <c r="G125" s="56">
        <f t="shared" si="25"/>
        <v>6.785877516673895</v>
      </c>
      <c r="H125" s="83">
        <f t="shared" si="3"/>
        <v>1487687388.6499999</v>
      </c>
      <c r="I125" s="83">
        <f aca="true" t="shared" si="27" ref="I125:I141">J125-0</f>
        <v>389032645.23</v>
      </c>
      <c r="J125" s="83">
        <v>389032645.23</v>
      </c>
      <c r="K125" s="56">
        <f t="shared" si="24"/>
        <v>3.455829913646503</v>
      </c>
      <c r="L125" s="86">
        <f t="shared" si="5"/>
        <v>2254594532.6</v>
      </c>
      <c r="M125" s="8"/>
    </row>
    <row r="126" spans="1:13" s="7" customFormat="1" ht="15">
      <c r="A126" s="52" t="s">
        <v>50</v>
      </c>
      <c r="B126" s="53" t="s">
        <v>57</v>
      </c>
      <c r="C126" s="83">
        <v>1650000</v>
      </c>
      <c r="D126" s="83">
        <v>1650000</v>
      </c>
      <c r="E126" s="83">
        <f t="shared" si="26"/>
        <v>0</v>
      </c>
      <c r="F126" s="83">
        <v>0</v>
      </c>
      <c r="G126" s="56">
        <f t="shared" si="25"/>
        <v>0</v>
      </c>
      <c r="H126" s="83">
        <f t="shared" si="3"/>
        <v>1650000</v>
      </c>
      <c r="I126" s="83">
        <f t="shared" si="27"/>
        <v>0</v>
      </c>
      <c r="J126" s="83">
        <v>0</v>
      </c>
      <c r="K126" s="56">
        <f t="shared" si="24"/>
        <v>0</v>
      </c>
      <c r="L126" s="86">
        <f t="shared" si="5"/>
        <v>1650000</v>
      </c>
      <c r="M126" s="8"/>
    </row>
    <row r="127" spans="1:13" s="7" customFormat="1" ht="15">
      <c r="A127" s="52" t="s">
        <v>29</v>
      </c>
      <c r="B127" s="53" t="s">
        <v>34</v>
      </c>
      <c r="C127" s="83">
        <v>85050192</v>
      </c>
      <c r="D127" s="83">
        <v>68220598</v>
      </c>
      <c r="E127" s="83">
        <f t="shared" si="26"/>
        <v>26700</v>
      </c>
      <c r="F127" s="83">
        <v>26700</v>
      </c>
      <c r="G127" s="56">
        <f t="shared" si="25"/>
        <v>0.000156740802065236</v>
      </c>
      <c r="H127" s="83">
        <f t="shared" si="3"/>
        <v>68193898</v>
      </c>
      <c r="I127" s="83">
        <f t="shared" si="27"/>
        <v>0</v>
      </c>
      <c r="J127" s="83">
        <v>0</v>
      </c>
      <c r="K127" s="56">
        <f t="shared" si="24"/>
        <v>0</v>
      </c>
      <c r="L127" s="86">
        <f t="shared" si="5"/>
        <v>68220598</v>
      </c>
      <c r="M127" s="8"/>
    </row>
    <row r="128" spans="1:13" s="7" customFormat="1" ht="15">
      <c r="A128" s="52" t="s">
        <v>131</v>
      </c>
      <c r="B128" s="53" t="s">
        <v>132</v>
      </c>
      <c r="C128" s="83">
        <v>0</v>
      </c>
      <c r="D128" s="83">
        <v>0</v>
      </c>
      <c r="E128" s="83">
        <f t="shared" si="26"/>
        <v>0</v>
      </c>
      <c r="F128" s="83">
        <v>0</v>
      </c>
      <c r="G128" s="56">
        <f t="shared" si="25"/>
        <v>0</v>
      </c>
      <c r="H128" s="83">
        <f t="shared" si="3"/>
        <v>0</v>
      </c>
      <c r="I128" s="83">
        <f t="shared" si="27"/>
        <v>0</v>
      </c>
      <c r="J128" s="83">
        <v>0</v>
      </c>
      <c r="K128" s="56">
        <f t="shared" si="24"/>
        <v>0</v>
      </c>
      <c r="L128" s="86">
        <f t="shared" si="5"/>
        <v>0</v>
      </c>
      <c r="M128" s="8"/>
    </row>
    <row r="129" spans="1:13" s="7" customFormat="1" ht="15">
      <c r="A129" s="52" t="s">
        <v>82</v>
      </c>
      <c r="B129" s="53" t="s">
        <v>84</v>
      </c>
      <c r="C129" s="83">
        <v>88399672</v>
      </c>
      <c r="D129" s="83">
        <v>87887231.07</v>
      </c>
      <c r="E129" s="83">
        <f t="shared" si="26"/>
        <v>22167129.19</v>
      </c>
      <c r="F129" s="83">
        <v>22167129.19</v>
      </c>
      <c r="G129" s="56">
        <f t="shared" si="25"/>
        <v>0.13013084676870057</v>
      </c>
      <c r="H129" s="83">
        <f t="shared" si="3"/>
        <v>65720101.879999995</v>
      </c>
      <c r="I129" s="83">
        <f t="shared" si="27"/>
        <v>3604683.32</v>
      </c>
      <c r="J129" s="83">
        <v>3604683.32</v>
      </c>
      <c r="K129" s="56">
        <f t="shared" si="24"/>
        <v>0.032020892331834465</v>
      </c>
      <c r="L129" s="86">
        <f t="shared" si="5"/>
        <v>84282547.75</v>
      </c>
      <c r="M129" s="8"/>
    </row>
    <row r="130" spans="1:13" s="7" customFormat="1" ht="15">
      <c r="A130" s="52" t="s">
        <v>67</v>
      </c>
      <c r="B130" s="53" t="s">
        <v>75</v>
      </c>
      <c r="C130" s="83">
        <v>8857692</v>
      </c>
      <c r="D130" s="83">
        <v>8857692</v>
      </c>
      <c r="E130" s="83">
        <f t="shared" si="26"/>
        <v>2409575.98</v>
      </c>
      <c r="F130" s="83">
        <v>2409575.98</v>
      </c>
      <c r="G130" s="56">
        <f t="shared" si="25"/>
        <v>0.01414527609521824</v>
      </c>
      <c r="H130" s="83">
        <f t="shared" si="3"/>
        <v>6448116.02</v>
      </c>
      <c r="I130" s="83">
        <f t="shared" si="27"/>
        <v>0</v>
      </c>
      <c r="J130" s="83">
        <v>0</v>
      </c>
      <c r="K130" s="56">
        <f t="shared" si="24"/>
        <v>0</v>
      </c>
      <c r="L130" s="86">
        <f t="shared" si="5"/>
        <v>8857692</v>
      </c>
      <c r="M130" s="8"/>
    </row>
    <row r="131" spans="1:13" s="7" customFormat="1" ht="15">
      <c r="A131" s="52" t="s">
        <v>68</v>
      </c>
      <c r="B131" s="53" t="s">
        <v>76</v>
      </c>
      <c r="C131" s="83">
        <v>302042312</v>
      </c>
      <c r="D131" s="83">
        <v>182042312</v>
      </c>
      <c r="E131" s="83">
        <f t="shared" si="26"/>
        <v>40083552.16</v>
      </c>
      <c r="F131" s="83">
        <v>40083552.16</v>
      </c>
      <c r="G131" s="56">
        <f t="shared" si="25"/>
        <v>0.2353081691079446</v>
      </c>
      <c r="H131" s="83">
        <f t="shared" si="3"/>
        <v>141958759.84</v>
      </c>
      <c r="I131" s="83">
        <f t="shared" si="27"/>
        <v>16995626.12</v>
      </c>
      <c r="J131" s="83">
        <v>16995626.12</v>
      </c>
      <c r="K131" s="56">
        <f t="shared" si="24"/>
        <v>0.15097445899925369</v>
      </c>
      <c r="L131" s="86">
        <f t="shared" si="5"/>
        <v>165046685.88</v>
      </c>
      <c r="M131" s="8"/>
    </row>
    <row r="132" spans="1:13" s="7" customFormat="1" ht="15">
      <c r="A132" s="52" t="s">
        <v>238</v>
      </c>
      <c r="B132" s="53" t="s">
        <v>239</v>
      </c>
      <c r="C132" s="83">
        <v>2465498</v>
      </c>
      <c r="D132" s="83">
        <v>2465498</v>
      </c>
      <c r="E132" s="83">
        <f t="shared" si="26"/>
        <v>0</v>
      </c>
      <c r="F132" s="83">
        <v>0</v>
      </c>
      <c r="G132" s="56">
        <f t="shared" si="25"/>
        <v>0</v>
      </c>
      <c r="H132" s="83">
        <f t="shared" si="3"/>
        <v>2465498</v>
      </c>
      <c r="I132" s="83">
        <f t="shared" si="27"/>
        <v>0</v>
      </c>
      <c r="J132" s="83">
        <v>0</v>
      </c>
      <c r="K132" s="56">
        <f t="shared" si="24"/>
        <v>0</v>
      </c>
      <c r="L132" s="86">
        <f t="shared" si="5"/>
        <v>2465498</v>
      </c>
      <c r="M132" s="8"/>
    </row>
    <row r="133" spans="1:13" s="7" customFormat="1" ht="15">
      <c r="A133" s="52" t="s">
        <v>111</v>
      </c>
      <c r="B133" s="53" t="s">
        <v>118</v>
      </c>
      <c r="C133" s="83">
        <v>1245125824</v>
      </c>
      <c r="D133" s="83">
        <v>1245125824</v>
      </c>
      <c r="E133" s="83">
        <f t="shared" si="26"/>
        <v>130514099.1</v>
      </c>
      <c r="F133" s="83">
        <v>130514099.1</v>
      </c>
      <c r="G133" s="56">
        <f t="shared" si="25"/>
        <v>0.7661754522005878</v>
      </c>
      <c r="H133" s="83">
        <f t="shared" si="3"/>
        <v>1114611724.9</v>
      </c>
      <c r="I133" s="83">
        <f t="shared" si="27"/>
        <v>130514099.1</v>
      </c>
      <c r="J133" s="83">
        <v>130514099.1</v>
      </c>
      <c r="K133" s="56">
        <f t="shared" si="24"/>
        <v>1.1593744981369054</v>
      </c>
      <c r="L133" s="86">
        <f t="shared" si="5"/>
        <v>1114611724.9</v>
      </c>
      <c r="M133" s="8"/>
    </row>
    <row r="134" spans="1:13" s="7" customFormat="1" ht="15">
      <c r="A134" s="52" t="s">
        <v>112</v>
      </c>
      <c r="B134" s="53" t="s">
        <v>119</v>
      </c>
      <c r="C134" s="83">
        <v>2416523585</v>
      </c>
      <c r="D134" s="83">
        <v>2302699704.14</v>
      </c>
      <c r="E134" s="83">
        <f t="shared" si="26"/>
        <v>317257513.32</v>
      </c>
      <c r="F134" s="83">
        <v>317257513.32</v>
      </c>
      <c r="G134" s="56">
        <f t="shared" si="25"/>
        <v>1.8624418389138235</v>
      </c>
      <c r="H134" s="83">
        <f t="shared" si="3"/>
        <v>1985442190.82</v>
      </c>
      <c r="I134" s="83">
        <f t="shared" si="27"/>
        <v>317168508.32</v>
      </c>
      <c r="J134" s="83">
        <v>317168508.32</v>
      </c>
      <c r="K134" s="56">
        <f t="shared" si="24"/>
        <v>2.8174510086958944</v>
      </c>
      <c r="L134" s="86">
        <f t="shared" si="5"/>
        <v>1985531195.82</v>
      </c>
      <c r="M134" s="8"/>
    </row>
    <row r="135" spans="1:13" s="7" customFormat="1" ht="15">
      <c r="A135" s="52" t="s">
        <v>113</v>
      </c>
      <c r="B135" s="53" t="s">
        <v>120</v>
      </c>
      <c r="C135" s="83">
        <v>128083179</v>
      </c>
      <c r="D135" s="83">
        <v>123736179</v>
      </c>
      <c r="E135" s="83">
        <f t="shared" si="26"/>
        <v>6975245.65</v>
      </c>
      <c r="F135" s="83">
        <v>6975245.65</v>
      </c>
      <c r="G135" s="56">
        <f t="shared" si="25"/>
        <v>0.04094777519786698</v>
      </c>
      <c r="H135" s="83">
        <f t="shared" si="3"/>
        <v>116760933.35</v>
      </c>
      <c r="I135" s="83">
        <f t="shared" si="27"/>
        <v>715845.64</v>
      </c>
      <c r="J135" s="83">
        <v>715845.64</v>
      </c>
      <c r="K135" s="56">
        <f t="shared" si="24"/>
        <v>0.006358954207564936</v>
      </c>
      <c r="L135" s="86">
        <f t="shared" si="5"/>
        <v>123020333.36</v>
      </c>
      <c r="M135" s="8"/>
    </row>
    <row r="136" spans="1:13" s="7" customFormat="1" ht="15">
      <c r="A136" s="52" t="s">
        <v>114</v>
      </c>
      <c r="B136" s="53" t="s">
        <v>121</v>
      </c>
      <c r="C136" s="83">
        <v>402789595</v>
      </c>
      <c r="D136" s="83">
        <v>402060475.86</v>
      </c>
      <c r="E136" s="83">
        <f t="shared" si="26"/>
        <v>147707260.63</v>
      </c>
      <c r="F136" s="83">
        <v>147707260.63</v>
      </c>
      <c r="G136" s="56">
        <f t="shared" si="25"/>
        <v>0.8671069101874552</v>
      </c>
      <c r="H136" s="83">
        <f t="shared" si="3"/>
        <v>254353215.23000002</v>
      </c>
      <c r="I136" s="83">
        <f t="shared" si="27"/>
        <v>35897119.36</v>
      </c>
      <c r="J136" s="83">
        <v>35897119.36</v>
      </c>
      <c r="K136" s="56">
        <f t="shared" si="24"/>
        <v>0.3188789949097583</v>
      </c>
      <c r="L136" s="86">
        <f t="shared" si="5"/>
        <v>366163356.5</v>
      </c>
      <c r="M136" s="8"/>
    </row>
    <row r="137" spans="1:13" s="7" customFormat="1" ht="15">
      <c r="A137" s="52" t="s">
        <v>115</v>
      </c>
      <c r="B137" s="53" t="s">
        <v>122</v>
      </c>
      <c r="C137" s="83">
        <v>15538738</v>
      </c>
      <c r="D137" s="83">
        <v>15538738</v>
      </c>
      <c r="E137" s="83">
        <f t="shared" si="26"/>
        <v>4529802.44</v>
      </c>
      <c r="F137" s="83">
        <v>4529802.44</v>
      </c>
      <c r="G137" s="56">
        <f t="shared" si="25"/>
        <v>0.02659194260833944</v>
      </c>
      <c r="H137" s="83">
        <f t="shared" si="3"/>
        <v>11008935.559999999</v>
      </c>
      <c r="I137" s="83">
        <f t="shared" si="27"/>
        <v>635780.21</v>
      </c>
      <c r="J137" s="83">
        <v>635780.21</v>
      </c>
      <c r="K137" s="56">
        <f t="shared" si="24"/>
        <v>0.005647722100348363</v>
      </c>
      <c r="L137" s="86">
        <f t="shared" si="5"/>
        <v>14902957.79</v>
      </c>
      <c r="M137" s="8"/>
    </row>
    <row r="138" spans="1:13" s="7" customFormat="1" ht="15">
      <c r="A138" s="52" t="s">
        <v>116</v>
      </c>
      <c r="B138" s="53" t="s">
        <v>123</v>
      </c>
      <c r="C138" s="83">
        <v>28137431</v>
      </c>
      <c r="D138" s="83">
        <v>28137431</v>
      </c>
      <c r="E138" s="83">
        <f t="shared" si="26"/>
        <v>10382643.25</v>
      </c>
      <c r="F138" s="83">
        <v>10382643.25</v>
      </c>
      <c r="G138" s="56">
        <f t="shared" si="25"/>
        <v>0.06095070526450219</v>
      </c>
      <c r="H138" s="83">
        <f t="shared" si="3"/>
        <v>17754787.75</v>
      </c>
      <c r="I138" s="83">
        <f t="shared" si="27"/>
        <v>0</v>
      </c>
      <c r="J138" s="83">
        <v>0</v>
      </c>
      <c r="K138" s="56">
        <f t="shared" si="24"/>
        <v>0</v>
      </c>
      <c r="L138" s="86">
        <f t="shared" si="5"/>
        <v>28137431</v>
      </c>
      <c r="M138" s="8"/>
    </row>
    <row r="139" spans="1:13" s="7" customFormat="1" ht="15">
      <c r="A139" s="52" t="s">
        <v>251</v>
      </c>
      <c r="B139" s="53" t="s">
        <v>252</v>
      </c>
      <c r="C139" s="83">
        <v>760758373</v>
      </c>
      <c r="D139" s="83">
        <v>1010210393</v>
      </c>
      <c r="E139" s="83">
        <f t="shared" si="26"/>
        <v>608659467.09</v>
      </c>
      <c r="F139" s="83">
        <v>608659467.09</v>
      </c>
      <c r="G139" s="56">
        <f t="shared" si="25"/>
        <v>3.5731001144676298</v>
      </c>
      <c r="H139" s="83">
        <f t="shared" si="3"/>
        <v>401550925.90999997</v>
      </c>
      <c r="I139" s="83">
        <f t="shared" si="27"/>
        <v>90543834.5</v>
      </c>
      <c r="J139" s="83">
        <v>90543834.5</v>
      </c>
      <c r="K139" s="56">
        <f t="shared" si="24"/>
        <v>0.8043131999279036</v>
      </c>
      <c r="L139" s="86">
        <f t="shared" si="5"/>
        <v>919666558.5</v>
      </c>
      <c r="M139" s="8"/>
    </row>
    <row r="140" spans="1:13" s="7" customFormat="1" ht="15">
      <c r="A140" s="52" t="s">
        <v>117</v>
      </c>
      <c r="B140" s="53" t="s">
        <v>124</v>
      </c>
      <c r="C140" s="83">
        <v>856500</v>
      </c>
      <c r="D140" s="83">
        <v>856500</v>
      </c>
      <c r="E140" s="83">
        <f t="shared" si="26"/>
        <v>39310.39</v>
      </c>
      <c r="F140" s="83">
        <v>39310.39</v>
      </c>
      <c r="G140" s="56">
        <f t="shared" si="25"/>
        <v>0.00023076936547180646</v>
      </c>
      <c r="H140" s="83">
        <f t="shared" si="3"/>
        <v>817189.61</v>
      </c>
      <c r="I140" s="83">
        <f t="shared" si="27"/>
        <v>18142.65</v>
      </c>
      <c r="J140" s="83">
        <v>18142.65</v>
      </c>
      <c r="K140" s="56">
        <f t="shared" si="24"/>
        <v>0.00016116362817251772</v>
      </c>
      <c r="L140" s="86">
        <f t="shared" si="5"/>
        <v>838357.35</v>
      </c>
      <c r="M140" s="8"/>
    </row>
    <row r="141" spans="1:13" s="7" customFormat="1" ht="15">
      <c r="A141" s="52" t="s">
        <v>96</v>
      </c>
      <c r="B141" s="53" t="s">
        <v>102</v>
      </c>
      <c r="C141" s="83">
        <v>22982281</v>
      </c>
      <c r="D141" s="83">
        <v>22982281</v>
      </c>
      <c r="E141" s="83">
        <f t="shared" si="26"/>
        <v>0</v>
      </c>
      <c r="F141" s="83">
        <v>0</v>
      </c>
      <c r="G141" s="56">
        <f t="shared" si="25"/>
        <v>0</v>
      </c>
      <c r="H141" s="83">
        <f t="shared" si="3"/>
        <v>22982281</v>
      </c>
      <c r="I141" s="83">
        <f t="shared" si="27"/>
        <v>0</v>
      </c>
      <c r="J141" s="83">
        <v>0</v>
      </c>
      <c r="K141" s="56">
        <f t="shared" si="24"/>
        <v>0</v>
      </c>
      <c r="L141" s="86">
        <f t="shared" si="5"/>
        <v>22982281</v>
      </c>
      <c r="M141" s="8"/>
    </row>
    <row r="142" spans="1:13" s="7" customFormat="1" ht="15">
      <c r="A142" s="52" t="s">
        <v>97</v>
      </c>
      <c r="B142" s="53" t="s">
        <v>241</v>
      </c>
      <c r="C142" s="83">
        <v>254286757</v>
      </c>
      <c r="D142" s="83">
        <v>218157405.82</v>
      </c>
      <c r="E142" s="83">
        <f t="shared" si="26"/>
        <v>34300065</v>
      </c>
      <c r="F142" s="83">
        <v>34300065</v>
      </c>
      <c r="G142" s="56">
        <f t="shared" si="25"/>
        <v>0.20135654303332318</v>
      </c>
      <c r="H142" s="83">
        <f>D142-F142</f>
        <v>183857340.82</v>
      </c>
      <c r="I142" s="83">
        <f>J142-0</f>
        <v>34300065</v>
      </c>
      <c r="J142" s="83">
        <v>34300065</v>
      </c>
      <c r="K142" s="56">
        <f t="shared" si="24"/>
        <v>0.30469214375811626</v>
      </c>
      <c r="L142" s="86">
        <f>D142-J142</f>
        <v>183857340.82</v>
      </c>
      <c r="M142" s="8"/>
    </row>
    <row r="143" spans="1:13" s="7" customFormat="1" ht="15">
      <c r="A143" s="47" t="s">
        <v>125</v>
      </c>
      <c r="B143" s="50" t="s">
        <v>126</v>
      </c>
      <c r="C143" s="82">
        <f>SUM(C144:C147)</f>
        <v>282010340</v>
      </c>
      <c r="D143" s="82">
        <f>SUM(D144:D147)</f>
        <v>289247493.44</v>
      </c>
      <c r="E143" s="82">
        <f>SUM(E144:E147)</f>
        <v>21033871.51</v>
      </c>
      <c r="F143" s="82">
        <f>SUM(F144:F147)</f>
        <v>21033871.51</v>
      </c>
      <c r="G143" s="51">
        <f t="shared" si="25"/>
        <v>0.12347812325897065</v>
      </c>
      <c r="H143" s="82">
        <f t="shared" si="3"/>
        <v>268213621.93</v>
      </c>
      <c r="I143" s="82">
        <f>SUM(I144:I147)</f>
        <v>15289600.68</v>
      </c>
      <c r="J143" s="82">
        <f>SUM(J144:J147)</f>
        <v>15289600.68</v>
      </c>
      <c r="K143" s="51">
        <f t="shared" si="24"/>
        <v>0.13581960291896686</v>
      </c>
      <c r="L143" s="85">
        <f t="shared" si="5"/>
        <v>273957892.76</v>
      </c>
      <c r="M143" s="8"/>
    </row>
    <row r="144" spans="1:13" s="7" customFormat="1" ht="15">
      <c r="A144" s="52" t="s">
        <v>28</v>
      </c>
      <c r="B144" s="53" t="s">
        <v>33</v>
      </c>
      <c r="C144" s="83">
        <v>131340511</v>
      </c>
      <c r="D144" s="83">
        <v>131033256.72</v>
      </c>
      <c r="E144" s="83">
        <f>F144-0</f>
        <v>14525427.18</v>
      </c>
      <c r="F144" s="83">
        <v>14525427.18</v>
      </c>
      <c r="G144" s="56">
        <f t="shared" si="25"/>
        <v>0.08527067814731756</v>
      </c>
      <c r="H144" s="83">
        <f t="shared" si="3"/>
        <v>116507829.53999999</v>
      </c>
      <c r="I144" s="83">
        <f>J144-0</f>
        <v>13162863.34</v>
      </c>
      <c r="J144" s="83">
        <v>13162863.34</v>
      </c>
      <c r="K144" s="56">
        <f t="shared" si="24"/>
        <v>0.11692750579509743</v>
      </c>
      <c r="L144" s="86">
        <f t="shared" si="5"/>
        <v>117870393.38</v>
      </c>
      <c r="M144" s="8"/>
    </row>
    <row r="145" spans="1:13" s="7" customFormat="1" ht="15">
      <c r="A145" s="52" t="s">
        <v>127</v>
      </c>
      <c r="B145" s="53" t="s">
        <v>128</v>
      </c>
      <c r="C145" s="83">
        <v>10455268</v>
      </c>
      <c r="D145" s="83">
        <v>10425268</v>
      </c>
      <c r="E145" s="83">
        <f>F145-0</f>
        <v>1760.89</v>
      </c>
      <c r="F145" s="83">
        <v>1760.89</v>
      </c>
      <c r="G145" s="56">
        <f t="shared" si="25"/>
        <v>1.0337202657252937E-05</v>
      </c>
      <c r="H145" s="83">
        <f t="shared" si="3"/>
        <v>10423507.11</v>
      </c>
      <c r="I145" s="83">
        <f>J145-0</f>
        <v>1760.89</v>
      </c>
      <c r="J145" s="83">
        <v>1760.89</v>
      </c>
      <c r="K145" s="56">
        <f t="shared" si="24"/>
        <v>1.564222543083313E-05</v>
      </c>
      <c r="L145" s="86">
        <f t="shared" si="5"/>
        <v>10423507.11</v>
      </c>
      <c r="M145" s="8"/>
    </row>
    <row r="146" spans="1:13" s="7" customFormat="1" ht="15">
      <c r="A146" s="52" t="s">
        <v>117</v>
      </c>
      <c r="B146" s="53" t="s">
        <v>124</v>
      </c>
      <c r="C146" s="83">
        <v>140214561</v>
      </c>
      <c r="D146" s="83">
        <v>147788968.72</v>
      </c>
      <c r="E146" s="83">
        <f>F146-0</f>
        <v>6506683.44</v>
      </c>
      <c r="F146" s="83">
        <v>6506683.44</v>
      </c>
      <c r="G146" s="56">
        <f t="shared" si="25"/>
        <v>0.03819710790899584</v>
      </c>
      <c r="H146" s="83">
        <f t="shared" si="3"/>
        <v>141282285.28</v>
      </c>
      <c r="I146" s="83">
        <f>J146-0</f>
        <v>2124976.45</v>
      </c>
      <c r="J146" s="83">
        <v>2124976.45</v>
      </c>
      <c r="K146" s="56">
        <f t="shared" si="24"/>
        <v>0.018876454898438578</v>
      </c>
      <c r="L146" s="86">
        <f>D146-J146</f>
        <v>145663992.27</v>
      </c>
      <c r="M146" s="8"/>
    </row>
    <row r="147" spans="1:13" s="7" customFormat="1" ht="15">
      <c r="A147" s="58" t="s">
        <v>185</v>
      </c>
      <c r="B147" s="59" t="s">
        <v>186</v>
      </c>
      <c r="C147" s="84">
        <v>0</v>
      </c>
      <c r="D147" s="84">
        <v>0</v>
      </c>
      <c r="E147" s="84">
        <f>F147-0</f>
        <v>0</v>
      </c>
      <c r="F147" s="84">
        <v>0</v>
      </c>
      <c r="G147" s="60">
        <f t="shared" si="25"/>
        <v>0</v>
      </c>
      <c r="H147" s="84">
        <f t="shared" si="3"/>
        <v>0</v>
      </c>
      <c r="I147" s="84">
        <f>J147-0</f>
        <v>0</v>
      </c>
      <c r="J147" s="84">
        <v>0</v>
      </c>
      <c r="K147" s="60">
        <f t="shared" si="24"/>
        <v>0</v>
      </c>
      <c r="L147" s="88">
        <f t="shared" si="5"/>
        <v>0</v>
      </c>
      <c r="M147" s="8"/>
    </row>
    <row r="148" spans="1:13" s="7" customFormat="1" ht="15">
      <c r="A148" s="61"/>
      <c r="B148" s="62"/>
      <c r="C148" s="63"/>
      <c r="D148" s="63"/>
      <c r="E148" s="63"/>
      <c r="F148" s="63"/>
      <c r="G148" s="64"/>
      <c r="H148" s="63"/>
      <c r="I148" s="63"/>
      <c r="J148" s="63"/>
      <c r="K148" s="64"/>
      <c r="L148" s="65" t="s">
        <v>228</v>
      </c>
      <c r="M148" s="8"/>
    </row>
    <row r="149" spans="1:13" s="7" customFormat="1" ht="13.5" customHeight="1">
      <c r="A149" s="31"/>
      <c r="B149" s="28"/>
      <c r="C149" s="32"/>
      <c r="D149" s="32"/>
      <c r="E149" s="32"/>
      <c r="F149" s="32"/>
      <c r="G149" s="33"/>
      <c r="H149" s="32"/>
      <c r="I149" s="32"/>
      <c r="J149" s="32"/>
      <c r="K149" s="33"/>
      <c r="L149" s="32"/>
      <c r="M149" s="8"/>
    </row>
    <row r="150" spans="1:13" s="7" customFormat="1" ht="15.75">
      <c r="A150" s="31"/>
      <c r="B150" s="28"/>
      <c r="C150" s="32"/>
      <c r="D150" s="32"/>
      <c r="E150" s="32"/>
      <c r="F150" s="32"/>
      <c r="G150" s="33"/>
      <c r="H150" s="32"/>
      <c r="I150" s="32"/>
      <c r="J150" s="32"/>
      <c r="K150" s="33"/>
      <c r="L150" s="32"/>
      <c r="M150" s="8"/>
    </row>
    <row r="151" spans="1:13" s="7" customFormat="1" ht="15.75">
      <c r="A151" s="31"/>
      <c r="B151" s="28"/>
      <c r="C151" s="32"/>
      <c r="D151" s="32"/>
      <c r="E151" s="32"/>
      <c r="F151" s="32"/>
      <c r="G151" s="33"/>
      <c r="H151" s="32"/>
      <c r="I151" s="32"/>
      <c r="J151" s="32"/>
      <c r="K151" s="33"/>
      <c r="L151" s="32"/>
      <c r="M151" s="8"/>
    </row>
    <row r="152" spans="1:13" s="7" customFormat="1" ht="17.25" customHeight="1">
      <c r="A152" s="31"/>
      <c r="B152" s="28"/>
      <c r="C152" s="32"/>
      <c r="D152" s="32"/>
      <c r="E152" s="32"/>
      <c r="F152" s="32"/>
      <c r="G152" s="33"/>
      <c r="H152" s="32"/>
      <c r="I152" s="32"/>
      <c r="J152" s="32"/>
      <c r="K152" s="33"/>
      <c r="L152" s="25" t="s">
        <v>157</v>
      </c>
      <c r="M152" s="8"/>
    </row>
    <row r="153" spans="1:13" s="7" customFormat="1" ht="15">
      <c r="A153" s="115" t="s">
        <v>14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8"/>
    </row>
    <row r="154" spans="1:13" s="7" customFormat="1" ht="15">
      <c r="A154" s="115" t="s">
        <v>0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8"/>
    </row>
    <row r="155" spans="1:13" s="7" customFormat="1" ht="15">
      <c r="A155" s="116" t="s">
        <v>1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8"/>
    </row>
    <row r="156" spans="1:13" s="7" customFormat="1" ht="15">
      <c r="A156" s="115" t="s">
        <v>2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8"/>
    </row>
    <row r="157" spans="1:13" s="7" customFormat="1" ht="15">
      <c r="A157" s="115" t="str">
        <f>A8</f>
        <v>JANEIRO A FEVEREIRO 2022/BIMESTRE JANEIRO - FEVEREIRO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8"/>
    </row>
    <row r="158" spans="1:13" s="7" customFormat="1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5" t="str">
        <f>L9</f>
        <v>Emissão: 25/03/2022</v>
      </c>
      <c r="M158" s="8"/>
    </row>
    <row r="159" spans="1:13" s="7" customFormat="1" ht="15">
      <c r="A159" s="27" t="s">
        <v>240</v>
      </c>
      <c r="B159" s="26"/>
      <c r="C159" s="28"/>
      <c r="D159" s="26"/>
      <c r="E159" s="26"/>
      <c r="F159" s="29"/>
      <c r="G159" s="29"/>
      <c r="H159" s="29"/>
      <c r="I159" s="26"/>
      <c r="J159" s="26"/>
      <c r="K159" s="25"/>
      <c r="L159" s="30">
        <v>1</v>
      </c>
      <c r="M159" s="8"/>
    </row>
    <row r="160" spans="1:13" s="7" customFormat="1" ht="13.5" customHeight="1">
      <c r="A160" s="11"/>
      <c r="B160" s="12"/>
      <c r="C160" s="13" t="s">
        <v>3</v>
      </c>
      <c r="D160" s="13" t="s">
        <v>3</v>
      </c>
      <c r="E160" s="117" t="s">
        <v>4</v>
      </c>
      <c r="F160" s="118"/>
      <c r="G160" s="119"/>
      <c r="H160" s="13" t="s">
        <v>18</v>
      </c>
      <c r="I160" s="117" t="s">
        <v>5</v>
      </c>
      <c r="J160" s="118"/>
      <c r="K160" s="119"/>
      <c r="L160" s="14" t="s">
        <v>18</v>
      </c>
      <c r="M160" s="8"/>
    </row>
    <row r="161" spans="1:13" s="7" customFormat="1" ht="14.25" customHeight="1">
      <c r="A161" s="15" t="s">
        <v>23</v>
      </c>
      <c r="B161" s="16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7"/>
      <c r="I161" s="16" t="s">
        <v>9</v>
      </c>
      <c r="J161" s="16" t="s">
        <v>10</v>
      </c>
      <c r="K161" s="16" t="s">
        <v>11</v>
      </c>
      <c r="L161" s="18"/>
      <c r="M161" s="8"/>
    </row>
    <row r="162" spans="1:13" s="7" customFormat="1" ht="13.5" customHeight="1">
      <c r="A162" s="19"/>
      <c r="B162" s="20"/>
      <c r="C162" s="20"/>
      <c r="D162" s="21" t="s">
        <v>12</v>
      </c>
      <c r="E162" s="21"/>
      <c r="F162" s="21" t="s">
        <v>13</v>
      </c>
      <c r="G162" s="21" t="s">
        <v>17</v>
      </c>
      <c r="H162" s="22" t="s">
        <v>19</v>
      </c>
      <c r="I162" s="21"/>
      <c r="J162" s="21" t="s">
        <v>20</v>
      </c>
      <c r="K162" s="21" t="s">
        <v>21</v>
      </c>
      <c r="L162" s="23" t="s">
        <v>22</v>
      </c>
      <c r="M162" s="8"/>
    </row>
    <row r="163" spans="1:13" s="7" customFormat="1" ht="15">
      <c r="A163" s="47" t="s">
        <v>129</v>
      </c>
      <c r="B163" s="50" t="s">
        <v>130</v>
      </c>
      <c r="C163" s="82">
        <f>SUM(C164:C170)</f>
        <v>270150256</v>
      </c>
      <c r="D163" s="82">
        <f>SUM(D164:D170)</f>
        <v>339506397.61</v>
      </c>
      <c r="E163" s="82">
        <f>SUM(E164:E170)</f>
        <v>43289353.21</v>
      </c>
      <c r="F163" s="82">
        <f>SUM(F164:F170)</f>
        <v>43289353.21</v>
      </c>
      <c r="G163" s="51">
        <f aca="true" t="shared" si="28" ref="G163:G197">(F163/$F$296)*100</f>
        <v>0.254127638315382</v>
      </c>
      <c r="H163" s="82">
        <f aca="true" t="shared" si="29" ref="H163:H170">D163-F163</f>
        <v>296217044.40000004</v>
      </c>
      <c r="I163" s="82">
        <f>SUM(I164:I170)</f>
        <v>29595158.64</v>
      </c>
      <c r="J163" s="82">
        <f>SUM(J164:J170)</f>
        <v>29595158.64</v>
      </c>
      <c r="K163" s="51">
        <f aca="true" t="shared" si="30" ref="K163:K197">(J163/$J$296)*100</f>
        <v>0.2628978204817728</v>
      </c>
      <c r="L163" s="85">
        <f aca="true" t="shared" si="31" ref="L163:L170">D163-J163</f>
        <v>309911238.97</v>
      </c>
      <c r="M163" s="8"/>
    </row>
    <row r="164" spans="1:13" s="7" customFormat="1" ht="15">
      <c r="A164" s="52" t="s">
        <v>28</v>
      </c>
      <c r="B164" s="53" t="s">
        <v>33</v>
      </c>
      <c r="C164" s="83">
        <v>31274296</v>
      </c>
      <c r="D164" s="83">
        <v>31074327.2</v>
      </c>
      <c r="E164" s="83">
        <f aca="true" t="shared" si="32" ref="E164:E170">F164-0</f>
        <v>2488451.03</v>
      </c>
      <c r="F164" s="83">
        <v>2488451.03</v>
      </c>
      <c r="G164" s="56">
        <f t="shared" si="28"/>
        <v>0.014608307503455528</v>
      </c>
      <c r="H164" s="83">
        <f t="shared" si="29"/>
        <v>28585876.169999998</v>
      </c>
      <c r="I164" s="83">
        <f aca="true" t="shared" si="33" ref="I164:I170">J164-0</f>
        <v>2445898.73</v>
      </c>
      <c r="J164" s="83">
        <v>2445898.73</v>
      </c>
      <c r="K164" s="56">
        <f t="shared" si="30"/>
        <v>0.02172725117165096</v>
      </c>
      <c r="L164" s="86">
        <f t="shared" si="31"/>
        <v>28628428.47</v>
      </c>
      <c r="M164" s="8"/>
    </row>
    <row r="165" spans="1:13" s="7" customFormat="1" ht="15">
      <c r="A165" s="52" t="s">
        <v>49</v>
      </c>
      <c r="B165" s="53" t="s">
        <v>56</v>
      </c>
      <c r="C165" s="83">
        <v>179775546</v>
      </c>
      <c r="D165" s="83">
        <v>179125546</v>
      </c>
      <c r="E165" s="83">
        <f t="shared" si="32"/>
        <v>39274100.05</v>
      </c>
      <c r="F165" s="83">
        <v>39274100.05</v>
      </c>
      <c r="G165" s="56">
        <f t="shared" si="28"/>
        <v>0.23055632742424434</v>
      </c>
      <c r="H165" s="83">
        <f t="shared" si="29"/>
        <v>139851445.95</v>
      </c>
      <c r="I165" s="83">
        <f t="shared" si="33"/>
        <v>26635450.98</v>
      </c>
      <c r="J165" s="83">
        <v>26635450.98</v>
      </c>
      <c r="K165" s="56">
        <f t="shared" si="30"/>
        <v>0.23660633468363454</v>
      </c>
      <c r="L165" s="86">
        <f t="shared" si="31"/>
        <v>152490095.02</v>
      </c>
      <c r="M165" s="8"/>
    </row>
    <row r="166" spans="1:13" s="7" customFormat="1" ht="15">
      <c r="A166" s="52" t="s">
        <v>52</v>
      </c>
      <c r="B166" s="53" t="s">
        <v>59</v>
      </c>
      <c r="C166" s="83">
        <v>0</v>
      </c>
      <c r="D166" s="83">
        <v>0</v>
      </c>
      <c r="E166" s="83">
        <f t="shared" si="32"/>
        <v>0</v>
      </c>
      <c r="F166" s="83">
        <v>0</v>
      </c>
      <c r="G166" s="56">
        <f t="shared" si="28"/>
        <v>0</v>
      </c>
      <c r="H166" s="83">
        <f t="shared" si="29"/>
        <v>0</v>
      </c>
      <c r="I166" s="83">
        <f t="shared" si="33"/>
        <v>0</v>
      </c>
      <c r="J166" s="83">
        <v>0</v>
      </c>
      <c r="K166" s="56">
        <f t="shared" si="30"/>
        <v>0</v>
      </c>
      <c r="L166" s="86">
        <f t="shared" si="31"/>
        <v>0</v>
      </c>
      <c r="M166" s="8"/>
    </row>
    <row r="167" spans="1:13" s="7" customFormat="1" ht="15">
      <c r="A167" s="52" t="s">
        <v>131</v>
      </c>
      <c r="B167" s="53" t="s">
        <v>132</v>
      </c>
      <c r="C167" s="83">
        <v>1175000</v>
      </c>
      <c r="D167" s="83">
        <v>1175000</v>
      </c>
      <c r="E167" s="83">
        <f t="shared" si="32"/>
        <v>0</v>
      </c>
      <c r="F167" s="83">
        <v>0</v>
      </c>
      <c r="G167" s="56">
        <f t="shared" si="28"/>
        <v>0</v>
      </c>
      <c r="H167" s="83">
        <f t="shared" si="29"/>
        <v>1175000</v>
      </c>
      <c r="I167" s="83">
        <f t="shared" si="33"/>
        <v>0</v>
      </c>
      <c r="J167" s="83">
        <v>0</v>
      </c>
      <c r="K167" s="56">
        <f t="shared" si="30"/>
        <v>0</v>
      </c>
      <c r="L167" s="86">
        <f t="shared" si="31"/>
        <v>1175000</v>
      </c>
      <c r="M167" s="8"/>
    </row>
    <row r="168" spans="1:13" s="7" customFormat="1" ht="15">
      <c r="A168" s="52" t="s">
        <v>251</v>
      </c>
      <c r="B168" s="53" t="s">
        <v>252</v>
      </c>
      <c r="C168" s="83">
        <v>0</v>
      </c>
      <c r="D168" s="83">
        <v>0</v>
      </c>
      <c r="E168" s="83">
        <f t="shared" si="32"/>
        <v>0</v>
      </c>
      <c r="F168" s="83">
        <v>0</v>
      </c>
      <c r="G168" s="56">
        <f t="shared" si="28"/>
        <v>0</v>
      </c>
      <c r="H168" s="83">
        <f t="shared" si="29"/>
        <v>0</v>
      </c>
      <c r="I168" s="83">
        <f t="shared" si="33"/>
        <v>0</v>
      </c>
      <c r="J168" s="83">
        <v>0</v>
      </c>
      <c r="K168" s="56">
        <f t="shared" si="30"/>
        <v>0</v>
      </c>
      <c r="L168" s="86">
        <f t="shared" si="31"/>
        <v>0</v>
      </c>
      <c r="M168" s="8"/>
    </row>
    <row r="169" spans="1:13" s="7" customFormat="1" ht="15">
      <c r="A169" s="52" t="s">
        <v>127</v>
      </c>
      <c r="B169" s="53" t="s">
        <v>269</v>
      </c>
      <c r="C169" s="83">
        <v>0</v>
      </c>
      <c r="D169" s="83">
        <v>0</v>
      </c>
      <c r="E169" s="83">
        <f t="shared" si="32"/>
        <v>0</v>
      </c>
      <c r="F169" s="83">
        <v>0</v>
      </c>
      <c r="G169" s="56">
        <f t="shared" si="28"/>
        <v>0</v>
      </c>
      <c r="H169" s="83">
        <f t="shared" si="29"/>
        <v>0</v>
      </c>
      <c r="I169" s="83">
        <f t="shared" si="33"/>
        <v>0</v>
      </c>
      <c r="J169" s="83">
        <v>0</v>
      </c>
      <c r="K169" s="56">
        <f t="shared" si="30"/>
        <v>0</v>
      </c>
      <c r="L169" s="86">
        <f t="shared" si="31"/>
        <v>0</v>
      </c>
      <c r="M169" s="8"/>
    </row>
    <row r="170" spans="1:13" s="7" customFormat="1" ht="15">
      <c r="A170" s="61" t="s">
        <v>53</v>
      </c>
      <c r="B170" s="66" t="s">
        <v>60</v>
      </c>
      <c r="C170" s="86">
        <v>57925414</v>
      </c>
      <c r="D170" s="86">
        <v>128131524.41</v>
      </c>
      <c r="E170" s="86">
        <f t="shared" si="32"/>
        <v>1526802.13</v>
      </c>
      <c r="F170" s="86">
        <v>1526802.13</v>
      </c>
      <c r="G170" s="67">
        <f t="shared" si="28"/>
        <v>0.008963003387682049</v>
      </c>
      <c r="H170" s="86">
        <f t="shared" si="29"/>
        <v>126604722.28</v>
      </c>
      <c r="I170" s="86">
        <f t="shared" si="33"/>
        <v>513808.93</v>
      </c>
      <c r="J170" s="86">
        <v>513808.93</v>
      </c>
      <c r="K170" s="67">
        <f t="shared" si="30"/>
        <v>0.004564234626487265</v>
      </c>
      <c r="L170" s="86">
        <f t="shared" si="31"/>
        <v>127617715.47999999</v>
      </c>
      <c r="M170" s="8"/>
    </row>
    <row r="171" spans="1:13" s="7" customFormat="1" ht="15">
      <c r="A171" s="47" t="s">
        <v>133</v>
      </c>
      <c r="B171" s="50" t="s">
        <v>134</v>
      </c>
      <c r="C171" s="82">
        <f>SUM(C172:C178)</f>
        <v>859995302</v>
      </c>
      <c r="D171" s="82">
        <f>SUM(D172:D178)</f>
        <v>1736671788.63</v>
      </c>
      <c r="E171" s="82">
        <f>SUM(E172:E178)</f>
        <v>197764028.71</v>
      </c>
      <c r="F171" s="82">
        <f>SUM(F172:F178)</f>
        <v>197764028.71</v>
      </c>
      <c r="G171" s="51">
        <f t="shared" si="28"/>
        <v>1.1609622651557212</v>
      </c>
      <c r="H171" s="82">
        <f aca="true" t="shared" si="34" ref="H171:H193">D171-F171</f>
        <v>1538907759.92</v>
      </c>
      <c r="I171" s="82">
        <f>SUM(I172:I178)</f>
        <v>22803391.8</v>
      </c>
      <c r="J171" s="82">
        <f>SUM(J172:J178)</f>
        <v>22803391.8</v>
      </c>
      <c r="K171" s="51">
        <f t="shared" si="30"/>
        <v>0.2025656316539998</v>
      </c>
      <c r="L171" s="85">
        <f aca="true" t="shared" si="35" ref="L171:L193">D171-J171</f>
        <v>1713868396.8300002</v>
      </c>
      <c r="M171" s="8"/>
    </row>
    <row r="172" spans="1:13" s="7" customFormat="1" ht="15">
      <c r="A172" s="52" t="s">
        <v>28</v>
      </c>
      <c r="B172" s="53" t="s">
        <v>33</v>
      </c>
      <c r="C172" s="83">
        <v>49096575</v>
      </c>
      <c r="D172" s="83">
        <v>552251527.73</v>
      </c>
      <c r="E172" s="83">
        <f aca="true" t="shared" si="36" ref="E172:E178">F172-0</f>
        <v>29794794.24</v>
      </c>
      <c r="F172" s="83">
        <v>29794794.24</v>
      </c>
      <c r="G172" s="56">
        <f t="shared" si="28"/>
        <v>0.1749086122301975</v>
      </c>
      <c r="H172" s="83">
        <f t="shared" si="34"/>
        <v>522456733.49</v>
      </c>
      <c r="I172" s="83">
        <f aca="true" t="shared" si="37" ref="I172:I178">J172-0</f>
        <v>7779441.36</v>
      </c>
      <c r="J172" s="83">
        <v>7779441.36</v>
      </c>
      <c r="K172" s="56">
        <f t="shared" si="30"/>
        <v>0.06910583595742328</v>
      </c>
      <c r="L172" s="86">
        <f t="shared" si="35"/>
        <v>544472086.37</v>
      </c>
      <c r="M172" s="8"/>
    </row>
    <row r="173" spans="1:13" s="7" customFormat="1" ht="15">
      <c r="A173" s="52" t="s">
        <v>50</v>
      </c>
      <c r="B173" s="53" t="s">
        <v>57</v>
      </c>
      <c r="C173" s="83">
        <v>22635</v>
      </c>
      <c r="D173" s="83">
        <v>22635</v>
      </c>
      <c r="E173" s="83">
        <f t="shared" si="36"/>
        <v>0</v>
      </c>
      <c r="F173" s="83">
        <v>0</v>
      </c>
      <c r="G173" s="56">
        <f t="shared" si="28"/>
        <v>0</v>
      </c>
      <c r="H173" s="83">
        <f t="shared" si="34"/>
        <v>22635</v>
      </c>
      <c r="I173" s="83">
        <f t="shared" si="37"/>
        <v>0</v>
      </c>
      <c r="J173" s="83">
        <v>0</v>
      </c>
      <c r="K173" s="56">
        <f t="shared" si="30"/>
        <v>0</v>
      </c>
      <c r="L173" s="86">
        <f t="shared" si="35"/>
        <v>22635</v>
      </c>
      <c r="M173" s="8"/>
    </row>
    <row r="174" spans="1:13" s="7" customFormat="1" ht="15">
      <c r="A174" s="52" t="s">
        <v>51</v>
      </c>
      <c r="B174" s="53" t="s">
        <v>58</v>
      </c>
      <c r="C174" s="83">
        <v>5000</v>
      </c>
      <c r="D174" s="83">
        <v>5000</v>
      </c>
      <c r="E174" s="83">
        <f t="shared" si="36"/>
        <v>0</v>
      </c>
      <c r="F174" s="83">
        <v>0</v>
      </c>
      <c r="G174" s="56">
        <f t="shared" si="28"/>
        <v>0</v>
      </c>
      <c r="H174" s="83"/>
      <c r="I174" s="83">
        <f t="shared" si="37"/>
        <v>0</v>
      </c>
      <c r="J174" s="83">
        <v>0</v>
      </c>
      <c r="K174" s="56">
        <f t="shared" si="30"/>
        <v>0</v>
      </c>
      <c r="L174" s="86">
        <f t="shared" si="35"/>
        <v>5000</v>
      </c>
      <c r="M174" s="8"/>
    </row>
    <row r="175" spans="1:13" s="7" customFormat="1" ht="15">
      <c r="A175" s="52" t="s">
        <v>29</v>
      </c>
      <c r="B175" s="53" t="s">
        <v>34</v>
      </c>
      <c r="C175" s="83">
        <v>1489290</v>
      </c>
      <c r="D175" s="83">
        <v>1489290</v>
      </c>
      <c r="E175" s="83">
        <f t="shared" si="36"/>
        <v>0</v>
      </c>
      <c r="F175" s="83">
        <v>0</v>
      </c>
      <c r="G175" s="56">
        <f t="shared" si="28"/>
        <v>0</v>
      </c>
      <c r="H175" s="83">
        <f t="shared" si="34"/>
        <v>1489290</v>
      </c>
      <c r="I175" s="83">
        <f t="shared" si="37"/>
        <v>0</v>
      </c>
      <c r="J175" s="83">
        <v>0</v>
      </c>
      <c r="K175" s="56">
        <f t="shared" si="30"/>
        <v>0</v>
      </c>
      <c r="L175" s="86">
        <f t="shared" si="35"/>
        <v>1489290</v>
      </c>
      <c r="M175" s="8"/>
    </row>
    <row r="176" spans="1:13" s="7" customFormat="1" ht="15">
      <c r="A176" s="52" t="s">
        <v>135</v>
      </c>
      <c r="B176" s="53" t="s">
        <v>136</v>
      </c>
      <c r="C176" s="83">
        <v>809181802</v>
      </c>
      <c r="D176" s="83">
        <v>1182703335.9</v>
      </c>
      <c r="E176" s="83">
        <f t="shared" si="36"/>
        <v>167969234.47</v>
      </c>
      <c r="F176" s="83">
        <v>167969234.47</v>
      </c>
      <c r="G176" s="56">
        <f t="shared" si="28"/>
        <v>0.9860536529255236</v>
      </c>
      <c r="H176" s="83">
        <f t="shared" si="34"/>
        <v>1014734101.4300001</v>
      </c>
      <c r="I176" s="83">
        <f t="shared" si="37"/>
        <v>15023950.44</v>
      </c>
      <c r="J176" s="83">
        <v>15023950.44</v>
      </c>
      <c r="K176" s="56">
        <f t="shared" si="30"/>
        <v>0.1334597956965765</v>
      </c>
      <c r="L176" s="86">
        <f t="shared" si="35"/>
        <v>1167679385.46</v>
      </c>
      <c r="M176" s="8"/>
    </row>
    <row r="177" spans="1:15" s="7" customFormat="1" ht="15">
      <c r="A177" s="52" t="s">
        <v>261</v>
      </c>
      <c r="B177" s="53" t="s">
        <v>262</v>
      </c>
      <c r="C177" s="83">
        <v>0</v>
      </c>
      <c r="D177" s="83">
        <v>0</v>
      </c>
      <c r="E177" s="83">
        <f t="shared" si="36"/>
        <v>0</v>
      </c>
      <c r="F177" s="83">
        <v>0</v>
      </c>
      <c r="G177" s="56">
        <f t="shared" si="28"/>
        <v>0</v>
      </c>
      <c r="H177" s="83">
        <f t="shared" si="34"/>
        <v>0</v>
      </c>
      <c r="I177" s="83">
        <f t="shared" si="37"/>
        <v>0</v>
      </c>
      <c r="J177" s="83">
        <v>0</v>
      </c>
      <c r="K177" s="56">
        <f t="shared" si="30"/>
        <v>0</v>
      </c>
      <c r="L177" s="86">
        <f t="shared" si="35"/>
        <v>0</v>
      </c>
      <c r="M177" s="114"/>
      <c r="N177" s="114"/>
      <c r="O177" s="114"/>
    </row>
    <row r="178" spans="1:15" s="7" customFormat="1" ht="15">
      <c r="A178" s="52" t="s">
        <v>185</v>
      </c>
      <c r="B178" s="53" t="s">
        <v>186</v>
      </c>
      <c r="C178" s="83">
        <v>200000</v>
      </c>
      <c r="D178" s="83">
        <v>200000</v>
      </c>
      <c r="E178" s="83">
        <f t="shared" si="36"/>
        <v>0</v>
      </c>
      <c r="F178" s="83">
        <v>0</v>
      </c>
      <c r="G178" s="56">
        <f t="shared" si="28"/>
        <v>0</v>
      </c>
      <c r="H178" s="83">
        <f t="shared" si="34"/>
        <v>200000</v>
      </c>
      <c r="I178" s="83">
        <f t="shared" si="37"/>
        <v>0</v>
      </c>
      <c r="J178" s="83">
        <v>0</v>
      </c>
      <c r="K178" s="56">
        <f t="shared" si="30"/>
        <v>0</v>
      </c>
      <c r="L178" s="86">
        <f t="shared" si="35"/>
        <v>200000</v>
      </c>
      <c r="M178" s="111"/>
      <c r="N178" s="111"/>
      <c r="O178" s="111"/>
    </row>
    <row r="179" spans="1:13" s="7" customFormat="1" ht="15">
      <c r="A179" s="47" t="s">
        <v>138</v>
      </c>
      <c r="B179" s="50" t="s">
        <v>137</v>
      </c>
      <c r="C179" s="82">
        <f>SUM(C180:C184)</f>
        <v>634075143</v>
      </c>
      <c r="D179" s="82">
        <f>SUM(D180:D184)</f>
        <v>608458232.8399999</v>
      </c>
      <c r="E179" s="82">
        <f>SUM(E180:E184)</f>
        <v>108464295.19</v>
      </c>
      <c r="F179" s="82">
        <f>SUM(F180:F184)</f>
        <v>108464295.19</v>
      </c>
      <c r="G179" s="51">
        <f t="shared" si="28"/>
        <v>0.6367333566861841</v>
      </c>
      <c r="H179" s="82">
        <f t="shared" si="34"/>
        <v>499993937.6499999</v>
      </c>
      <c r="I179" s="82">
        <f>SUM(I180:I184)</f>
        <v>16181853.55</v>
      </c>
      <c r="J179" s="82">
        <f>SUM(J180:J184)</f>
        <v>16181853.55</v>
      </c>
      <c r="K179" s="51">
        <f t="shared" si="30"/>
        <v>0.14374560654999882</v>
      </c>
      <c r="L179" s="85">
        <f t="shared" si="35"/>
        <v>592276379.29</v>
      </c>
      <c r="M179" s="8"/>
    </row>
    <row r="180" spans="1:13" s="7" customFormat="1" ht="15">
      <c r="A180" s="52" t="s">
        <v>28</v>
      </c>
      <c r="B180" s="53" t="s">
        <v>33</v>
      </c>
      <c r="C180" s="83">
        <v>65776837</v>
      </c>
      <c r="D180" s="83">
        <v>65912635.34</v>
      </c>
      <c r="E180" s="83">
        <f>F180-0</f>
        <v>11837504.44</v>
      </c>
      <c r="F180" s="83">
        <v>11837504.44</v>
      </c>
      <c r="G180" s="56">
        <f t="shared" si="28"/>
        <v>0.06949138353469633</v>
      </c>
      <c r="H180" s="83">
        <f t="shared" si="34"/>
        <v>54075130.900000006</v>
      </c>
      <c r="I180" s="83">
        <f>J180-0</f>
        <v>11678999.33</v>
      </c>
      <c r="J180" s="83">
        <v>11678999.33</v>
      </c>
      <c r="K180" s="56">
        <f t="shared" si="30"/>
        <v>0.10374613992152214</v>
      </c>
      <c r="L180" s="86">
        <f t="shared" si="35"/>
        <v>54233636.010000005</v>
      </c>
      <c r="M180" s="8"/>
    </row>
    <row r="181" spans="1:13" s="7" customFormat="1" ht="15">
      <c r="A181" s="52" t="s">
        <v>50</v>
      </c>
      <c r="B181" s="53" t="s">
        <v>57</v>
      </c>
      <c r="C181" s="83">
        <v>1905013</v>
      </c>
      <c r="D181" s="83">
        <v>1905013</v>
      </c>
      <c r="E181" s="83">
        <f>F181-0</f>
        <v>0</v>
      </c>
      <c r="F181" s="83">
        <v>0</v>
      </c>
      <c r="G181" s="56">
        <f t="shared" si="28"/>
        <v>0</v>
      </c>
      <c r="H181" s="83">
        <f t="shared" si="34"/>
        <v>1905013</v>
      </c>
      <c r="I181" s="83">
        <f>J181-0</f>
        <v>0</v>
      </c>
      <c r="J181" s="83">
        <v>0</v>
      </c>
      <c r="K181" s="56">
        <f t="shared" si="30"/>
        <v>0</v>
      </c>
      <c r="L181" s="86">
        <f t="shared" si="35"/>
        <v>1905013</v>
      </c>
      <c r="M181" s="8"/>
    </row>
    <row r="182" spans="1:13" s="7" customFormat="1" ht="15">
      <c r="A182" s="52" t="s">
        <v>67</v>
      </c>
      <c r="B182" s="53" t="s">
        <v>75</v>
      </c>
      <c r="C182" s="83">
        <v>0</v>
      </c>
      <c r="D182" s="83">
        <v>0</v>
      </c>
      <c r="E182" s="83">
        <f>F182-0</f>
        <v>0</v>
      </c>
      <c r="F182" s="83">
        <v>0</v>
      </c>
      <c r="G182" s="56">
        <f t="shared" si="28"/>
        <v>0</v>
      </c>
      <c r="H182" s="83">
        <f t="shared" si="34"/>
        <v>0</v>
      </c>
      <c r="I182" s="83">
        <f>J182-0</f>
        <v>0</v>
      </c>
      <c r="J182" s="83">
        <v>0</v>
      </c>
      <c r="K182" s="56">
        <f t="shared" si="30"/>
        <v>0</v>
      </c>
      <c r="L182" s="86">
        <f t="shared" si="35"/>
        <v>0</v>
      </c>
      <c r="M182" s="8"/>
    </row>
    <row r="183" spans="1:13" s="7" customFormat="1" ht="15">
      <c r="A183" s="52" t="s">
        <v>135</v>
      </c>
      <c r="B183" s="53" t="s">
        <v>136</v>
      </c>
      <c r="C183" s="83">
        <v>182327434</v>
      </c>
      <c r="D183" s="83">
        <v>207108851.35</v>
      </c>
      <c r="E183" s="83">
        <f>F183-0</f>
        <v>46953740.77</v>
      </c>
      <c r="F183" s="83">
        <v>46953740.77</v>
      </c>
      <c r="G183" s="56">
        <f t="shared" si="28"/>
        <v>0.27563921304318245</v>
      </c>
      <c r="H183" s="83">
        <f t="shared" si="34"/>
        <v>160155110.57999998</v>
      </c>
      <c r="I183" s="83">
        <f>J183-0</f>
        <v>2369217.42</v>
      </c>
      <c r="J183" s="83">
        <v>2369217.42</v>
      </c>
      <c r="K183" s="56">
        <f t="shared" si="30"/>
        <v>0.021046080662788055</v>
      </c>
      <c r="L183" s="86">
        <f t="shared" si="35"/>
        <v>204739633.93</v>
      </c>
      <c r="M183" s="8"/>
    </row>
    <row r="184" spans="1:13" s="7" customFormat="1" ht="15">
      <c r="A184" s="52" t="s">
        <v>139</v>
      </c>
      <c r="B184" s="53" t="s">
        <v>140</v>
      </c>
      <c r="C184" s="83">
        <v>384065859</v>
      </c>
      <c r="D184" s="83">
        <v>333531733.15</v>
      </c>
      <c r="E184" s="83">
        <f>F184-0</f>
        <v>49673049.98</v>
      </c>
      <c r="F184" s="83">
        <v>49673049.98</v>
      </c>
      <c r="G184" s="56">
        <f t="shared" si="28"/>
        <v>0.2916027601083054</v>
      </c>
      <c r="H184" s="83">
        <f t="shared" si="34"/>
        <v>283858683.16999996</v>
      </c>
      <c r="I184" s="83">
        <f>J184-0</f>
        <v>2133636.8</v>
      </c>
      <c r="J184" s="83">
        <v>2133636.8</v>
      </c>
      <c r="K184" s="56">
        <f t="shared" si="30"/>
        <v>0.018953385965688612</v>
      </c>
      <c r="L184" s="86">
        <f t="shared" si="35"/>
        <v>331398096.34999996</v>
      </c>
      <c r="M184" s="8"/>
    </row>
    <row r="185" spans="1:13" s="7" customFormat="1" ht="15">
      <c r="A185" s="47" t="s">
        <v>141</v>
      </c>
      <c r="B185" s="50" t="s">
        <v>142</v>
      </c>
      <c r="C185" s="82">
        <f>SUM(C186:C189)</f>
        <v>551808704</v>
      </c>
      <c r="D185" s="82">
        <f>SUM(D186:D189)</f>
        <v>548808704</v>
      </c>
      <c r="E185" s="82">
        <f>SUM(E186:E189)</f>
        <v>61446024.16</v>
      </c>
      <c r="F185" s="82">
        <f>SUM(F186:F189)</f>
        <v>61446024.16</v>
      </c>
      <c r="G185" s="51">
        <f t="shared" si="28"/>
        <v>0.360715322492819</v>
      </c>
      <c r="H185" s="82">
        <f t="shared" si="34"/>
        <v>487362679.84000003</v>
      </c>
      <c r="I185" s="82">
        <f>SUM(I187:I189)</f>
        <v>582220.05</v>
      </c>
      <c r="J185" s="82">
        <f>SUM(J187:J189)</f>
        <v>582220.05</v>
      </c>
      <c r="K185" s="51">
        <f t="shared" si="30"/>
        <v>0.005171939912459574</v>
      </c>
      <c r="L185" s="85">
        <f t="shared" si="35"/>
        <v>548226483.95</v>
      </c>
      <c r="M185" s="8"/>
    </row>
    <row r="186" spans="1:13" s="7" customFormat="1" ht="15">
      <c r="A186" s="52" t="s">
        <v>51</v>
      </c>
      <c r="B186" s="53" t="s">
        <v>58</v>
      </c>
      <c r="C186" s="83">
        <v>0</v>
      </c>
      <c r="D186" s="83">
        <v>0</v>
      </c>
      <c r="E186" s="82">
        <f>F186-0</f>
        <v>0</v>
      </c>
      <c r="F186" s="82">
        <v>0</v>
      </c>
      <c r="G186" s="51">
        <f t="shared" si="28"/>
        <v>0</v>
      </c>
      <c r="H186" s="83">
        <f t="shared" si="34"/>
        <v>0</v>
      </c>
      <c r="I186" s="82">
        <f>J186-0</f>
        <v>0</v>
      </c>
      <c r="J186" s="82">
        <v>0</v>
      </c>
      <c r="K186" s="51">
        <f t="shared" si="30"/>
        <v>0</v>
      </c>
      <c r="L186" s="86">
        <f t="shared" si="35"/>
        <v>0</v>
      </c>
      <c r="M186" s="8"/>
    </row>
    <row r="187" spans="1:13" s="7" customFormat="1" ht="15">
      <c r="A187" s="52" t="s">
        <v>143</v>
      </c>
      <c r="B187" s="53" t="s">
        <v>144</v>
      </c>
      <c r="C187" s="83">
        <v>551608704</v>
      </c>
      <c r="D187" s="83">
        <v>548608704</v>
      </c>
      <c r="E187" s="83">
        <f>F187-0</f>
        <v>61446024.16</v>
      </c>
      <c r="F187" s="83">
        <v>61446024.16</v>
      </c>
      <c r="G187" s="56">
        <f t="shared" si="28"/>
        <v>0.360715322492819</v>
      </c>
      <c r="H187" s="83">
        <f t="shared" si="34"/>
        <v>487162679.84000003</v>
      </c>
      <c r="I187" s="83">
        <f>J187-0</f>
        <v>582220.05</v>
      </c>
      <c r="J187" s="83">
        <v>582220.05</v>
      </c>
      <c r="K187" s="56">
        <f t="shared" si="30"/>
        <v>0.005171939912459574</v>
      </c>
      <c r="L187" s="86">
        <f t="shared" si="35"/>
        <v>548026483.95</v>
      </c>
      <c r="M187" s="8"/>
    </row>
    <row r="188" spans="1:13" s="7" customFormat="1" ht="15">
      <c r="A188" s="52" t="s">
        <v>153</v>
      </c>
      <c r="B188" s="53" t="s">
        <v>154</v>
      </c>
      <c r="C188" s="83">
        <v>200000</v>
      </c>
      <c r="D188" s="83">
        <v>200000</v>
      </c>
      <c r="E188" s="83">
        <f>F188-0</f>
        <v>0</v>
      </c>
      <c r="F188" s="83">
        <v>0</v>
      </c>
      <c r="G188" s="56">
        <f t="shared" si="28"/>
        <v>0</v>
      </c>
      <c r="H188" s="83">
        <f t="shared" si="34"/>
        <v>200000</v>
      </c>
      <c r="I188" s="83">
        <f>J188-0</f>
        <v>0</v>
      </c>
      <c r="J188" s="83">
        <v>0</v>
      </c>
      <c r="K188" s="56">
        <f t="shared" si="30"/>
        <v>0</v>
      </c>
      <c r="L188" s="86">
        <f t="shared" si="35"/>
        <v>200000</v>
      </c>
      <c r="M188" s="8"/>
    </row>
    <row r="189" spans="1:15" s="7" customFormat="1" ht="15">
      <c r="A189" s="52" t="s">
        <v>147</v>
      </c>
      <c r="B189" s="53" t="s">
        <v>148</v>
      </c>
      <c r="C189" s="83">
        <v>0</v>
      </c>
      <c r="D189" s="83">
        <v>0</v>
      </c>
      <c r="E189" s="83">
        <f>F189-0</f>
        <v>0</v>
      </c>
      <c r="F189" s="83">
        <v>0</v>
      </c>
      <c r="G189" s="56">
        <f t="shared" si="28"/>
        <v>0</v>
      </c>
      <c r="H189" s="83">
        <f t="shared" si="34"/>
        <v>0</v>
      </c>
      <c r="I189" s="83">
        <f>J189-0</f>
        <v>0</v>
      </c>
      <c r="J189" s="83">
        <v>0</v>
      </c>
      <c r="K189" s="56">
        <f t="shared" si="30"/>
        <v>0</v>
      </c>
      <c r="L189" s="86">
        <f t="shared" si="35"/>
        <v>0</v>
      </c>
      <c r="M189" s="8"/>
      <c r="O189" s="9"/>
    </row>
    <row r="190" spans="1:15" s="7" customFormat="1" ht="15">
      <c r="A190" s="47" t="s">
        <v>149</v>
      </c>
      <c r="B190" s="50" t="s">
        <v>150</v>
      </c>
      <c r="C190" s="82">
        <f>SUM(C191:C200)</f>
        <v>668036744</v>
      </c>
      <c r="D190" s="82">
        <f>SUM(D191:D200)</f>
        <v>673733067.46</v>
      </c>
      <c r="E190" s="82">
        <f>SUM(E191:E200)</f>
        <v>120133164.51</v>
      </c>
      <c r="F190" s="82">
        <f>SUM(F191:F200)</f>
        <v>120133164.51</v>
      </c>
      <c r="G190" s="51">
        <f t="shared" si="28"/>
        <v>0.7052347775255559</v>
      </c>
      <c r="H190" s="82">
        <f t="shared" si="34"/>
        <v>553599902.95</v>
      </c>
      <c r="I190" s="82">
        <f>SUM(I191:I199)</f>
        <v>39196561.51</v>
      </c>
      <c r="J190" s="82">
        <f>SUM(J191:J199)</f>
        <v>39196561.51</v>
      </c>
      <c r="K190" s="51">
        <f t="shared" si="30"/>
        <v>0.3481883884018519</v>
      </c>
      <c r="L190" s="85">
        <f t="shared" si="35"/>
        <v>634536505.95</v>
      </c>
      <c r="M190" s="8"/>
      <c r="O190" s="10"/>
    </row>
    <row r="191" spans="1:13" s="7" customFormat="1" ht="15">
      <c r="A191" s="52" t="s">
        <v>28</v>
      </c>
      <c r="B191" s="53" t="s">
        <v>33</v>
      </c>
      <c r="C191" s="83">
        <v>161680742</v>
      </c>
      <c r="D191" s="83">
        <v>160980742</v>
      </c>
      <c r="E191" s="83">
        <f aca="true" t="shared" si="38" ref="E191:E200">F191-0</f>
        <v>29526826.13</v>
      </c>
      <c r="F191" s="83">
        <v>29526826.13</v>
      </c>
      <c r="G191" s="56">
        <f t="shared" si="28"/>
        <v>0.1733355209759164</v>
      </c>
      <c r="H191" s="83">
        <f t="shared" si="34"/>
        <v>131453915.87</v>
      </c>
      <c r="I191" s="83">
        <f aca="true" t="shared" si="39" ref="I191:I200">J191-0</f>
        <v>24193844.72</v>
      </c>
      <c r="J191" s="83">
        <v>24193844.72</v>
      </c>
      <c r="K191" s="56">
        <f t="shared" si="30"/>
        <v>0.21491721410696404</v>
      </c>
      <c r="L191" s="86">
        <f t="shared" si="35"/>
        <v>136786897.28</v>
      </c>
      <c r="M191" s="8"/>
    </row>
    <row r="192" spans="1:13" s="7" customFormat="1" ht="15">
      <c r="A192" s="52" t="s">
        <v>29</v>
      </c>
      <c r="B192" s="53" t="s">
        <v>34</v>
      </c>
      <c r="C192" s="83">
        <v>0</v>
      </c>
      <c r="D192" s="83">
        <v>0</v>
      </c>
      <c r="E192" s="83">
        <f t="shared" si="38"/>
        <v>0</v>
      </c>
      <c r="F192" s="83">
        <v>0</v>
      </c>
      <c r="G192" s="56">
        <f t="shared" si="28"/>
        <v>0</v>
      </c>
      <c r="H192" s="83">
        <f t="shared" si="34"/>
        <v>0</v>
      </c>
      <c r="I192" s="83">
        <f t="shared" si="39"/>
        <v>0</v>
      </c>
      <c r="J192" s="83">
        <v>0</v>
      </c>
      <c r="K192" s="56">
        <f t="shared" si="30"/>
        <v>0</v>
      </c>
      <c r="L192" s="86">
        <f t="shared" si="35"/>
        <v>0</v>
      </c>
      <c r="M192" s="8"/>
    </row>
    <row r="193" spans="1:13" s="7" customFormat="1" ht="15">
      <c r="A193" s="52" t="s">
        <v>151</v>
      </c>
      <c r="B193" s="53" t="s">
        <v>152</v>
      </c>
      <c r="C193" s="83">
        <v>0</v>
      </c>
      <c r="D193" s="83">
        <v>0</v>
      </c>
      <c r="E193" s="83">
        <f t="shared" si="38"/>
        <v>0</v>
      </c>
      <c r="F193" s="83">
        <v>0</v>
      </c>
      <c r="G193" s="56">
        <f t="shared" si="28"/>
        <v>0</v>
      </c>
      <c r="H193" s="83">
        <f t="shared" si="34"/>
        <v>0</v>
      </c>
      <c r="I193" s="83">
        <f t="shared" si="39"/>
        <v>0</v>
      </c>
      <c r="J193" s="83">
        <v>0</v>
      </c>
      <c r="K193" s="56">
        <f t="shared" si="30"/>
        <v>0</v>
      </c>
      <c r="L193" s="86">
        <f t="shared" si="35"/>
        <v>0</v>
      </c>
      <c r="M193" s="8"/>
    </row>
    <row r="194" spans="1:13" s="7" customFormat="1" ht="15">
      <c r="A194" s="52" t="s">
        <v>153</v>
      </c>
      <c r="B194" s="53" t="s">
        <v>154</v>
      </c>
      <c r="C194" s="83">
        <v>138693891</v>
      </c>
      <c r="D194" s="83">
        <v>140193891</v>
      </c>
      <c r="E194" s="83">
        <f t="shared" si="38"/>
        <v>6838639.61</v>
      </c>
      <c r="F194" s="83">
        <v>6838639.61</v>
      </c>
      <c r="G194" s="56">
        <f t="shared" si="28"/>
        <v>0.04014583735979373</v>
      </c>
      <c r="H194" s="83">
        <f aca="true" t="shared" si="40" ref="H194:H200">D194-F194</f>
        <v>133355251.39</v>
      </c>
      <c r="I194" s="83">
        <f t="shared" si="39"/>
        <v>3776458.04</v>
      </c>
      <c r="J194" s="83">
        <v>3776458.04</v>
      </c>
      <c r="K194" s="56">
        <f t="shared" si="30"/>
        <v>0.03354679053874021</v>
      </c>
      <c r="L194" s="86">
        <f aca="true" t="shared" si="41" ref="L194:L200">D194-J194</f>
        <v>136417432.96</v>
      </c>
      <c r="M194" s="8"/>
    </row>
    <row r="195" spans="1:13" s="7" customFormat="1" ht="15">
      <c r="A195" s="52" t="s">
        <v>30</v>
      </c>
      <c r="B195" s="53" t="s">
        <v>35</v>
      </c>
      <c r="C195" s="83">
        <v>13070694</v>
      </c>
      <c r="D195" s="83">
        <v>13070694</v>
      </c>
      <c r="E195" s="83">
        <f t="shared" si="38"/>
        <v>9487437.98</v>
      </c>
      <c r="F195" s="83">
        <v>9487437.98</v>
      </c>
      <c r="G195" s="56">
        <f t="shared" si="28"/>
        <v>0.055695454626568636</v>
      </c>
      <c r="H195" s="83">
        <f t="shared" si="40"/>
        <v>3583256.0199999996</v>
      </c>
      <c r="I195" s="83">
        <f t="shared" si="39"/>
        <v>52900</v>
      </c>
      <c r="J195" s="83">
        <v>52900</v>
      </c>
      <c r="K195" s="56">
        <f t="shared" si="30"/>
        <v>0.0004699178967971155</v>
      </c>
      <c r="L195" s="86">
        <f t="shared" si="41"/>
        <v>13017794</v>
      </c>
      <c r="M195" s="8"/>
    </row>
    <row r="196" spans="1:13" s="7" customFormat="1" ht="15">
      <c r="A196" s="52" t="s">
        <v>145</v>
      </c>
      <c r="B196" s="53" t="s">
        <v>146</v>
      </c>
      <c r="C196" s="83">
        <v>264819165</v>
      </c>
      <c r="D196" s="83">
        <v>264819165</v>
      </c>
      <c r="E196" s="83">
        <f t="shared" si="38"/>
        <v>71971498.05</v>
      </c>
      <c r="F196" s="83">
        <v>71971498.05</v>
      </c>
      <c r="G196" s="56">
        <f t="shared" si="28"/>
        <v>0.4225045067488228</v>
      </c>
      <c r="H196" s="83">
        <f t="shared" si="40"/>
        <v>192847666.95</v>
      </c>
      <c r="I196" s="83">
        <f t="shared" si="39"/>
        <v>10025263.31</v>
      </c>
      <c r="J196" s="83">
        <v>10025263.31</v>
      </c>
      <c r="K196" s="56">
        <f t="shared" si="30"/>
        <v>0.08905577787282587</v>
      </c>
      <c r="L196" s="86">
        <f t="shared" si="41"/>
        <v>254793901.69</v>
      </c>
      <c r="M196" s="8"/>
    </row>
    <row r="197" spans="1:13" s="7" customFormat="1" ht="15">
      <c r="A197" s="68" t="s">
        <v>147</v>
      </c>
      <c r="B197" s="53" t="s">
        <v>148</v>
      </c>
      <c r="C197" s="83">
        <v>81686568</v>
      </c>
      <c r="D197" s="83">
        <v>81686568</v>
      </c>
      <c r="E197" s="83">
        <f t="shared" si="38"/>
        <v>0</v>
      </c>
      <c r="F197" s="83">
        <v>0</v>
      </c>
      <c r="G197" s="56">
        <f t="shared" si="28"/>
        <v>0</v>
      </c>
      <c r="H197" s="83">
        <f t="shared" si="40"/>
        <v>81686568</v>
      </c>
      <c r="I197" s="83">
        <f t="shared" si="39"/>
        <v>0</v>
      </c>
      <c r="J197" s="83">
        <v>0</v>
      </c>
      <c r="K197" s="56">
        <f t="shared" si="30"/>
        <v>0</v>
      </c>
      <c r="L197" s="86">
        <f t="shared" si="41"/>
        <v>81686568</v>
      </c>
      <c r="M197" s="8"/>
    </row>
    <row r="198" spans="1:13" s="7" customFormat="1" ht="15">
      <c r="A198" s="68" t="s">
        <v>160</v>
      </c>
      <c r="B198" s="53" t="s">
        <v>161</v>
      </c>
      <c r="C198" s="89">
        <v>8045684</v>
      </c>
      <c r="D198" s="83">
        <v>8045684</v>
      </c>
      <c r="E198" s="83">
        <f t="shared" si="38"/>
        <v>780063.51</v>
      </c>
      <c r="F198" s="83">
        <v>780063.51</v>
      </c>
      <c r="G198" s="56">
        <f aca="true" t="shared" si="42" ref="G198:G229">(F198/$F$296)*100</f>
        <v>0.004579317611206862</v>
      </c>
      <c r="H198" s="83">
        <f t="shared" si="40"/>
        <v>7265620.49</v>
      </c>
      <c r="I198" s="83">
        <f t="shared" si="39"/>
        <v>113636.16</v>
      </c>
      <c r="J198" s="83">
        <v>113636.16</v>
      </c>
      <c r="K198" s="56">
        <f aca="true" t="shared" si="43" ref="K198:K229">(J198/$J$296)*100</f>
        <v>0.0010094454689470794</v>
      </c>
      <c r="L198" s="86">
        <f t="shared" si="41"/>
        <v>7932047.84</v>
      </c>
      <c r="M198" s="8"/>
    </row>
    <row r="199" spans="1:13" s="7" customFormat="1" ht="15">
      <c r="A199" s="68" t="s">
        <v>97</v>
      </c>
      <c r="B199" s="53" t="s">
        <v>237</v>
      </c>
      <c r="C199" s="89">
        <v>40000</v>
      </c>
      <c r="D199" s="83">
        <v>4936323.46</v>
      </c>
      <c r="E199" s="83">
        <f t="shared" si="38"/>
        <v>1528699.23</v>
      </c>
      <c r="F199" s="83">
        <v>1528699.23</v>
      </c>
      <c r="G199" s="56">
        <f t="shared" si="42"/>
        <v>0.008974140203247515</v>
      </c>
      <c r="H199" s="83">
        <f t="shared" si="40"/>
        <v>3407624.23</v>
      </c>
      <c r="I199" s="83">
        <f t="shared" si="39"/>
        <v>1034459.28</v>
      </c>
      <c r="J199" s="83">
        <v>1034459.28</v>
      </c>
      <c r="K199" s="56">
        <f t="shared" si="43"/>
        <v>0.009189242517577663</v>
      </c>
      <c r="L199" s="86">
        <f t="shared" si="41"/>
        <v>3901864.1799999997</v>
      </c>
      <c r="M199" s="8"/>
    </row>
    <row r="200" spans="1:13" s="7" customFormat="1" ht="15">
      <c r="A200" s="61" t="s">
        <v>201</v>
      </c>
      <c r="B200" s="53" t="s">
        <v>202</v>
      </c>
      <c r="C200" s="89">
        <v>0</v>
      </c>
      <c r="D200" s="83">
        <v>0</v>
      </c>
      <c r="E200" s="83">
        <f t="shared" si="38"/>
        <v>0</v>
      </c>
      <c r="F200" s="83">
        <v>0</v>
      </c>
      <c r="G200" s="56">
        <f t="shared" si="42"/>
        <v>0</v>
      </c>
      <c r="H200" s="83">
        <f t="shared" si="40"/>
        <v>0</v>
      </c>
      <c r="I200" s="83">
        <f t="shared" si="39"/>
        <v>0</v>
      </c>
      <c r="J200" s="83">
        <v>0</v>
      </c>
      <c r="K200" s="56">
        <f t="shared" si="43"/>
        <v>0</v>
      </c>
      <c r="L200" s="86">
        <f t="shared" si="41"/>
        <v>0</v>
      </c>
      <c r="M200" s="8"/>
    </row>
    <row r="201" spans="1:12" ht="15">
      <c r="A201" s="47" t="s">
        <v>158</v>
      </c>
      <c r="B201" s="50" t="s">
        <v>159</v>
      </c>
      <c r="C201" s="82">
        <f>SUM(C202:C210)</f>
        <v>554632390</v>
      </c>
      <c r="D201" s="82">
        <f>SUM(D202:D210)</f>
        <v>700155897.4</v>
      </c>
      <c r="E201" s="82">
        <f>SUM(E202:E210)</f>
        <v>50233741.83</v>
      </c>
      <c r="F201" s="82">
        <f>SUM(F202:F210)</f>
        <v>50233741.83</v>
      </c>
      <c r="G201" s="51">
        <f t="shared" si="42"/>
        <v>0.2948942691075729</v>
      </c>
      <c r="H201" s="82">
        <f>D201-F201</f>
        <v>649922155.5699999</v>
      </c>
      <c r="I201" s="82">
        <f>SUM(I202:I210)</f>
        <v>28051913.56</v>
      </c>
      <c r="J201" s="82">
        <f>SUM(J202:J210)</f>
        <v>28051913.56</v>
      </c>
      <c r="K201" s="51">
        <f t="shared" si="43"/>
        <v>0.24918896448487116</v>
      </c>
      <c r="L201" s="85">
        <f>D201-J201</f>
        <v>672103983.84</v>
      </c>
    </row>
    <row r="202" spans="1:12" ht="15">
      <c r="A202" s="52" t="s">
        <v>28</v>
      </c>
      <c r="B202" s="53" t="s">
        <v>33</v>
      </c>
      <c r="C202" s="83">
        <v>136105099</v>
      </c>
      <c r="D202" s="83">
        <v>130547830.48</v>
      </c>
      <c r="E202" s="83">
        <f aca="true" t="shared" si="44" ref="E202:E210">F202-0</f>
        <v>11835715.07</v>
      </c>
      <c r="F202" s="83">
        <v>11835715.07</v>
      </c>
      <c r="G202" s="56">
        <f t="shared" si="42"/>
        <v>0.06948087914185021</v>
      </c>
      <c r="H202" s="83">
        <f aca="true" t="shared" si="45" ref="H202:H285">D202-F202</f>
        <v>118712115.41</v>
      </c>
      <c r="I202" s="83">
        <v>10675044.99</v>
      </c>
      <c r="J202" s="83">
        <v>10675044.99</v>
      </c>
      <c r="K202" s="56">
        <f t="shared" si="43"/>
        <v>0.09482787693601862</v>
      </c>
      <c r="L202" s="86">
        <f>D202-J202</f>
        <v>119872785.49000001</v>
      </c>
    </row>
    <row r="203" spans="1:12" ht="15">
      <c r="A203" s="52" t="s">
        <v>50</v>
      </c>
      <c r="B203" s="53" t="s">
        <v>57</v>
      </c>
      <c r="C203" s="83">
        <v>10814886</v>
      </c>
      <c r="D203" s="83">
        <v>91132549.74</v>
      </c>
      <c r="E203" s="83">
        <f t="shared" si="44"/>
        <v>17204105.54</v>
      </c>
      <c r="F203" s="83">
        <v>17204105.54</v>
      </c>
      <c r="G203" s="56">
        <f t="shared" si="42"/>
        <v>0.1009957041630925</v>
      </c>
      <c r="H203" s="83">
        <f t="shared" si="45"/>
        <v>73928444.19999999</v>
      </c>
      <c r="I203" s="83">
        <v>949884.08</v>
      </c>
      <c r="J203" s="83">
        <v>949884.08</v>
      </c>
      <c r="K203" s="56">
        <f t="shared" si="43"/>
        <v>0.008437949509918014</v>
      </c>
      <c r="L203" s="86">
        <f aca="true" t="shared" si="46" ref="L203:L283">D203-J203</f>
        <v>90182665.66</v>
      </c>
    </row>
    <row r="204" spans="1:12" ht="15">
      <c r="A204" s="52" t="s">
        <v>29</v>
      </c>
      <c r="B204" s="53" t="s">
        <v>34</v>
      </c>
      <c r="C204" s="83">
        <v>355000</v>
      </c>
      <c r="D204" s="83">
        <v>114597</v>
      </c>
      <c r="E204" s="83">
        <f t="shared" si="44"/>
        <v>0</v>
      </c>
      <c r="F204" s="83">
        <v>0</v>
      </c>
      <c r="G204" s="56">
        <f t="shared" si="42"/>
        <v>0</v>
      </c>
      <c r="H204" s="83">
        <f t="shared" si="45"/>
        <v>114597</v>
      </c>
      <c r="I204" s="83">
        <f>J204-0</f>
        <v>0</v>
      </c>
      <c r="J204" s="83"/>
      <c r="K204" s="56">
        <f t="shared" si="43"/>
        <v>0</v>
      </c>
      <c r="L204" s="86">
        <f t="shared" si="46"/>
        <v>114597</v>
      </c>
    </row>
    <row r="205" spans="1:12" ht="15">
      <c r="A205" s="52" t="s">
        <v>114</v>
      </c>
      <c r="B205" s="53" t="s">
        <v>121</v>
      </c>
      <c r="C205" s="83">
        <v>53586448</v>
      </c>
      <c r="D205" s="83">
        <v>82215799.18</v>
      </c>
      <c r="E205" s="83">
        <f t="shared" si="44"/>
        <v>9967667.94</v>
      </c>
      <c r="F205" s="83">
        <v>9967667.94</v>
      </c>
      <c r="G205" s="56">
        <f t="shared" si="42"/>
        <v>0.058514616765375976</v>
      </c>
      <c r="H205" s="83">
        <f t="shared" si="45"/>
        <v>72248131.24000001</v>
      </c>
      <c r="I205" s="83">
        <v>9828067.94</v>
      </c>
      <c r="J205" s="83">
        <v>9828067.94</v>
      </c>
      <c r="K205" s="56">
        <f t="shared" si="43"/>
        <v>0.08730406457360981</v>
      </c>
      <c r="L205" s="86">
        <f t="shared" si="46"/>
        <v>72387731.24000001</v>
      </c>
    </row>
    <row r="206" spans="1:12" ht="15">
      <c r="A206" s="52" t="s">
        <v>116</v>
      </c>
      <c r="B206" s="53" t="s">
        <v>123</v>
      </c>
      <c r="C206" s="83">
        <v>0</v>
      </c>
      <c r="D206" s="83">
        <v>0</v>
      </c>
      <c r="E206" s="83">
        <f t="shared" si="44"/>
        <v>0</v>
      </c>
      <c r="F206" s="83">
        <v>0</v>
      </c>
      <c r="G206" s="56">
        <f t="shared" si="42"/>
        <v>0</v>
      </c>
      <c r="H206" s="83">
        <f t="shared" si="45"/>
        <v>0</v>
      </c>
      <c r="I206" s="83">
        <f>J206-0</f>
        <v>0</v>
      </c>
      <c r="J206" s="83">
        <v>0</v>
      </c>
      <c r="K206" s="56">
        <f t="shared" si="43"/>
        <v>0</v>
      </c>
      <c r="L206" s="86">
        <f t="shared" si="46"/>
        <v>0</v>
      </c>
    </row>
    <row r="207" spans="1:12" ht="15">
      <c r="A207" s="52" t="s">
        <v>96</v>
      </c>
      <c r="B207" s="53" t="s">
        <v>102</v>
      </c>
      <c r="C207" s="83">
        <v>288760957</v>
      </c>
      <c r="D207" s="83">
        <v>326135121</v>
      </c>
      <c r="E207" s="83">
        <f t="shared" si="44"/>
        <v>10905739.67</v>
      </c>
      <c r="F207" s="83">
        <v>10905739.67</v>
      </c>
      <c r="G207" s="56">
        <f t="shared" si="42"/>
        <v>0.06402151247155288</v>
      </c>
      <c r="H207" s="83">
        <f t="shared" si="45"/>
        <v>315229381.33</v>
      </c>
      <c r="I207" s="83">
        <v>6414675.85</v>
      </c>
      <c r="J207" s="83">
        <v>6414675.85</v>
      </c>
      <c r="K207" s="56">
        <f t="shared" si="43"/>
        <v>0.05698243826214081</v>
      </c>
      <c r="L207" s="86">
        <f t="shared" si="46"/>
        <v>319720445.15</v>
      </c>
    </row>
    <row r="208" spans="1:12" ht="15">
      <c r="A208" s="52" t="s">
        <v>160</v>
      </c>
      <c r="B208" s="53" t="s">
        <v>161</v>
      </c>
      <c r="C208" s="83">
        <v>0</v>
      </c>
      <c r="D208" s="83">
        <v>0</v>
      </c>
      <c r="E208" s="83">
        <f t="shared" si="44"/>
        <v>0</v>
      </c>
      <c r="F208" s="83">
        <v>0</v>
      </c>
      <c r="G208" s="56">
        <f t="shared" si="42"/>
        <v>0</v>
      </c>
      <c r="H208" s="83">
        <f t="shared" si="45"/>
        <v>0</v>
      </c>
      <c r="I208" s="83">
        <f>J208-0</f>
        <v>0</v>
      </c>
      <c r="J208" s="83"/>
      <c r="K208" s="56">
        <f t="shared" si="43"/>
        <v>0</v>
      </c>
      <c r="L208" s="86">
        <f t="shared" si="46"/>
        <v>0</v>
      </c>
    </row>
    <row r="209" spans="1:12" ht="15">
      <c r="A209" s="52" t="s">
        <v>97</v>
      </c>
      <c r="B209" s="53" t="s">
        <v>241</v>
      </c>
      <c r="C209" s="83">
        <v>65005000</v>
      </c>
      <c r="D209" s="83">
        <v>70005000</v>
      </c>
      <c r="E209" s="83">
        <f t="shared" si="44"/>
        <v>320513.61</v>
      </c>
      <c r="F209" s="83">
        <v>320513.61</v>
      </c>
      <c r="G209" s="56">
        <f t="shared" si="42"/>
        <v>0.0018815565657012822</v>
      </c>
      <c r="H209" s="83">
        <f t="shared" si="45"/>
        <v>69684486.39</v>
      </c>
      <c r="I209" s="83">
        <v>184240.7</v>
      </c>
      <c r="J209" s="83">
        <v>184240.7</v>
      </c>
      <c r="K209" s="56">
        <f t="shared" si="43"/>
        <v>0.0016366352031839</v>
      </c>
      <c r="L209" s="86">
        <f t="shared" si="46"/>
        <v>69820759.3</v>
      </c>
    </row>
    <row r="210" spans="1:12" ht="15">
      <c r="A210" s="52" t="s">
        <v>187</v>
      </c>
      <c r="B210" s="53" t="s">
        <v>188</v>
      </c>
      <c r="C210" s="83">
        <v>5000</v>
      </c>
      <c r="D210" s="83">
        <v>5000</v>
      </c>
      <c r="E210" s="83">
        <f t="shared" si="44"/>
        <v>0</v>
      </c>
      <c r="F210" s="83">
        <v>0</v>
      </c>
      <c r="G210" s="56">
        <f t="shared" si="42"/>
        <v>0</v>
      </c>
      <c r="H210" s="83">
        <f t="shared" si="45"/>
        <v>5000</v>
      </c>
      <c r="I210" s="83">
        <v>0</v>
      </c>
      <c r="J210" s="83">
        <v>0</v>
      </c>
      <c r="K210" s="56">
        <f t="shared" si="43"/>
        <v>0</v>
      </c>
      <c r="L210" s="86">
        <f t="shared" si="46"/>
        <v>5000</v>
      </c>
    </row>
    <row r="211" spans="1:12" ht="15">
      <c r="A211" s="47" t="s">
        <v>162</v>
      </c>
      <c r="B211" s="50" t="s">
        <v>163</v>
      </c>
      <c r="C211" s="82">
        <f>SUM(C212:C229)</f>
        <v>602555010</v>
      </c>
      <c r="D211" s="82">
        <f>SUM(D212:D229)</f>
        <v>633267468.89</v>
      </c>
      <c r="E211" s="82">
        <f>SUM(E212:E229)</f>
        <v>92233810.06</v>
      </c>
      <c r="F211" s="82">
        <f>SUM(F212:F229)</f>
        <v>92233810.06</v>
      </c>
      <c r="G211" s="51">
        <f t="shared" si="42"/>
        <v>0.5414532346942709</v>
      </c>
      <c r="H211" s="82">
        <f t="shared" si="45"/>
        <v>541033658.8299999</v>
      </c>
      <c r="I211" s="82">
        <f>SUM(I212:I229)</f>
        <v>58587572.7</v>
      </c>
      <c r="J211" s="82">
        <f>SUM(J212:J229)</f>
        <v>58587572.7</v>
      </c>
      <c r="K211" s="51">
        <f t="shared" si="43"/>
        <v>0.5204413788588299</v>
      </c>
      <c r="L211" s="85">
        <f t="shared" si="46"/>
        <v>574679896.1899999</v>
      </c>
    </row>
    <row r="212" spans="1:12" ht="15">
      <c r="A212" s="52" t="s">
        <v>28</v>
      </c>
      <c r="B212" s="53" t="s">
        <v>33</v>
      </c>
      <c r="C212" s="83">
        <v>403815826</v>
      </c>
      <c r="D212" s="83">
        <v>406994595.77</v>
      </c>
      <c r="E212" s="83">
        <f>F212-0</f>
        <v>51867524.31</v>
      </c>
      <c r="F212" s="83">
        <v>51867524.31</v>
      </c>
      <c r="G212" s="56">
        <f t="shared" si="42"/>
        <v>0.30448529443773503</v>
      </c>
      <c r="H212" s="83">
        <f t="shared" si="45"/>
        <v>355127071.46</v>
      </c>
      <c r="I212" s="83">
        <f>J212-0</f>
        <v>49127080</v>
      </c>
      <c r="J212" s="83">
        <v>49127080</v>
      </c>
      <c r="K212" s="56">
        <f t="shared" si="43"/>
        <v>0.43640253514902905</v>
      </c>
      <c r="L212" s="86">
        <f t="shared" si="46"/>
        <v>357867515.77</v>
      </c>
    </row>
    <row r="213" spans="1:12" ht="15">
      <c r="A213" s="52" t="s">
        <v>50</v>
      </c>
      <c r="B213" s="53" t="s">
        <v>57</v>
      </c>
      <c r="C213" s="83">
        <v>8005000</v>
      </c>
      <c r="D213" s="83">
        <v>12137757.6</v>
      </c>
      <c r="E213" s="83">
        <f aca="true" t="shared" si="47" ref="E213:E218">F213-0</f>
        <v>0</v>
      </c>
      <c r="F213" s="83">
        <v>0</v>
      </c>
      <c r="G213" s="56">
        <f t="shared" si="42"/>
        <v>0</v>
      </c>
      <c r="H213" s="83">
        <f t="shared" si="45"/>
        <v>12137757.6</v>
      </c>
      <c r="I213" s="83">
        <f aca="true" t="shared" si="48" ref="I213:I228">J213-0</f>
        <v>0</v>
      </c>
      <c r="J213" s="83">
        <v>0</v>
      </c>
      <c r="K213" s="56">
        <f t="shared" si="43"/>
        <v>0</v>
      </c>
      <c r="L213" s="86">
        <f t="shared" si="46"/>
        <v>12137757.6</v>
      </c>
    </row>
    <row r="214" spans="1:12" ht="15">
      <c r="A214" s="52" t="s">
        <v>51</v>
      </c>
      <c r="B214" s="53" t="s">
        <v>58</v>
      </c>
      <c r="C214" s="83">
        <v>0</v>
      </c>
      <c r="D214" s="83">
        <v>0</v>
      </c>
      <c r="E214" s="83">
        <f t="shared" si="47"/>
        <v>0</v>
      </c>
      <c r="F214" s="83">
        <v>0</v>
      </c>
      <c r="G214" s="56">
        <f t="shared" si="42"/>
        <v>0</v>
      </c>
      <c r="H214" s="83">
        <f t="shared" si="45"/>
        <v>0</v>
      </c>
      <c r="I214" s="83">
        <f t="shared" si="48"/>
        <v>0</v>
      </c>
      <c r="J214" s="83">
        <v>0</v>
      </c>
      <c r="K214" s="56">
        <f t="shared" si="43"/>
        <v>0</v>
      </c>
      <c r="L214" s="86">
        <f t="shared" si="46"/>
        <v>0</v>
      </c>
    </row>
    <row r="215" spans="1:12" ht="15">
      <c r="A215" s="52" t="s">
        <v>29</v>
      </c>
      <c r="B215" s="53" t="s">
        <v>263</v>
      </c>
      <c r="C215" s="83">
        <v>0</v>
      </c>
      <c r="D215" s="83">
        <v>0</v>
      </c>
      <c r="E215" s="54">
        <f t="shared" si="47"/>
        <v>0</v>
      </c>
      <c r="F215" s="54">
        <v>0</v>
      </c>
      <c r="G215" s="56">
        <f t="shared" si="42"/>
        <v>0</v>
      </c>
      <c r="H215" s="83">
        <f t="shared" si="45"/>
        <v>0</v>
      </c>
      <c r="I215" s="83">
        <f t="shared" si="48"/>
        <v>0</v>
      </c>
      <c r="J215" s="83">
        <v>0</v>
      </c>
      <c r="K215" s="56">
        <f t="shared" si="43"/>
        <v>0</v>
      </c>
      <c r="L215" s="86">
        <f t="shared" si="46"/>
        <v>0</v>
      </c>
    </row>
    <row r="216" spans="1:12" ht="15">
      <c r="A216" s="52" t="s">
        <v>94</v>
      </c>
      <c r="B216" s="53" t="s">
        <v>100</v>
      </c>
      <c r="C216" s="54">
        <v>0</v>
      </c>
      <c r="D216" s="54">
        <v>0</v>
      </c>
      <c r="E216" s="54">
        <f t="shared" si="47"/>
        <v>0</v>
      </c>
      <c r="F216" s="54">
        <v>0</v>
      </c>
      <c r="G216" s="56">
        <f t="shared" si="42"/>
        <v>0</v>
      </c>
      <c r="H216" s="83">
        <f t="shared" si="45"/>
        <v>0</v>
      </c>
      <c r="I216" s="83">
        <f t="shared" si="48"/>
        <v>0</v>
      </c>
      <c r="J216" s="83">
        <v>0</v>
      </c>
      <c r="K216" s="56">
        <f t="shared" si="43"/>
        <v>0</v>
      </c>
      <c r="L216" s="86">
        <f t="shared" si="46"/>
        <v>0</v>
      </c>
    </row>
    <row r="217" spans="1:12" ht="15">
      <c r="A217" s="52" t="s">
        <v>68</v>
      </c>
      <c r="B217" s="53" t="s">
        <v>76</v>
      </c>
      <c r="C217" s="83">
        <v>85000</v>
      </c>
      <c r="D217" s="83">
        <v>85000</v>
      </c>
      <c r="E217" s="83">
        <f>F217-0</f>
        <v>0</v>
      </c>
      <c r="F217" s="83">
        <v>0</v>
      </c>
      <c r="G217" s="56">
        <f t="shared" si="42"/>
        <v>0</v>
      </c>
      <c r="H217" s="83">
        <f t="shared" si="45"/>
        <v>85000</v>
      </c>
      <c r="I217" s="83">
        <f>J217-0</f>
        <v>0</v>
      </c>
      <c r="J217" s="83">
        <v>0</v>
      </c>
      <c r="K217" s="56">
        <f t="shared" si="43"/>
        <v>0</v>
      </c>
      <c r="L217" s="86">
        <f t="shared" si="46"/>
        <v>85000</v>
      </c>
    </row>
    <row r="218" spans="1:12" ht="15">
      <c r="A218" s="52" t="s">
        <v>106</v>
      </c>
      <c r="B218" s="53" t="s">
        <v>108</v>
      </c>
      <c r="C218" s="83">
        <v>10000000</v>
      </c>
      <c r="D218" s="83">
        <v>10000000</v>
      </c>
      <c r="E218" s="83">
        <f t="shared" si="47"/>
        <v>0</v>
      </c>
      <c r="F218" s="83">
        <v>0</v>
      </c>
      <c r="G218" s="56">
        <f t="shared" si="42"/>
        <v>0</v>
      </c>
      <c r="H218" s="83">
        <f t="shared" si="45"/>
        <v>10000000</v>
      </c>
      <c r="I218" s="83">
        <f>J218-0</f>
        <v>0</v>
      </c>
      <c r="J218" s="83">
        <v>0</v>
      </c>
      <c r="K218" s="56">
        <f t="shared" si="43"/>
        <v>0</v>
      </c>
      <c r="L218" s="86">
        <f t="shared" si="46"/>
        <v>10000000</v>
      </c>
    </row>
    <row r="219" spans="1:12" ht="15">
      <c r="A219" s="52" t="s">
        <v>135</v>
      </c>
      <c r="B219" s="53" t="s">
        <v>136</v>
      </c>
      <c r="C219" s="54">
        <v>0</v>
      </c>
      <c r="D219" s="83">
        <v>0</v>
      </c>
      <c r="E219" s="54">
        <f aca="true" t="shared" si="49" ref="E219:E228">F219-0</f>
        <v>0</v>
      </c>
      <c r="F219" s="54">
        <v>0</v>
      </c>
      <c r="G219" s="56">
        <f t="shared" si="42"/>
        <v>0</v>
      </c>
      <c r="H219" s="54">
        <f t="shared" si="45"/>
        <v>0</v>
      </c>
      <c r="I219" s="83">
        <f t="shared" si="48"/>
        <v>0</v>
      </c>
      <c r="J219" s="54">
        <v>0</v>
      </c>
      <c r="K219" s="56">
        <f t="shared" si="43"/>
        <v>0</v>
      </c>
      <c r="L219" s="86">
        <f t="shared" si="46"/>
        <v>0</v>
      </c>
    </row>
    <row r="220" spans="1:12" ht="15">
      <c r="A220" s="52" t="s">
        <v>96</v>
      </c>
      <c r="B220" s="53" t="s">
        <v>102</v>
      </c>
      <c r="C220" s="83">
        <v>175839</v>
      </c>
      <c r="D220" s="83">
        <v>175839</v>
      </c>
      <c r="E220" s="54">
        <f>F220-0</f>
        <v>0</v>
      </c>
      <c r="F220" s="54">
        <v>0</v>
      </c>
      <c r="G220" s="56">
        <f t="shared" si="42"/>
        <v>0</v>
      </c>
      <c r="H220" s="83">
        <f t="shared" si="45"/>
        <v>175839</v>
      </c>
      <c r="I220" s="83">
        <f>J220-0</f>
        <v>0</v>
      </c>
      <c r="J220" s="54">
        <v>0</v>
      </c>
      <c r="K220" s="56">
        <f t="shared" si="43"/>
        <v>0</v>
      </c>
      <c r="L220" s="86">
        <f t="shared" si="46"/>
        <v>175839</v>
      </c>
    </row>
    <row r="221" spans="1:12" ht="15">
      <c r="A221" s="52" t="s">
        <v>155</v>
      </c>
      <c r="B221" s="53" t="s">
        <v>156</v>
      </c>
      <c r="C221" s="54">
        <v>0</v>
      </c>
      <c r="D221" s="83">
        <v>0</v>
      </c>
      <c r="E221" s="54">
        <f t="shared" si="49"/>
        <v>0</v>
      </c>
      <c r="F221" s="54">
        <v>0</v>
      </c>
      <c r="G221" s="56">
        <f t="shared" si="42"/>
        <v>0</v>
      </c>
      <c r="H221" s="83">
        <f t="shared" si="45"/>
        <v>0</v>
      </c>
      <c r="I221" s="83">
        <f t="shared" si="48"/>
        <v>0</v>
      </c>
      <c r="J221" s="54">
        <v>0</v>
      </c>
      <c r="K221" s="56">
        <f t="shared" si="43"/>
        <v>0</v>
      </c>
      <c r="L221" s="86">
        <f t="shared" si="46"/>
        <v>0</v>
      </c>
    </row>
    <row r="222" spans="1:12" ht="15">
      <c r="A222" s="52" t="s">
        <v>166</v>
      </c>
      <c r="B222" s="53" t="s">
        <v>167</v>
      </c>
      <c r="C222" s="54">
        <v>0</v>
      </c>
      <c r="D222" s="83">
        <v>0</v>
      </c>
      <c r="E222" s="54">
        <f t="shared" si="49"/>
        <v>0</v>
      </c>
      <c r="F222" s="54">
        <v>0</v>
      </c>
      <c r="G222" s="56">
        <f t="shared" si="42"/>
        <v>0</v>
      </c>
      <c r="H222" s="83">
        <f t="shared" si="45"/>
        <v>0</v>
      </c>
      <c r="I222" s="83">
        <f t="shared" si="48"/>
        <v>0</v>
      </c>
      <c r="J222" s="54">
        <v>0</v>
      </c>
      <c r="K222" s="56">
        <f t="shared" si="43"/>
        <v>0</v>
      </c>
      <c r="L222" s="86">
        <f t="shared" si="46"/>
        <v>0</v>
      </c>
    </row>
    <row r="223" spans="1:13" ht="15">
      <c r="A223" s="52" t="s">
        <v>168</v>
      </c>
      <c r="B223" s="53" t="s">
        <v>169</v>
      </c>
      <c r="C223" s="54">
        <v>0</v>
      </c>
      <c r="D223" s="83">
        <v>0</v>
      </c>
      <c r="E223" s="54">
        <f t="shared" si="49"/>
        <v>0</v>
      </c>
      <c r="F223" s="54">
        <v>0</v>
      </c>
      <c r="G223" s="56">
        <f t="shared" si="42"/>
        <v>0</v>
      </c>
      <c r="H223" s="83">
        <f t="shared" si="45"/>
        <v>0</v>
      </c>
      <c r="I223" s="83">
        <f t="shared" si="48"/>
        <v>0</v>
      </c>
      <c r="J223" s="54">
        <v>0</v>
      </c>
      <c r="K223" s="56">
        <f t="shared" si="43"/>
        <v>0</v>
      </c>
      <c r="L223" s="86">
        <f t="shared" si="46"/>
        <v>0</v>
      </c>
      <c r="M223"/>
    </row>
    <row r="224" spans="1:13" ht="15">
      <c r="A224" s="52" t="s">
        <v>170</v>
      </c>
      <c r="B224" s="53" t="s">
        <v>171</v>
      </c>
      <c r="C224" s="83">
        <v>60001</v>
      </c>
      <c r="D224" s="83">
        <v>60001</v>
      </c>
      <c r="E224" s="54">
        <f t="shared" si="49"/>
        <v>0</v>
      </c>
      <c r="F224" s="54">
        <v>0</v>
      </c>
      <c r="G224" s="56">
        <f t="shared" si="42"/>
        <v>0</v>
      </c>
      <c r="H224" s="83">
        <f t="shared" si="45"/>
        <v>60001</v>
      </c>
      <c r="I224" s="83">
        <f t="shared" si="48"/>
        <v>0</v>
      </c>
      <c r="J224" s="54">
        <v>0</v>
      </c>
      <c r="K224" s="56">
        <f t="shared" si="43"/>
        <v>0</v>
      </c>
      <c r="L224" s="86">
        <f t="shared" si="46"/>
        <v>60001</v>
      </c>
      <c r="M224"/>
    </row>
    <row r="225" spans="1:13" ht="15">
      <c r="A225" s="52" t="s">
        <v>172</v>
      </c>
      <c r="B225" s="53" t="s">
        <v>173</v>
      </c>
      <c r="C225" s="83">
        <v>3838549</v>
      </c>
      <c r="D225" s="83">
        <v>3838549</v>
      </c>
      <c r="E225" s="83">
        <f>F225-0</f>
        <v>14703</v>
      </c>
      <c r="F225" s="83">
        <v>14703</v>
      </c>
      <c r="G225" s="56">
        <f t="shared" si="42"/>
        <v>8.631310909232827E-05</v>
      </c>
      <c r="H225" s="83">
        <f t="shared" si="45"/>
        <v>3823846</v>
      </c>
      <c r="I225" s="83">
        <f>J225-0</f>
        <v>14703</v>
      </c>
      <c r="J225" s="54">
        <v>14703</v>
      </c>
      <c r="K225" s="56">
        <f t="shared" si="43"/>
        <v>0.0001306087492742531</v>
      </c>
      <c r="L225" s="86">
        <f t="shared" si="46"/>
        <v>3823846</v>
      </c>
      <c r="M225"/>
    </row>
    <row r="226" spans="1:13" ht="15">
      <c r="A226" s="52" t="s">
        <v>270</v>
      </c>
      <c r="B226" s="53" t="s">
        <v>272</v>
      </c>
      <c r="C226" s="83">
        <v>29288911</v>
      </c>
      <c r="D226" s="83">
        <v>29288911</v>
      </c>
      <c r="E226" s="83">
        <f>F226-0</f>
        <v>31980.28</v>
      </c>
      <c r="F226" s="83">
        <v>31980.28</v>
      </c>
      <c r="G226" s="56">
        <f t="shared" si="42"/>
        <v>0.00018773837968055524</v>
      </c>
      <c r="H226" s="83">
        <f t="shared" si="45"/>
        <v>29256930.72</v>
      </c>
      <c r="I226" s="83">
        <f>J226-0</f>
        <v>31980.28</v>
      </c>
      <c r="J226" s="83">
        <v>31980.28</v>
      </c>
      <c r="K226" s="56">
        <f t="shared" si="43"/>
        <v>0.00028408517800723737</v>
      </c>
      <c r="L226" s="57">
        <f t="shared" si="46"/>
        <v>29256930.72</v>
      </c>
      <c r="M226"/>
    </row>
    <row r="227" spans="1:13" ht="15">
      <c r="A227" s="52" t="s">
        <v>271</v>
      </c>
      <c r="B227" s="53" t="s">
        <v>273</v>
      </c>
      <c r="C227" s="83">
        <v>26423874</v>
      </c>
      <c r="D227" s="83">
        <v>37637274</v>
      </c>
      <c r="E227" s="83">
        <f>F227-0</f>
        <v>2022998.74</v>
      </c>
      <c r="F227" s="83">
        <v>2022998.74</v>
      </c>
      <c r="G227" s="56">
        <f t="shared" si="42"/>
        <v>0.011875896819646509</v>
      </c>
      <c r="H227" s="83">
        <f t="shared" si="45"/>
        <v>35614275.26</v>
      </c>
      <c r="I227" s="83">
        <f>J227-0</f>
        <v>1999673.34</v>
      </c>
      <c r="J227" s="83">
        <v>1999673.34</v>
      </c>
      <c r="K227" s="56">
        <f t="shared" si="43"/>
        <v>0.01776337032540762</v>
      </c>
      <c r="L227" s="57">
        <f t="shared" si="46"/>
        <v>35637600.66</v>
      </c>
      <c r="M227"/>
    </row>
    <row r="228" spans="1:13" ht="15">
      <c r="A228" s="52" t="s">
        <v>244</v>
      </c>
      <c r="B228" s="53" t="s">
        <v>245</v>
      </c>
      <c r="C228" s="54">
        <v>0</v>
      </c>
      <c r="D228" s="83">
        <v>0</v>
      </c>
      <c r="E228" s="54">
        <f t="shared" si="49"/>
        <v>0</v>
      </c>
      <c r="F228" s="54">
        <v>0</v>
      </c>
      <c r="G228" s="56">
        <f t="shared" si="42"/>
        <v>0</v>
      </c>
      <c r="H228" s="54">
        <f t="shared" si="45"/>
        <v>0</v>
      </c>
      <c r="I228" s="83">
        <f t="shared" si="48"/>
        <v>0</v>
      </c>
      <c r="J228" s="54">
        <v>0</v>
      </c>
      <c r="K228" s="56">
        <f t="shared" si="43"/>
        <v>0</v>
      </c>
      <c r="L228" s="57">
        <f t="shared" si="46"/>
        <v>0</v>
      </c>
      <c r="M228"/>
    </row>
    <row r="229" spans="1:13" ht="15">
      <c r="A229" s="52" t="s">
        <v>71</v>
      </c>
      <c r="B229" s="53" t="s">
        <v>79</v>
      </c>
      <c r="C229" s="54">
        <v>120862010</v>
      </c>
      <c r="D229" s="83">
        <v>133049541.52</v>
      </c>
      <c r="E229" s="54">
        <f>F229-0</f>
        <v>38296603.73</v>
      </c>
      <c r="F229" s="54">
        <v>38296603.73</v>
      </c>
      <c r="G229" s="56">
        <f t="shared" si="42"/>
        <v>0.22481799194811639</v>
      </c>
      <c r="H229" s="54">
        <f t="shared" si="45"/>
        <v>94752937.78999999</v>
      </c>
      <c r="I229" s="83">
        <f>J229-0</f>
        <v>7414136.08</v>
      </c>
      <c r="J229" s="83">
        <v>7414136.08</v>
      </c>
      <c r="K229" s="56">
        <f t="shared" si="43"/>
        <v>0.06586077945711173</v>
      </c>
      <c r="L229" s="57">
        <f t="shared" si="46"/>
        <v>125635405.44</v>
      </c>
      <c r="M229"/>
    </row>
    <row r="230" spans="1:13" ht="15">
      <c r="A230" s="47" t="s">
        <v>175</v>
      </c>
      <c r="B230" s="50" t="s">
        <v>174</v>
      </c>
      <c r="C230" s="82">
        <f>SUM(C231:C233)</f>
        <v>52666835</v>
      </c>
      <c r="D230" s="82">
        <f>SUM(D231:D233)</f>
        <v>119330569.21000001</v>
      </c>
      <c r="E230" s="82">
        <f>SUM(E231:E233)</f>
        <v>11996781.9</v>
      </c>
      <c r="F230" s="82">
        <f>SUM(F231:F233)</f>
        <v>11996781.9</v>
      </c>
      <c r="G230" s="51">
        <f aca="true" t="shared" si="50" ref="G230:G248">(F230/$F$296)*100</f>
        <v>0.07042641262950208</v>
      </c>
      <c r="H230" s="82">
        <f t="shared" si="45"/>
        <v>107333787.31</v>
      </c>
      <c r="I230" s="82">
        <f>SUM(I231:I233)</f>
        <v>3136830.15</v>
      </c>
      <c r="J230" s="82">
        <f>SUM(J231:J233)</f>
        <v>3136830.15</v>
      </c>
      <c r="K230" s="51">
        <f aca="true" t="shared" si="51" ref="K230:K261">(J230/$J$296)*100</f>
        <v>0.02786488897349301</v>
      </c>
      <c r="L230" s="85">
        <f t="shared" si="46"/>
        <v>116193739.06</v>
      </c>
      <c r="M230"/>
    </row>
    <row r="231" spans="1:12" ht="15">
      <c r="A231" s="52" t="s">
        <v>28</v>
      </c>
      <c r="B231" s="53" t="s">
        <v>33</v>
      </c>
      <c r="C231" s="83">
        <v>15765310</v>
      </c>
      <c r="D231" s="83">
        <v>18981044.21</v>
      </c>
      <c r="E231" s="83">
        <f>F231-0</f>
        <v>3426318.41</v>
      </c>
      <c r="F231" s="83">
        <v>3426318.41</v>
      </c>
      <c r="G231" s="56">
        <f t="shared" si="50"/>
        <v>0.020114003584804648</v>
      </c>
      <c r="H231" s="83">
        <f t="shared" si="45"/>
        <v>15554725.8</v>
      </c>
      <c r="I231" s="83">
        <f>J231-0</f>
        <v>2376365.96</v>
      </c>
      <c r="J231" s="83">
        <v>2376365.96</v>
      </c>
      <c r="K231" s="56">
        <f t="shared" si="51"/>
        <v>0.021109582116133424</v>
      </c>
      <c r="L231" s="86">
        <f t="shared" si="46"/>
        <v>16604678.25</v>
      </c>
    </row>
    <row r="232" spans="1:12" ht="15">
      <c r="A232" s="52" t="s">
        <v>139</v>
      </c>
      <c r="B232" s="53" t="s">
        <v>140</v>
      </c>
      <c r="C232" s="83">
        <v>4800000</v>
      </c>
      <c r="D232" s="83">
        <v>4800000</v>
      </c>
      <c r="E232" s="83">
        <f>F232-0</f>
        <v>108800.91</v>
      </c>
      <c r="F232" s="83">
        <v>108800.91</v>
      </c>
      <c r="G232" s="56">
        <f t="shared" si="50"/>
        <v>0.0006387094344130171</v>
      </c>
      <c r="H232" s="83">
        <f t="shared" si="45"/>
        <v>4691199.09</v>
      </c>
      <c r="I232" s="83">
        <f>J232-0</f>
        <v>0</v>
      </c>
      <c r="J232" s="83">
        <v>0</v>
      </c>
      <c r="K232" s="56">
        <f t="shared" si="51"/>
        <v>0</v>
      </c>
      <c r="L232" s="86">
        <f t="shared" si="46"/>
        <v>4800000</v>
      </c>
    </row>
    <row r="233" spans="1:12" ht="15">
      <c r="A233" s="52" t="s">
        <v>176</v>
      </c>
      <c r="B233" s="53" t="s">
        <v>177</v>
      </c>
      <c r="C233" s="83">
        <v>32101525</v>
      </c>
      <c r="D233" s="83">
        <v>95549525</v>
      </c>
      <c r="E233" s="83">
        <f>F233-0</f>
        <v>8461662.58</v>
      </c>
      <c r="F233" s="83">
        <v>8461662.58</v>
      </c>
      <c r="G233" s="56">
        <f t="shared" si="50"/>
        <v>0.04967369961028442</v>
      </c>
      <c r="H233" s="83">
        <f t="shared" si="45"/>
        <v>87087862.42</v>
      </c>
      <c r="I233" s="83">
        <f>J233-0</f>
        <v>760464.19</v>
      </c>
      <c r="J233" s="83">
        <v>760464.19</v>
      </c>
      <c r="K233" s="56">
        <f t="shared" si="51"/>
        <v>0.0067553068573595835</v>
      </c>
      <c r="L233" s="86">
        <f t="shared" si="46"/>
        <v>94789060.81</v>
      </c>
    </row>
    <row r="234" spans="1:12" ht="15">
      <c r="A234" s="47" t="s">
        <v>178</v>
      </c>
      <c r="B234" s="50" t="s">
        <v>179</v>
      </c>
      <c r="C234" s="82">
        <f>SUM(C235:C248)</f>
        <v>134826201</v>
      </c>
      <c r="D234" s="82">
        <f>SUM(D235:D248)</f>
        <v>321224221.87</v>
      </c>
      <c r="E234" s="82">
        <f>SUM(E235:E248)</f>
        <v>27793478.97</v>
      </c>
      <c r="F234" s="82">
        <f>SUM(F235:F248)</f>
        <v>27793478.97</v>
      </c>
      <c r="G234" s="51">
        <f t="shared" si="50"/>
        <v>0.16316000696408497</v>
      </c>
      <c r="H234" s="82">
        <f t="shared" si="45"/>
        <v>293430742.9</v>
      </c>
      <c r="I234" s="82">
        <f>SUM(I235:I248)</f>
        <v>16496596.530000001</v>
      </c>
      <c r="J234" s="82">
        <f>SUM(J235:J248)</f>
        <v>16496596.530000001</v>
      </c>
      <c r="K234" s="51">
        <f t="shared" si="51"/>
        <v>0.1465415112606464</v>
      </c>
      <c r="L234" s="85">
        <f t="shared" si="46"/>
        <v>304727625.34000003</v>
      </c>
    </row>
    <row r="235" spans="1:12" ht="15">
      <c r="A235" s="52" t="s">
        <v>28</v>
      </c>
      <c r="B235" s="53" t="s">
        <v>33</v>
      </c>
      <c r="C235" s="83">
        <v>97368520</v>
      </c>
      <c r="D235" s="83">
        <v>101790386.67</v>
      </c>
      <c r="E235" s="83">
        <f>F235-0</f>
        <v>14214860.02</v>
      </c>
      <c r="F235" s="83">
        <v>14214860.02</v>
      </c>
      <c r="G235" s="56">
        <f t="shared" si="50"/>
        <v>0.08344751163969501</v>
      </c>
      <c r="H235" s="83">
        <f t="shared" si="45"/>
        <v>87575526.65</v>
      </c>
      <c r="I235" s="83">
        <f>J235-0</f>
        <v>11975838.96</v>
      </c>
      <c r="J235" s="83">
        <v>11975838.96</v>
      </c>
      <c r="K235" s="56">
        <f t="shared" si="51"/>
        <v>0.10638300673845283</v>
      </c>
      <c r="L235" s="86">
        <f t="shared" si="46"/>
        <v>89814547.71000001</v>
      </c>
    </row>
    <row r="236" spans="1:13" ht="15">
      <c r="A236" s="52" t="s">
        <v>232</v>
      </c>
      <c r="B236" s="53" t="s">
        <v>231</v>
      </c>
      <c r="C236" s="83">
        <v>40000</v>
      </c>
      <c r="D236" s="83">
        <v>40000</v>
      </c>
      <c r="E236" s="83">
        <f>F236-0</f>
        <v>0</v>
      </c>
      <c r="F236" s="83">
        <v>0</v>
      </c>
      <c r="G236" s="56">
        <f t="shared" si="50"/>
        <v>0</v>
      </c>
      <c r="H236" s="83">
        <f t="shared" si="45"/>
        <v>40000</v>
      </c>
      <c r="I236" s="83">
        <f>J236-0</f>
        <v>0</v>
      </c>
      <c r="J236" s="83">
        <v>0</v>
      </c>
      <c r="K236" s="56">
        <f t="shared" si="51"/>
        <v>0</v>
      </c>
      <c r="L236" s="86">
        <f t="shared" si="46"/>
        <v>40000</v>
      </c>
      <c r="M236"/>
    </row>
    <row r="237" spans="1:13" ht="15">
      <c r="A237" s="52" t="s">
        <v>49</v>
      </c>
      <c r="B237" s="53" t="s">
        <v>56</v>
      </c>
      <c r="C237" s="83">
        <v>303821</v>
      </c>
      <c r="D237" s="83">
        <v>303821</v>
      </c>
      <c r="E237" s="83">
        <f>F237-0</f>
        <v>0</v>
      </c>
      <c r="F237" s="83">
        <v>0</v>
      </c>
      <c r="G237" s="56">
        <f t="shared" si="50"/>
        <v>0</v>
      </c>
      <c r="H237" s="83">
        <f t="shared" si="45"/>
        <v>303821</v>
      </c>
      <c r="I237" s="83">
        <f>J237-0</f>
        <v>0</v>
      </c>
      <c r="J237" s="83"/>
      <c r="K237" s="56">
        <f t="shared" si="51"/>
        <v>0</v>
      </c>
      <c r="L237" s="86">
        <f t="shared" si="46"/>
        <v>303821</v>
      </c>
      <c r="M237"/>
    </row>
    <row r="238" spans="1:13" ht="15">
      <c r="A238" s="52" t="s">
        <v>50</v>
      </c>
      <c r="B238" s="53" t="s">
        <v>57</v>
      </c>
      <c r="C238" s="83">
        <v>1724045</v>
      </c>
      <c r="D238" s="83">
        <v>1724045</v>
      </c>
      <c r="E238" s="83">
        <f aca="true" t="shared" si="52" ref="E238:E247">F238-0</f>
        <v>0</v>
      </c>
      <c r="F238" s="83">
        <v>0</v>
      </c>
      <c r="G238" s="56">
        <f t="shared" si="50"/>
        <v>0</v>
      </c>
      <c r="H238" s="83">
        <f t="shared" si="45"/>
        <v>1724045</v>
      </c>
      <c r="I238" s="83">
        <f aca="true" t="shared" si="53" ref="I238:I247">J238-0</f>
        <v>0</v>
      </c>
      <c r="J238" s="83">
        <v>0</v>
      </c>
      <c r="K238" s="56">
        <f t="shared" si="51"/>
        <v>0</v>
      </c>
      <c r="L238" s="86">
        <f t="shared" si="46"/>
        <v>1724045</v>
      </c>
      <c r="M238"/>
    </row>
    <row r="239" spans="1:13" ht="15">
      <c r="A239" s="52" t="s">
        <v>160</v>
      </c>
      <c r="B239" s="53" t="s">
        <v>161</v>
      </c>
      <c r="C239" s="83">
        <v>0</v>
      </c>
      <c r="D239" s="83">
        <v>0</v>
      </c>
      <c r="E239" s="83">
        <f t="shared" si="52"/>
        <v>0</v>
      </c>
      <c r="F239" s="83">
        <v>0</v>
      </c>
      <c r="G239" s="56">
        <f t="shared" si="50"/>
        <v>0</v>
      </c>
      <c r="H239" s="83">
        <f>D239-F239</f>
        <v>0</v>
      </c>
      <c r="I239" s="83">
        <f t="shared" si="53"/>
        <v>0</v>
      </c>
      <c r="J239" s="83">
        <v>0</v>
      </c>
      <c r="K239" s="56">
        <f t="shared" si="51"/>
        <v>0</v>
      </c>
      <c r="L239" s="86">
        <f>D239-J239</f>
        <v>0</v>
      </c>
      <c r="M239"/>
    </row>
    <row r="240" spans="1:13" ht="15">
      <c r="A240" s="52" t="s">
        <v>97</v>
      </c>
      <c r="B240" s="53" t="s">
        <v>241</v>
      </c>
      <c r="C240" s="83">
        <v>0</v>
      </c>
      <c r="D240" s="83">
        <v>0</v>
      </c>
      <c r="E240" s="83">
        <f>F240-0</f>
        <v>0</v>
      </c>
      <c r="F240" s="83">
        <v>0</v>
      </c>
      <c r="G240" s="56">
        <f t="shared" si="50"/>
        <v>0</v>
      </c>
      <c r="H240" s="83">
        <f>D240-F240</f>
        <v>0</v>
      </c>
      <c r="I240" s="83">
        <f>J240-0</f>
        <v>0</v>
      </c>
      <c r="J240" s="83">
        <v>0</v>
      </c>
      <c r="K240" s="56">
        <f t="shared" si="51"/>
        <v>0</v>
      </c>
      <c r="L240" s="86">
        <f>D240-J240</f>
        <v>0</v>
      </c>
      <c r="M240"/>
    </row>
    <row r="241" spans="1:13" ht="15">
      <c r="A241" s="52" t="s">
        <v>180</v>
      </c>
      <c r="B241" s="53" t="s">
        <v>181</v>
      </c>
      <c r="C241" s="83">
        <v>22087530</v>
      </c>
      <c r="D241" s="83">
        <v>32800339</v>
      </c>
      <c r="E241" s="83">
        <f>F241-0</f>
        <v>13538618.95</v>
      </c>
      <c r="F241" s="83">
        <v>13538618.95</v>
      </c>
      <c r="G241" s="56">
        <f t="shared" si="50"/>
        <v>0.07947767764339338</v>
      </c>
      <c r="H241" s="83">
        <f>D241-F241</f>
        <v>19261720.05</v>
      </c>
      <c r="I241" s="83">
        <f>J241-0</f>
        <v>4519015.77</v>
      </c>
      <c r="J241" s="83">
        <v>4519015.77</v>
      </c>
      <c r="K241" s="56">
        <f t="shared" si="51"/>
        <v>0.040143031875829814</v>
      </c>
      <c r="L241" s="86">
        <f>D241-J241</f>
        <v>28281323.23</v>
      </c>
      <c r="M241"/>
    </row>
    <row r="242" spans="1:13" ht="15">
      <c r="A242" s="52" t="s">
        <v>182</v>
      </c>
      <c r="B242" s="53" t="s">
        <v>183</v>
      </c>
      <c r="C242" s="83">
        <v>72468</v>
      </c>
      <c r="D242" s="83">
        <v>72468</v>
      </c>
      <c r="E242" s="83">
        <f>F242-0</f>
        <v>0</v>
      </c>
      <c r="F242" s="83">
        <v>0</v>
      </c>
      <c r="G242" s="56">
        <f t="shared" si="50"/>
        <v>0</v>
      </c>
      <c r="H242" s="83">
        <f>D242-F242</f>
        <v>72468</v>
      </c>
      <c r="I242" s="83">
        <f>J242-0</f>
        <v>0</v>
      </c>
      <c r="J242" s="83">
        <v>0</v>
      </c>
      <c r="K242" s="56">
        <f t="shared" si="51"/>
        <v>0</v>
      </c>
      <c r="L242" s="86">
        <f>D242-J242</f>
        <v>72468</v>
      </c>
      <c r="M242"/>
    </row>
    <row r="243" spans="1:13" ht="15">
      <c r="A243" s="52" t="s">
        <v>184</v>
      </c>
      <c r="B243" s="53" t="s">
        <v>250</v>
      </c>
      <c r="C243" s="83">
        <v>15000</v>
      </c>
      <c r="D243" s="83">
        <v>15000</v>
      </c>
      <c r="E243" s="83">
        <f>F243-0</f>
        <v>0</v>
      </c>
      <c r="F243" s="83">
        <v>0</v>
      </c>
      <c r="G243" s="56">
        <f t="shared" si="50"/>
        <v>0</v>
      </c>
      <c r="H243" s="83">
        <f t="shared" si="45"/>
        <v>15000</v>
      </c>
      <c r="I243" s="83">
        <f>J243-0</f>
        <v>0</v>
      </c>
      <c r="J243" s="83">
        <v>0</v>
      </c>
      <c r="K243" s="56">
        <f t="shared" si="51"/>
        <v>0</v>
      </c>
      <c r="L243" s="86">
        <f t="shared" si="46"/>
        <v>15000</v>
      </c>
      <c r="M243"/>
    </row>
    <row r="244" spans="1:13" ht="15">
      <c r="A244" s="52" t="s">
        <v>191</v>
      </c>
      <c r="B244" s="53" t="s">
        <v>192</v>
      </c>
      <c r="C244" s="83">
        <v>13209817</v>
      </c>
      <c r="D244" s="83">
        <v>184473162.2</v>
      </c>
      <c r="E244" s="83">
        <f>F244-0</f>
        <v>40000</v>
      </c>
      <c r="F244" s="83">
        <v>40000</v>
      </c>
      <c r="G244" s="56">
        <f t="shared" si="50"/>
        <v>0.0002348176809966082</v>
      </c>
      <c r="H244" s="83">
        <f t="shared" si="45"/>
        <v>184433162.2</v>
      </c>
      <c r="I244" s="83">
        <f>J244-0</f>
        <v>1741.8</v>
      </c>
      <c r="J244" s="83">
        <v>1741.8</v>
      </c>
      <c r="K244" s="56">
        <f t="shared" si="51"/>
        <v>1.5472646363728085E-05</v>
      </c>
      <c r="L244" s="86">
        <f t="shared" si="46"/>
        <v>184471420.39999998</v>
      </c>
      <c r="M244"/>
    </row>
    <row r="245" spans="1:13" ht="15">
      <c r="A245" s="52" t="s">
        <v>185</v>
      </c>
      <c r="B245" s="53" t="s">
        <v>186</v>
      </c>
      <c r="C245" s="83">
        <v>0</v>
      </c>
      <c r="D245" s="83">
        <v>0</v>
      </c>
      <c r="E245" s="83">
        <f t="shared" si="52"/>
        <v>0</v>
      </c>
      <c r="F245" s="83">
        <v>0</v>
      </c>
      <c r="G245" s="56">
        <f t="shared" si="50"/>
        <v>0</v>
      </c>
      <c r="H245" s="83">
        <f t="shared" si="45"/>
        <v>0</v>
      </c>
      <c r="I245" s="83">
        <f t="shared" si="53"/>
        <v>0</v>
      </c>
      <c r="J245" s="83">
        <v>0</v>
      </c>
      <c r="K245" s="56">
        <f t="shared" si="51"/>
        <v>0</v>
      </c>
      <c r="L245" s="86">
        <f t="shared" si="46"/>
        <v>0</v>
      </c>
      <c r="M245"/>
    </row>
    <row r="246" spans="1:12" ht="15">
      <c r="A246" s="52" t="s">
        <v>187</v>
      </c>
      <c r="B246" s="53" t="s">
        <v>188</v>
      </c>
      <c r="C246" s="83">
        <v>0</v>
      </c>
      <c r="D246" s="83">
        <v>0</v>
      </c>
      <c r="E246" s="83">
        <f t="shared" si="52"/>
        <v>0</v>
      </c>
      <c r="F246" s="83">
        <v>0</v>
      </c>
      <c r="G246" s="56">
        <f t="shared" si="50"/>
        <v>0</v>
      </c>
      <c r="H246" s="83">
        <f>D246-F246</f>
        <v>0</v>
      </c>
      <c r="I246" s="83">
        <f t="shared" si="53"/>
        <v>0</v>
      </c>
      <c r="J246" s="83">
        <v>0</v>
      </c>
      <c r="K246" s="56">
        <f t="shared" si="51"/>
        <v>0</v>
      </c>
      <c r="L246" s="86">
        <f>D246-J246</f>
        <v>0</v>
      </c>
    </row>
    <row r="247" spans="1:12" ht="15">
      <c r="A247" s="52" t="s">
        <v>253</v>
      </c>
      <c r="B247" s="53" t="s">
        <v>254</v>
      </c>
      <c r="C247" s="83">
        <v>0</v>
      </c>
      <c r="D247" s="83">
        <v>0</v>
      </c>
      <c r="E247" s="83">
        <f t="shared" si="52"/>
        <v>0</v>
      </c>
      <c r="F247" s="83">
        <v>0</v>
      </c>
      <c r="G247" s="56">
        <f t="shared" si="50"/>
        <v>0</v>
      </c>
      <c r="H247" s="83">
        <f t="shared" si="45"/>
        <v>0</v>
      </c>
      <c r="I247" s="83">
        <f t="shared" si="53"/>
        <v>0</v>
      </c>
      <c r="J247" s="83">
        <v>0</v>
      </c>
      <c r="K247" s="56">
        <f t="shared" si="51"/>
        <v>0</v>
      </c>
      <c r="L247" s="86">
        <f t="shared" si="46"/>
        <v>0</v>
      </c>
    </row>
    <row r="248" spans="1:12" ht="15">
      <c r="A248" s="52" t="s">
        <v>276</v>
      </c>
      <c r="B248" s="53" t="s">
        <v>277</v>
      </c>
      <c r="C248" s="83">
        <v>5000</v>
      </c>
      <c r="D248" s="99">
        <v>5000</v>
      </c>
      <c r="E248" s="99">
        <f>F248-0</f>
        <v>0</v>
      </c>
      <c r="F248" s="99">
        <v>0</v>
      </c>
      <c r="G248" s="56">
        <f t="shared" si="50"/>
        <v>0</v>
      </c>
      <c r="H248" s="83">
        <f t="shared" si="45"/>
        <v>5000</v>
      </c>
      <c r="I248" s="83">
        <f>J248-0</f>
        <v>0</v>
      </c>
      <c r="J248" s="83">
        <v>0</v>
      </c>
      <c r="K248" s="56">
        <f t="shared" si="51"/>
        <v>0</v>
      </c>
      <c r="L248" s="86">
        <f t="shared" si="46"/>
        <v>5000</v>
      </c>
    </row>
    <row r="249" spans="1:12" ht="15">
      <c r="A249" s="47" t="s">
        <v>189</v>
      </c>
      <c r="B249" s="50" t="s">
        <v>190</v>
      </c>
      <c r="C249" s="82">
        <f>SUM(C250:C259)</f>
        <v>574631811</v>
      </c>
      <c r="D249" s="82">
        <f>SUM(D250:D259)</f>
        <v>554461842.44</v>
      </c>
      <c r="E249" s="82">
        <f>SUM(E250:E259)</f>
        <v>47777008.150000006</v>
      </c>
      <c r="F249" s="82">
        <f>SUM(F250:F259)</f>
        <v>47777008.150000006</v>
      </c>
      <c r="G249" s="51">
        <f aca="true" t="shared" si="54" ref="G249:G282">(F249/$F$296)*100</f>
        <v>0.2804721564684763</v>
      </c>
      <c r="H249" s="82">
        <f t="shared" si="45"/>
        <v>506684834.2900001</v>
      </c>
      <c r="I249" s="82">
        <f>SUM(I250:I259)</f>
        <v>38312344.739999995</v>
      </c>
      <c r="J249" s="82">
        <f>SUM(J250:J259)</f>
        <v>38312344.739999995</v>
      </c>
      <c r="K249" s="51">
        <f t="shared" si="51"/>
        <v>0.3403337705403937</v>
      </c>
      <c r="L249" s="85">
        <f t="shared" si="46"/>
        <v>516149497.70000005</v>
      </c>
    </row>
    <row r="250" spans="1:12" ht="15">
      <c r="A250" s="52" t="s">
        <v>28</v>
      </c>
      <c r="B250" s="53" t="s">
        <v>33</v>
      </c>
      <c r="C250" s="83">
        <v>116904431</v>
      </c>
      <c r="D250" s="83">
        <v>116775462.44</v>
      </c>
      <c r="E250" s="83">
        <f>F250-0</f>
        <v>16741976.61</v>
      </c>
      <c r="F250" s="83">
        <v>16741976.61</v>
      </c>
      <c r="G250" s="56">
        <f t="shared" si="54"/>
        <v>0.0982828030714914</v>
      </c>
      <c r="H250" s="83">
        <f t="shared" si="45"/>
        <v>100033485.83</v>
      </c>
      <c r="I250" s="83">
        <f>J250-0</f>
        <v>13094686.87</v>
      </c>
      <c r="J250" s="83">
        <v>13094686.87</v>
      </c>
      <c r="K250" s="56">
        <f t="shared" si="51"/>
        <v>0.11632188493699816</v>
      </c>
      <c r="L250" s="86">
        <f t="shared" si="46"/>
        <v>103680775.57</v>
      </c>
    </row>
    <row r="251" spans="1:12" ht="15">
      <c r="A251" s="52" t="s">
        <v>39</v>
      </c>
      <c r="B251" s="53" t="s">
        <v>41</v>
      </c>
      <c r="C251" s="83">
        <v>10000</v>
      </c>
      <c r="D251" s="83">
        <v>10000</v>
      </c>
      <c r="E251" s="83">
        <f aca="true" t="shared" si="55" ref="E251:E257">F251-0</f>
        <v>0</v>
      </c>
      <c r="F251" s="83">
        <v>0</v>
      </c>
      <c r="G251" s="56">
        <f t="shared" si="54"/>
        <v>0</v>
      </c>
      <c r="H251" s="83">
        <f t="shared" si="45"/>
        <v>10000</v>
      </c>
      <c r="I251" s="83">
        <f aca="true" t="shared" si="56" ref="I251:I257">J251-0</f>
        <v>0</v>
      </c>
      <c r="J251" s="83">
        <v>0</v>
      </c>
      <c r="K251" s="56">
        <f t="shared" si="51"/>
        <v>0</v>
      </c>
      <c r="L251" s="86">
        <f t="shared" si="46"/>
        <v>10000</v>
      </c>
    </row>
    <row r="252" spans="1:12" ht="15">
      <c r="A252" s="52" t="s">
        <v>131</v>
      </c>
      <c r="B252" s="53" t="s">
        <v>132</v>
      </c>
      <c r="C252" s="83">
        <v>2365847</v>
      </c>
      <c r="D252" s="83">
        <v>2365847</v>
      </c>
      <c r="E252" s="83">
        <f>F252-0</f>
        <v>0</v>
      </c>
      <c r="F252" s="83">
        <v>0</v>
      </c>
      <c r="G252" s="56">
        <f t="shared" si="54"/>
        <v>0</v>
      </c>
      <c r="H252" s="83">
        <f>D252-F252</f>
        <v>2365847</v>
      </c>
      <c r="I252" s="83">
        <f>J252-0</f>
        <v>0</v>
      </c>
      <c r="J252" s="83">
        <v>0</v>
      </c>
      <c r="K252" s="56">
        <f t="shared" si="51"/>
        <v>0</v>
      </c>
      <c r="L252" s="86">
        <f>D252-J252</f>
        <v>2365847</v>
      </c>
    </row>
    <row r="253" spans="1:12" ht="15">
      <c r="A253" s="52" t="s">
        <v>83</v>
      </c>
      <c r="B253" s="53" t="s">
        <v>85</v>
      </c>
      <c r="C253" s="83">
        <v>4500000</v>
      </c>
      <c r="D253" s="83">
        <v>4459000</v>
      </c>
      <c r="E253" s="83">
        <f>F253-0</f>
        <v>120519.17</v>
      </c>
      <c r="F253" s="83">
        <v>120519.17</v>
      </c>
      <c r="G253" s="56">
        <f t="shared" si="54"/>
        <v>0.0007075008003758999</v>
      </c>
      <c r="H253" s="83">
        <f>D253-F253</f>
        <v>4338480.83</v>
      </c>
      <c r="I253" s="83">
        <f>J253-0</f>
        <v>120519.17</v>
      </c>
      <c r="J253" s="83">
        <v>120519.17</v>
      </c>
      <c r="K253" s="56">
        <f t="shared" si="51"/>
        <v>0.0010705881831783368</v>
      </c>
      <c r="L253" s="86">
        <f>D253-J253</f>
        <v>4338480.83</v>
      </c>
    </row>
    <row r="254" spans="1:12" ht="15">
      <c r="A254" s="52" t="s">
        <v>53</v>
      </c>
      <c r="B254" s="53" t="s">
        <v>60</v>
      </c>
      <c r="C254" s="83">
        <v>0</v>
      </c>
      <c r="D254" s="83">
        <v>0</v>
      </c>
      <c r="E254" s="83">
        <f t="shared" si="55"/>
        <v>0</v>
      </c>
      <c r="F254" s="83">
        <v>0</v>
      </c>
      <c r="G254" s="56">
        <f t="shared" si="54"/>
        <v>0</v>
      </c>
      <c r="H254" s="83">
        <f t="shared" si="45"/>
        <v>0</v>
      </c>
      <c r="I254" s="83">
        <f t="shared" si="56"/>
        <v>0</v>
      </c>
      <c r="J254" s="83">
        <v>0</v>
      </c>
      <c r="K254" s="56">
        <f t="shared" si="51"/>
        <v>0</v>
      </c>
      <c r="L254" s="86">
        <f t="shared" si="46"/>
        <v>0</v>
      </c>
    </row>
    <row r="255" spans="1:12" ht="15">
      <c r="A255" s="52" t="s">
        <v>191</v>
      </c>
      <c r="B255" s="53" t="s">
        <v>192</v>
      </c>
      <c r="C255" s="83">
        <v>14561738</v>
      </c>
      <c r="D255" s="83">
        <v>14561738</v>
      </c>
      <c r="E255" s="83">
        <f>F255-0</f>
        <v>1954585.06</v>
      </c>
      <c r="F255" s="83">
        <v>1954585.06</v>
      </c>
      <c r="G255" s="56">
        <f t="shared" si="54"/>
        <v>0.01147427827749541</v>
      </c>
      <c r="H255" s="83">
        <f t="shared" si="45"/>
        <v>12607152.94</v>
      </c>
      <c r="I255" s="83">
        <f>J255-0</f>
        <v>636660.43</v>
      </c>
      <c r="J255" s="83">
        <v>636660.43</v>
      </c>
      <c r="K255" s="56">
        <f t="shared" si="51"/>
        <v>0.005655541214358169</v>
      </c>
      <c r="L255" s="86">
        <f t="shared" si="46"/>
        <v>13925077.57</v>
      </c>
    </row>
    <row r="256" spans="1:12" ht="15">
      <c r="A256" s="52" t="s">
        <v>244</v>
      </c>
      <c r="B256" s="53" t="s">
        <v>245</v>
      </c>
      <c r="C256" s="83">
        <v>0</v>
      </c>
      <c r="D256" s="83">
        <v>0</v>
      </c>
      <c r="E256" s="83">
        <f t="shared" si="55"/>
        <v>0</v>
      </c>
      <c r="F256" s="83">
        <v>0</v>
      </c>
      <c r="G256" s="56">
        <f t="shared" si="54"/>
        <v>0</v>
      </c>
      <c r="H256" s="83">
        <f t="shared" si="45"/>
        <v>0</v>
      </c>
      <c r="I256" s="83">
        <f t="shared" si="56"/>
        <v>0</v>
      </c>
      <c r="J256" s="83">
        <v>0</v>
      </c>
      <c r="K256" s="56">
        <f t="shared" si="51"/>
        <v>0</v>
      </c>
      <c r="L256" s="86">
        <f t="shared" si="46"/>
        <v>0</v>
      </c>
    </row>
    <row r="257" spans="1:12" ht="15">
      <c r="A257" s="52" t="s">
        <v>274</v>
      </c>
      <c r="B257" s="53" t="s">
        <v>275</v>
      </c>
      <c r="C257" s="83">
        <v>290000</v>
      </c>
      <c r="D257" s="83">
        <v>290000</v>
      </c>
      <c r="E257" s="83">
        <f t="shared" si="55"/>
        <v>0</v>
      </c>
      <c r="F257" s="83">
        <v>0</v>
      </c>
      <c r="G257" s="56">
        <f t="shared" si="54"/>
        <v>0</v>
      </c>
      <c r="H257" s="83">
        <f t="shared" si="45"/>
        <v>290000</v>
      </c>
      <c r="I257" s="83">
        <f t="shared" si="56"/>
        <v>0</v>
      </c>
      <c r="J257" s="83">
        <v>0</v>
      </c>
      <c r="K257" s="56">
        <f t="shared" si="51"/>
        <v>0</v>
      </c>
      <c r="L257" s="86">
        <f t="shared" si="46"/>
        <v>290000</v>
      </c>
    </row>
    <row r="258" spans="1:12" ht="15">
      <c r="A258" s="52" t="s">
        <v>54</v>
      </c>
      <c r="B258" s="53" t="s">
        <v>61</v>
      </c>
      <c r="C258" s="83">
        <v>374158952</v>
      </c>
      <c r="D258" s="83">
        <v>354158952</v>
      </c>
      <c r="E258" s="83">
        <f>F258-0</f>
        <v>22700000</v>
      </c>
      <c r="F258" s="83">
        <v>22700000</v>
      </c>
      <c r="G258" s="56">
        <f t="shared" si="54"/>
        <v>0.13325903396557517</v>
      </c>
      <c r="H258" s="83">
        <f t="shared" si="45"/>
        <v>331458952</v>
      </c>
      <c r="I258" s="83">
        <f>J258-0</f>
        <v>19239883.86</v>
      </c>
      <c r="J258" s="83">
        <v>19239883.86</v>
      </c>
      <c r="K258" s="56">
        <f t="shared" si="51"/>
        <v>0.17091050582442283</v>
      </c>
      <c r="L258" s="86">
        <f t="shared" si="46"/>
        <v>334919068.14</v>
      </c>
    </row>
    <row r="259" spans="1:12" ht="15">
      <c r="A259" s="52" t="s">
        <v>185</v>
      </c>
      <c r="B259" s="53" t="s">
        <v>186</v>
      </c>
      <c r="C259" s="83">
        <v>61840843</v>
      </c>
      <c r="D259" s="83">
        <v>61840843</v>
      </c>
      <c r="E259" s="83">
        <f>F259-0</f>
        <v>6259927.31</v>
      </c>
      <c r="F259" s="83">
        <v>6259927.31</v>
      </c>
      <c r="G259" s="56">
        <f t="shared" si="54"/>
        <v>0.036748540353538396</v>
      </c>
      <c r="H259" s="83">
        <f t="shared" si="45"/>
        <v>55580915.69</v>
      </c>
      <c r="I259" s="83">
        <f>J259-0</f>
        <v>5220594.41</v>
      </c>
      <c r="J259" s="83">
        <v>5220594.41</v>
      </c>
      <c r="K259" s="56">
        <f t="shared" si="51"/>
        <v>0.04637525038143626</v>
      </c>
      <c r="L259" s="86">
        <f t="shared" si="46"/>
        <v>56620248.59</v>
      </c>
    </row>
    <row r="260" spans="1:12" ht="15">
      <c r="A260" s="47" t="s">
        <v>193</v>
      </c>
      <c r="B260" s="50" t="s">
        <v>194</v>
      </c>
      <c r="C260" s="82">
        <f>SUM(C261:C263)</f>
        <v>0</v>
      </c>
      <c r="D260" s="82">
        <f>SUM(D261:D263)</f>
        <v>0</v>
      </c>
      <c r="E260" s="82">
        <f>SUM(E261:E263)</f>
        <v>0</v>
      </c>
      <c r="F260" s="82">
        <f>SUM(F261:F263)</f>
        <v>0</v>
      </c>
      <c r="G260" s="51">
        <f t="shared" si="54"/>
        <v>0</v>
      </c>
      <c r="H260" s="82">
        <f t="shared" si="45"/>
        <v>0</v>
      </c>
      <c r="I260" s="82">
        <f>SUM(I261:I263)</f>
        <v>0</v>
      </c>
      <c r="J260" s="82">
        <f>SUM(J261:J263)</f>
        <v>0</v>
      </c>
      <c r="K260" s="51">
        <f t="shared" si="51"/>
        <v>0</v>
      </c>
      <c r="L260" s="85">
        <f t="shared" si="46"/>
        <v>0</v>
      </c>
    </row>
    <row r="261" spans="1:12" ht="15">
      <c r="A261" s="52" t="s">
        <v>28</v>
      </c>
      <c r="B261" s="53" t="s">
        <v>33</v>
      </c>
      <c r="C261" s="83">
        <v>0</v>
      </c>
      <c r="D261" s="83">
        <v>0</v>
      </c>
      <c r="E261" s="83">
        <f>F261-0</f>
        <v>0</v>
      </c>
      <c r="F261" s="83">
        <v>0</v>
      </c>
      <c r="G261" s="56">
        <f t="shared" si="54"/>
        <v>0</v>
      </c>
      <c r="H261" s="83">
        <f t="shared" si="45"/>
        <v>0</v>
      </c>
      <c r="I261" s="83">
        <f>J261-0</f>
        <v>0</v>
      </c>
      <c r="J261" s="83">
        <v>0</v>
      </c>
      <c r="K261" s="56">
        <f t="shared" si="51"/>
        <v>0</v>
      </c>
      <c r="L261" s="86">
        <f t="shared" si="46"/>
        <v>0</v>
      </c>
    </row>
    <row r="262" spans="1:12" ht="15">
      <c r="A262" s="52" t="s">
        <v>164</v>
      </c>
      <c r="B262" s="53" t="s">
        <v>165</v>
      </c>
      <c r="C262" s="83">
        <v>0</v>
      </c>
      <c r="D262" s="83">
        <v>0</v>
      </c>
      <c r="E262" s="83">
        <f>F262-0</f>
        <v>0</v>
      </c>
      <c r="F262" s="83">
        <v>0</v>
      </c>
      <c r="G262" s="56">
        <f t="shared" si="54"/>
        <v>0</v>
      </c>
      <c r="H262" s="83">
        <f t="shared" si="45"/>
        <v>0</v>
      </c>
      <c r="I262" s="83">
        <f>J262-0</f>
        <v>0</v>
      </c>
      <c r="J262" s="83">
        <v>0</v>
      </c>
      <c r="K262" s="56">
        <f aca="true" t="shared" si="57" ref="K262:K282">(J262/$J$296)*100</f>
        <v>0</v>
      </c>
      <c r="L262" s="86">
        <f t="shared" si="46"/>
        <v>0</v>
      </c>
    </row>
    <row r="263" spans="1:12" ht="15">
      <c r="A263" s="52" t="s">
        <v>117</v>
      </c>
      <c r="B263" s="53" t="s">
        <v>124</v>
      </c>
      <c r="C263" s="83">
        <v>0</v>
      </c>
      <c r="D263" s="83">
        <v>0</v>
      </c>
      <c r="E263" s="83">
        <f>F263-0</f>
        <v>0</v>
      </c>
      <c r="F263" s="83">
        <v>0</v>
      </c>
      <c r="G263" s="56">
        <f t="shared" si="54"/>
        <v>0</v>
      </c>
      <c r="H263" s="83">
        <f t="shared" si="45"/>
        <v>0</v>
      </c>
      <c r="I263" s="83">
        <f>J263-0</f>
        <v>0</v>
      </c>
      <c r="J263" s="83">
        <v>0</v>
      </c>
      <c r="K263" s="56">
        <f t="shared" si="57"/>
        <v>0</v>
      </c>
      <c r="L263" s="86">
        <f t="shared" si="46"/>
        <v>0</v>
      </c>
    </row>
    <row r="264" spans="1:12" ht="15">
      <c r="A264" s="47" t="s">
        <v>278</v>
      </c>
      <c r="B264" s="50" t="s">
        <v>279</v>
      </c>
      <c r="C264" s="82">
        <f>C265</f>
        <v>5000</v>
      </c>
      <c r="D264" s="82">
        <f>D265</f>
        <v>5000</v>
      </c>
      <c r="E264" s="82">
        <f>E265</f>
        <v>289.8</v>
      </c>
      <c r="F264" s="82">
        <f>F265</f>
        <v>289.8</v>
      </c>
      <c r="G264" s="51">
        <f t="shared" si="54"/>
        <v>1.7012540988204266E-06</v>
      </c>
      <c r="H264" s="82">
        <f t="shared" si="45"/>
        <v>4710.2</v>
      </c>
      <c r="I264" s="82">
        <f>I265</f>
        <v>289.8</v>
      </c>
      <c r="J264" s="82">
        <f>J265</f>
        <v>289.8</v>
      </c>
      <c r="K264" s="51">
        <f t="shared" si="57"/>
        <v>2.5743328259320243E-06</v>
      </c>
      <c r="L264" s="85">
        <f t="shared" si="46"/>
        <v>4710.2</v>
      </c>
    </row>
    <row r="265" spans="1:12" ht="15">
      <c r="A265" s="52" t="s">
        <v>187</v>
      </c>
      <c r="B265" s="53" t="s">
        <v>188</v>
      </c>
      <c r="C265" s="83">
        <v>5000</v>
      </c>
      <c r="D265" s="83">
        <v>5000</v>
      </c>
      <c r="E265" s="83">
        <f>F265-0</f>
        <v>289.8</v>
      </c>
      <c r="F265" s="83">
        <v>289.8</v>
      </c>
      <c r="G265" s="83">
        <f t="shared" si="54"/>
        <v>1.7012540988204266E-06</v>
      </c>
      <c r="H265" s="83">
        <f t="shared" si="45"/>
        <v>4710.2</v>
      </c>
      <c r="I265" s="83">
        <f>J265-0</f>
        <v>289.8</v>
      </c>
      <c r="J265" s="83">
        <v>289.8</v>
      </c>
      <c r="K265" s="56">
        <f t="shared" si="57"/>
        <v>2.5743328259320243E-06</v>
      </c>
      <c r="L265" s="86">
        <f t="shared" si="46"/>
        <v>4710.2</v>
      </c>
    </row>
    <row r="266" spans="1:12" ht="15">
      <c r="A266" s="47" t="s">
        <v>195</v>
      </c>
      <c r="B266" s="50" t="s">
        <v>196</v>
      </c>
      <c r="C266" s="82">
        <f>SUM(C267:C278)</f>
        <v>1685962051</v>
      </c>
      <c r="D266" s="82">
        <f>SUM(D267:D278)</f>
        <v>1982099740.6799998</v>
      </c>
      <c r="E266" s="82">
        <f>SUM(E267:E278)</f>
        <v>507396687.71</v>
      </c>
      <c r="F266" s="82">
        <f>SUM(F267:F278)</f>
        <v>507396687.71</v>
      </c>
      <c r="G266" s="51">
        <f t="shared" si="54"/>
        <v>2.9786428388355604</v>
      </c>
      <c r="H266" s="82">
        <f t="shared" si="45"/>
        <v>1474703052.9699998</v>
      </c>
      <c r="I266" s="82">
        <f>SUM(I267:I278)</f>
        <v>140488215.46</v>
      </c>
      <c r="J266" s="82">
        <f>SUM(J267:J278)</f>
        <v>140488215.46</v>
      </c>
      <c r="K266" s="51">
        <f t="shared" si="57"/>
        <v>1.2479759306945786</v>
      </c>
      <c r="L266" s="85">
        <f t="shared" si="46"/>
        <v>1841611525.2199998</v>
      </c>
    </row>
    <row r="267" spans="1:12" ht="15">
      <c r="A267" s="52" t="s">
        <v>28</v>
      </c>
      <c r="B267" s="53" t="s">
        <v>33</v>
      </c>
      <c r="C267" s="83">
        <v>366608438</v>
      </c>
      <c r="D267" s="83">
        <v>367628049.29</v>
      </c>
      <c r="E267" s="83">
        <f>F267-0</f>
        <v>43870930.13</v>
      </c>
      <c r="F267" s="83">
        <v>43870930.13</v>
      </c>
      <c r="G267" s="56">
        <f t="shared" si="54"/>
        <v>0.2575417519072707</v>
      </c>
      <c r="H267" s="83">
        <f t="shared" si="45"/>
        <v>323757119.16</v>
      </c>
      <c r="I267" s="83">
        <f>J267-0</f>
        <v>37160478.66</v>
      </c>
      <c r="J267" s="83">
        <v>37160478.66</v>
      </c>
      <c r="K267" s="56">
        <f t="shared" si="57"/>
        <v>0.33010158744577106</v>
      </c>
      <c r="L267" s="86">
        <f t="shared" si="46"/>
        <v>330467570.63</v>
      </c>
    </row>
    <row r="268" spans="1:12" ht="15">
      <c r="A268" s="52" t="s">
        <v>29</v>
      </c>
      <c r="B268" s="53" t="s">
        <v>34</v>
      </c>
      <c r="C268" s="83">
        <v>5000</v>
      </c>
      <c r="D268" s="83">
        <v>5000</v>
      </c>
      <c r="E268" s="83">
        <f>F268-0</f>
        <v>0</v>
      </c>
      <c r="F268" s="83">
        <v>0</v>
      </c>
      <c r="G268" s="56">
        <f t="shared" si="54"/>
        <v>0</v>
      </c>
      <c r="H268" s="83">
        <f t="shared" si="45"/>
        <v>5000</v>
      </c>
      <c r="I268" s="83">
        <f>J268-0</f>
        <v>0</v>
      </c>
      <c r="J268" s="83">
        <v>0</v>
      </c>
      <c r="K268" s="56">
        <f t="shared" si="57"/>
        <v>0</v>
      </c>
      <c r="L268" s="86">
        <f t="shared" si="46"/>
        <v>5000</v>
      </c>
    </row>
    <row r="269" spans="1:12" ht="15">
      <c r="A269" s="52" t="s">
        <v>236</v>
      </c>
      <c r="B269" s="53" t="s">
        <v>235</v>
      </c>
      <c r="C269" s="83">
        <v>1748850</v>
      </c>
      <c r="D269" s="83">
        <v>1748850</v>
      </c>
      <c r="E269" s="83">
        <f aca="true" t="shared" si="58" ref="E269:E277">F269-0</f>
        <v>0</v>
      </c>
      <c r="F269" s="83">
        <v>0</v>
      </c>
      <c r="G269" s="56">
        <f t="shared" si="54"/>
        <v>0</v>
      </c>
      <c r="H269" s="83">
        <f t="shared" si="45"/>
        <v>1748850</v>
      </c>
      <c r="I269" s="83">
        <f aca="true" t="shared" si="59" ref="I269:I277">J269-0</f>
        <v>0</v>
      </c>
      <c r="J269" s="83">
        <v>0</v>
      </c>
      <c r="K269" s="56">
        <f t="shared" si="57"/>
        <v>0</v>
      </c>
      <c r="L269" s="86">
        <f t="shared" si="46"/>
        <v>1748850</v>
      </c>
    </row>
    <row r="270" spans="1:12" ht="15">
      <c r="A270" s="52" t="s">
        <v>83</v>
      </c>
      <c r="B270" s="53" t="s">
        <v>85</v>
      </c>
      <c r="C270" s="83">
        <v>300000</v>
      </c>
      <c r="D270" s="83">
        <v>300000</v>
      </c>
      <c r="E270" s="83">
        <f>F270-0</f>
        <v>0</v>
      </c>
      <c r="F270" s="83">
        <v>0</v>
      </c>
      <c r="G270" s="56">
        <f t="shared" si="54"/>
        <v>0</v>
      </c>
      <c r="H270" s="83">
        <f t="shared" si="45"/>
        <v>300000</v>
      </c>
      <c r="I270" s="83">
        <f>J270-0</f>
        <v>0</v>
      </c>
      <c r="J270" s="83">
        <v>0</v>
      </c>
      <c r="K270" s="56">
        <f t="shared" si="57"/>
        <v>0</v>
      </c>
      <c r="L270" s="86">
        <f t="shared" si="46"/>
        <v>300000</v>
      </c>
    </row>
    <row r="271" spans="1:12" ht="15">
      <c r="A271" s="52" t="s">
        <v>135</v>
      </c>
      <c r="B271" s="53" t="s">
        <v>136</v>
      </c>
      <c r="C271" s="83">
        <v>32043916</v>
      </c>
      <c r="D271" s="83">
        <v>28711636</v>
      </c>
      <c r="E271" s="83">
        <f>F271-0</f>
        <v>0</v>
      </c>
      <c r="F271" s="83">
        <v>0</v>
      </c>
      <c r="G271" s="56">
        <f t="shared" si="54"/>
        <v>0</v>
      </c>
      <c r="H271" s="83">
        <f t="shared" si="45"/>
        <v>28711636</v>
      </c>
      <c r="I271" s="83">
        <f>J271-0</f>
        <v>0</v>
      </c>
      <c r="J271" s="83">
        <v>0</v>
      </c>
      <c r="K271" s="56">
        <f t="shared" si="57"/>
        <v>0</v>
      </c>
      <c r="L271" s="86">
        <f t="shared" si="46"/>
        <v>28711636</v>
      </c>
    </row>
    <row r="272" spans="1:12" ht="15">
      <c r="A272" s="52" t="s">
        <v>151</v>
      </c>
      <c r="B272" s="53" t="s">
        <v>152</v>
      </c>
      <c r="C272" s="83">
        <v>231037385</v>
      </c>
      <c r="D272" s="83">
        <v>231037385</v>
      </c>
      <c r="E272" s="83">
        <f>F272-0</f>
        <v>61198558.84</v>
      </c>
      <c r="F272" s="83">
        <v>61198558.84</v>
      </c>
      <c r="G272" s="56">
        <f t="shared" si="54"/>
        <v>0.359262591678582</v>
      </c>
      <c r="H272" s="83">
        <f t="shared" si="45"/>
        <v>169838826.16</v>
      </c>
      <c r="I272" s="83">
        <f>J272-0</f>
        <v>56648677.64</v>
      </c>
      <c r="J272" s="83">
        <v>56648677.64</v>
      </c>
      <c r="K272" s="56">
        <f t="shared" si="57"/>
        <v>0.5032179102632625</v>
      </c>
      <c r="L272" s="86">
        <f t="shared" si="46"/>
        <v>174388707.36</v>
      </c>
    </row>
    <row r="273" spans="1:12" ht="15">
      <c r="A273" s="52" t="s">
        <v>145</v>
      </c>
      <c r="B273" s="53" t="s">
        <v>146</v>
      </c>
      <c r="C273" s="83">
        <v>0</v>
      </c>
      <c r="D273" s="83">
        <v>0</v>
      </c>
      <c r="E273" s="83">
        <f t="shared" si="58"/>
        <v>0</v>
      </c>
      <c r="F273" s="83">
        <v>0</v>
      </c>
      <c r="G273" s="56">
        <f t="shared" si="54"/>
        <v>0</v>
      </c>
      <c r="H273" s="83">
        <f t="shared" si="45"/>
        <v>0</v>
      </c>
      <c r="I273" s="83">
        <f t="shared" si="59"/>
        <v>0</v>
      </c>
      <c r="J273" s="83">
        <v>0</v>
      </c>
      <c r="K273" s="56">
        <f t="shared" si="57"/>
        <v>0</v>
      </c>
      <c r="L273" s="86">
        <f t="shared" si="46"/>
        <v>0</v>
      </c>
    </row>
    <row r="274" spans="1:12" ht="15">
      <c r="A274" s="52" t="s">
        <v>70</v>
      </c>
      <c r="B274" s="53" t="s">
        <v>78</v>
      </c>
      <c r="C274" s="83">
        <v>29019000</v>
      </c>
      <c r="D274" s="83">
        <v>29019000</v>
      </c>
      <c r="E274" s="83">
        <f t="shared" si="58"/>
        <v>0</v>
      </c>
      <c r="F274" s="83">
        <v>0</v>
      </c>
      <c r="G274" s="56">
        <f t="shared" si="54"/>
        <v>0</v>
      </c>
      <c r="H274" s="83">
        <f t="shared" si="45"/>
        <v>29019000</v>
      </c>
      <c r="I274" s="83">
        <f t="shared" si="59"/>
        <v>0</v>
      </c>
      <c r="J274" s="83">
        <v>0</v>
      </c>
      <c r="K274" s="56">
        <f t="shared" si="57"/>
        <v>0</v>
      </c>
      <c r="L274" s="86">
        <f t="shared" si="46"/>
        <v>29019000</v>
      </c>
    </row>
    <row r="275" spans="1:12" ht="15">
      <c r="A275" s="52" t="s">
        <v>71</v>
      </c>
      <c r="B275" s="53" t="s">
        <v>79</v>
      </c>
      <c r="C275" s="83">
        <v>666996568</v>
      </c>
      <c r="D275" s="83">
        <v>965446926.39</v>
      </c>
      <c r="E275" s="83">
        <f>F275-0</f>
        <v>400973773.91</v>
      </c>
      <c r="F275" s="83">
        <v>400973773.91</v>
      </c>
      <c r="G275" s="56">
        <f t="shared" si="54"/>
        <v>2.3538932932501124</v>
      </c>
      <c r="H275" s="83">
        <f t="shared" si="45"/>
        <v>564473152.48</v>
      </c>
      <c r="I275" s="83">
        <f>J275-0</f>
        <v>46647721.7</v>
      </c>
      <c r="J275" s="83">
        <v>46647721.7</v>
      </c>
      <c r="K275" s="56">
        <f t="shared" si="57"/>
        <v>0.4143780580650504</v>
      </c>
      <c r="L275" s="86">
        <f t="shared" si="46"/>
        <v>918799204.6899999</v>
      </c>
    </row>
    <row r="276" spans="1:12" ht="15">
      <c r="A276" s="52" t="s">
        <v>197</v>
      </c>
      <c r="B276" s="53" t="s">
        <v>198</v>
      </c>
      <c r="C276" s="83">
        <v>266787678</v>
      </c>
      <c r="D276" s="83">
        <v>266787678</v>
      </c>
      <c r="E276" s="83">
        <f>F276-0</f>
        <v>1277705.37</v>
      </c>
      <c r="F276" s="83">
        <v>1277705.37</v>
      </c>
      <c r="G276" s="56">
        <f t="shared" si="54"/>
        <v>0.0075006952995078325</v>
      </c>
      <c r="H276" s="83">
        <f t="shared" si="45"/>
        <v>265509972.63</v>
      </c>
      <c r="I276" s="83">
        <f>J276-0</f>
        <v>0</v>
      </c>
      <c r="J276" s="83">
        <v>0</v>
      </c>
      <c r="K276" s="56">
        <f t="shared" si="57"/>
        <v>0</v>
      </c>
      <c r="L276" s="86">
        <f t="shared" si="46"/>
        <v>266787678</v>
      </c>
    </row>
    <row r="277" spans="1:12" ht="15">
      <c r="A277" s="52" t="s">
        <v>199</v>
      </c>
      <c r="B277" s="53" t="s">
        <v>200</v>
      </c>
      <c r="C277" s="83">
        <v>162655</v>
      </c>
      <c r="D277" s="83">
        <v>162655</v>
      </c>
      <c r="E277" s="83">
        <f t="shared" si="58"/>
        <v>0</v>
      </c>
      <c r="F277" s="83">
        <v>0</v>
      </c>
      <c r="G277" s="56">
        <f t="shared" si="54"/>
        <v>0</v>
      </c>
      <c r="H277" s="83">
        <f t="shared" si="45"/>
        <v>162655</v>
      </c>
      <c r="I277" s="83">
        <f t="shared" si="59"/>
        <v>0</v>
      </c>
      <c r="J277" s="83">
        <v>0</v>
      </c>
      <c r="K277" s="56">
        <f t="shared" si="57"/>
        <v>0</v>
      </c>
      <c r="L277" s="86">
        <f t="shared" si="46"/>
        <v>162655</v>
      </c>
    </row>
    <row r="278" spans="1:12" ht="15">
      <c r="A278" s="52" t="s">
        <v>201</v>
      </c>
      <c r="B278" s="53" t="s">
        <v>202</v>
      </c>
      <c r="C278" s="83">
        <v>91252561</v>
      </c>
      <c r="D278" s="83">
        <v>91252561</v>
      </c>
      <c r="E278" s="83">
        <f>F278-0</f>
        <v>75719.46</v>
      </c>
      <c r="F278" s="83">
        <v>75719.46</v>
      </c>
      <c r="G278" s="56">
        <f t="shared" si="54"/>
        <v>0.0004445067000878859</v>
      </c>
      <c r="H278" s="83">
        <f t="shared" si="45"/>
        <v>91176841.54</v>
      </c>
      <c r="I278" s="83">
        <f>J278-0</f>
        <v>31337.46</v>
      </c>
      <c r="J278" s="83">
        <v>31337.46</v>
      </c>
      <c r="K278" s="56">
        <f t="shared" si="57"/>
        <v>0.00027837492049458855</v>
      </c>
      <c r="L278" s="86">
        <f t="shared" si="46"/>
        <v>91221223.54</v>
      </c>
    </row>
    <row r="279" spans="1:12" ht="15">
      <c r="A279" s="47" t="s">
        <v>203</v>
      </c>
      <c r="B279" s="50" t="s">
        <v>204</v>
      </c>
      <c r="C279" s="82">
        <f>SUM(C280:C284)</f>
        <v>99401735</v>
      </c>
      <c r="D279" s="82">
        <f>SUM(D280:D284)</f>
        <v>178093492.35</v>
      </c>
      <c r="E279" s="82">
        <f>SUM(E280:E284)</f>
        <v>7483745.77</v>
      </c>
      <c r="F279" s="82">
        <f>SUM(F280:F284)</f>
        <v>7483745.77</v>
      </c>
      <c r="G279" s="51">
        <f t="shared" si="54"/>
        <v>0.0439328956719894</v>
      </c>
      <c r="H279" s="82">
        <f t="shared" si="45"/>
        <v>170609746.57999998</v>
      </c>
      <c r="I279" s="82">
        <f>SUM(I280:I284)</f>
        <v>2704294.98</v>
      </c>
      <c r="J279" s="82">
        <f>SUM(J280:J284)</f>
        <v>2704294.98</v>
      </c>
      <c r="K279" s="51">
        <f t="shared" si="57"/>
        <v>0.02402262021399995</v>
      </c>
      <c r="L279" s="85">
        <f t="shared" si="46"/>
        <v>175389197.37</v>
      </c>
    </row>
    <row r="280" spans="1:12" ht="15">
      <c r="A280" s="52" t="s">
        <v>28</v>
      </c>
      <c r="B280" s="53" t="s">
        <v>33</v>
      </c>
      <c r="C280" s="83">
        <v>17975379</v>
      </c>
      <c r="D280" s="83">
        <v>18475379</v>
      </c>
      <c r="E280" s="83">
        <f>F280-0</f>
        <v>2929120.5</v>
      </c>
      <c r="F280" s="83">
        <v>2929120.5</v>
      </c>
      <c r="G280" s="56">
        <f t="shared" si="54"/>
        <v>0.01719523207924064</v>
      </c>
      <c r="H280" s="83">
        <f t="shared" si="45"/>
        <v>15546258.5</v>
      </c>
      <c r="I280" s="83">
        <f>J280-0</f>
        <v>2524386.29</v>
      </c>
      <c r="J280" s="83">
        <v>2524386.29</v>
      </c>
      <c r="K280" s="56">
        <f t="shared" si="57"/>
        <v>0.022424466844995713</v>
      </c>
      <c r="L280" s="86">
        <f t="shared" si="46"/>
        <v>15950992.71</v>
      </c>
    </row>
    <row r="281" spans="1:12" ht="15">
      <c r="A281" s="52" t="s">
        <v>53</v>
      </c>
      <c r="B281" s="53" t="s">
        <v>60</v>
      </c>
      <c r="C281" s="83">
        <v>21000000</v>
      </c>
      <c r="D281" s="83">
        <v>21000000</v>
      </c>
      <c r="E281" s="83">
        <f>F281-0</f>
        <v>0</v>
      </c>
      <c r="F281" s="83">
        <v>0</v>
      </c>
      <c r="G281" s="56">
        <f t="shared" si="54"/>
        <v>0</v>
      </c>
      <c r="H281" s="83">
        <f t="shared" si="45"/>
        <v>21000000</v>
      </c>
      <c r="I281" s="83">
        <f>J281-0</f>
        <v>0</v>
      </c>
      <c r="J281" s="83">
        <v>0</v>
      </c>
      <c r="K281" s="56">
        <f t="shared" si="57"/>
        <v>0</v>
      </c>
      <c r="L281" s="86">
        <f t="shared" si="46"/>
        <v>21000000</v>
      </c>
    </row>
    <row r="282" spans="1:12" ht="15">
      <c r="A282" s="52" t="s">
        <v>205</v>
      </c>
      <c r="B282" s="53" t="s">
        <v>206</v>
      </c>
      <c r="C282" s="83">
        <v>2155000</v>
      </c>
      <c r="D282" s="83">
        <v>2155000</v>
      </c>
      <c r="E282" s="83">
        <f>F282-0</f>
        <v>0</v>
      </c>
      <c r="F282" s="83">
        <v>0</v>
      </c>
      <c r="G282" s="56">
        <f t="shared" si="54"/>
        <v>0</v>
      </c>
      <c r="H282" s="83">
        <f t="shared" si="45"/>
        <v>2155000</v>
      </c>
      <c r="I282" s="83">
        <f>J282-0</f>
        <v>0</v>
      </c>
      <c r="J282" s="83">
        <v>0</v>
      </c>
      <c r="K282" s="56">
        <f t="shared" si="57"/>
        <v>0</v>
      </c>
      <c r="L282" s="86">
        <f t="shared" si="46"/>
        <v>2155000</v>
      </c>
    </row>
    <row r="283" spans="1:12" ht="15">
      <c r="A283" s="52" t="s">
        <v>207</v>
      </c>
      <c r="B283" s="53" t="s">
        <v>208</v>
      </c>
      <c r="C283" s="83">
        <v>58266356</v>
      </c>
      <c r="D283" s="83">
        <v>136458113.35</v>
      </c>
      <c r="E283" s="83">
        <f>F283-0</f>
        <v>4554625.27</v>
      </c>
      <c r="F283" s="83">
        <v>4554625.27</v>
      </c>
      <c r="G283" s="56">
        <f aca="true" t="shared" si="60" ref="G283:G295">(F283/$F$296)*100</f>
        <v>0.026737663592748765</v>
      </c>
      <c r="H283" s="83">
        <f t="shared" si="45"/>
        <v>131903488.08</v>
      </c>
      <c r="I283" s="83">
        <f>J283-0</f>
        <v>179908.69</v>
      </c>
      <c r="J283" s="83">
        <v>179908.69</v>
      </c>
      <c r="K283" s="56">
        <f aca="true" t="shared" si="61" ref="K283:K295">(J283/$J$296)*100</f>
        <v>0.001598153369004239</v>
      </c>
      <c r="L283" s="86">
        <f t="shared" si="46"/>
        <v>136278204.66</v>
      </c>
    </row>
    <row r="284" spans="1:12" ht="15">
      <c r="A284" s="52" t="s">
        <v>209</v>
      </c>
      <c r="B284" s="53" t="s">
        <v>210</v>
      </c>
      <c r="C284" s="83">
        <v>5000</v>
      </c>
      <c r="D284" s="83">
        <v>5000</v>
      </c>
      <c r="E284" s="83">
        <f>F284-0</f>
        <v>0</v>
      </c>
      <c r="F284" s="83">
        <v>0</v>
      </c>
      <c r="G284" s="56">
        <f t="shared" si="60"/>
        <v>0</v>
      </c>
      <c r="H284" s="83">
        <f t="shared" si="45"/>
        <v>5000</v>
      </c>
      <c r="I284" s="56">
        <f>J284-0</f>
        <v>0</v>
      </c>
      <c r="J284" s="83">
        <v>0</v>
      </c>
      <c r="K284" s="56">
        <f t="shared" si="61"/>
        <v>0</v>
      </c>
      <c r="L284" s="86">
        <f aca="true" t="shared" si="62" ref="L284:L383">D284-J284</f>
        <v>5000</v>
      </c>
    </row>
    <row r="285" spans="1:12" ht="15">
      <c r="A285" s="47" t="s">
        <v>211</v>
      </c>
      <c r="B285" s="50" t="s">
        <v>212</v>
      </c>
      <c r="C285" s="82">
        <f>SUM(C286:C290)</f>
        <v>5734330415</v>
      </c>
      <c r="D285" s="82">
        <f>SUM(D286:D290)</f>
        <v>5713910505.05</v>
      </c>
      <c r="E285" s="82">
        <f>SUM(E286:E290)</f>
        <v>362128488.53</v>
      </c>
      <c r="F285" s="82">
        <f>SUM(F286:F290)</f>
        <v>362128488.53</v>
      </c>
      <c r="G285" s="51">
        <f t="shared" si="60"/>
        <v>2.1258542974855357</v>
      </c>
      <c r="H285" s="82">
        <f t="shared" si="45"/>
        <v>5351782016.52</v>
      </c>
      <c r="I285" s="82">
        <f>SUM(I286:I290)</f>
        <v>362128488.53</v>
      </c>
      <c r="J285" s="82">
        <f>SUM(J286:J290)</f>
        <v>362128488.53</v>
      </c>
      <c r="K285" s="51">
        <f t="shared" si="61"/>
        <v>3.2168366294959534</v>
      </c>
      <c r="L285" s="85">
        <f t="shared" si="62"/>
        <v>5351782016.52</v>
      </c>
    </row>
    <row r="286" spans="1:12" ht="15">
      <c r="A286" s="52" t="s">
        <v>39</v>
      </c>
      <c r="B286" s="53" t="s">
        <v>41</v>
      </c>
      <c r="C286" s="83">
        <v>894589021</v>
      </c>
      <c r="D286" s="83">
        <v>894589021</v>
      </c>
      <c r="E286" s="83">
        <f>F286-0</f>
        <v>175868.46</v>
      </c>
      <c r="F286" s="83">
        <v>175868.46</v>
      </c>
      <c r="G286" s="56">
        <f t="shared" si="60"/>
        <v>0.0010324255984411187</v>
      </c>
      <c r="H286" s="83">
        <f aca="true" t="shared" si="63" ref="H286:H371">D286-F286</f>
        <v>894413152.54</v>
      </c>
      <c r="I286" s="83">
        <f>J286-0</f>
        <v>175868.46</v>
      </c>
      <c r="J286" s="83">
        <v>175868.46</v>
      </c>
      <c r="K286" s="56">
        <f t="shared" si="61"/>
        <v>0.0015622634562598794</v>
      </c>
      <c r="L286" s="86">
        <f t="shared" si="62"/>
        <v>894413152.54</v>
      </c>
    </row>
    <row r="287" spans="1:12" ht="15">
      <c r="A287" s="52" t="s">
        <v>213</v>
      </c>
      <c r="B287" s="53" t="s">
        <v>214</v>
      </c>
      <c r="C287" s="83">
        <v>2243960060</v>
      </c>
      <c r="D287" s="83">
        <v>2243960060</v>
      </c>
      <c r="E287" s="83">
        <f>F287-0</f>
        <v>1227729.87</v>
      </c>
      <c r="F287" s="83">
        <v>1227729.87</v>
      </c>
      <c r="G287" s="56">
        <f t="shared" si="60"/>
        <v>0.007207317024091682</v>
      </c>
      <c r="H287" s="83">
        <f t="shared" si="63"/>
        <v>2242732330.13</v>
      </c>
      <c r="I287" s="83">
        <f>J287-0</f>
        <v>1227729.87</v>
      </c>
      <c r="J287" s="83">
        <v>1227729.87</v>
      </c>
      <c r="K287" s="56">
        <f t="shared" si="61"/>
        <v>0.010906091462105786</v>
      </c>
      <c r="L287" s="86">
        <f t="shared" si="62"/>
        <v>2242732330.13</v>
      </c>
    </row>
    <row r="288" spans="1:12" ht="15">
      <c r="A288" s="52" t="s">
        <v>215</v>
      </c>
      <c r="B288" s="53" t="s">
        <v>216</v>
      </c>
      <c r="C288" s="83">
        <v>457312339</v>
      </c>
      <c r="D288" s="83">
        <v>436892429.05</v>
      </c>
      <c r="E288" s="83">
        <f>F288-0</f>
        <v>61543630.5</v>
      </c>
      <c r="F288" s="83">
        <v>61543630.5</v>
      </c>
      <c r="G288" s="56">
        <f t="shared" si="60"/>
        <v>0.3612883148530532</v>
      </c>
      <c r="H288" s="83">
        <f t="shared" si="63"/>
        <v>375348798.55</v>
      </c>
      <c r="I288" s="83">
        <f>J288-0</f>
        <v>61543630.5</v>
      </c>
      <c r="J288" s="83">
        <v>61543630.5</v>
      </c>
      <c r="K288" s="56">
        <f t="shared" si="61"/>
        <v>0.5467004424540418</v>
      </c>
      <c r="L288" s="86">
        <f t="shared" si="62"/>
        <v>375348798.55</v>
      </c>
    </row>
    <row r="289" spans="1:12" ht="15">
      <c r="A289" s="52" t="s">
        <v>217</v>
      </c>
      <c r="B289" s="53" t="s">
        <v>218</v>
      </c>
      <c r="C289" s="83">
        <v>2977743</v>
      </c>
      <c r="D289" s="83">
        <v>2977743</v>
      </c>
      <c r="E289" s="83">
        <f>F289-0</f>
        <v>0</v>
      </c>
      <c r="F289" s="83">
        <v>0</v>
      </c>
      <c r="G289" s="56">
        <f t="shared" si="60"/>
        <v>0</v>
      </c>
      <c r="H289" s="83">
        <f t="shared" si="63"/>
        <v>2977743</v>
      </c>
      <c r="I289" s="83">
        <f>J289-0</f>
        <v>0</v>
      </c>
      <c r="J289" s="83">
        <v>0</v>
      </c>
      <c r="K289" s="56">
        <f t="shared" si="61"/>
        <v>0</v>
      </c>
      <c r="L289" s="86">
        <f t="shared" si="62"/>
        <v>2977743</v>
      </c>
    </row>
    <row r="290" spans="1:12" ht="15">
      <c r="A290" s="52" t="s">
        <v>219</v>
      </c>
      <c r="B290" s="53" t="s">
        <v>220</v>
      </c>
      <c r="C290" s="83">
        <v>2135491252</v>
      </c>
      <c r="D290" s="83">
        <v>2135491252</v>
      </c>
      <c r="E290" s="83">
        <f>F290-0</f>
        <v>299181259.7</v>
      </c>
      <c r="F290" s="83">
        <v>299181259.7</v>
      </c>
      <c r="G290" s="56">
        <f t="shared" si="60"/>
        <v>1.7563262400099497</v>
      </c>
      <c r="H290" s="83">
        <f t="shared" si="63"/>
        <v>1836309992.3</v>
      </c>
      <c r="I290" s="83">
        <f>J290-0</f>
        <v>299181259.7</v>
      </c>
      <c r="J290" s="83">
        <v>299181259.7</v>
      </c>
      <c r="K290" s="56">
        <f t="shared" si="61"/>
        <v>2.657667832123546</v>
      </c>
      <c r="L290" s="86">
        <f t="shared" si="62"/>
        <v>1836309992.3</v>
      </c>
    </row>
    <row r="291" spans="1:12" ht="15">
      <c r="A291" s="47" t="s">
        <v>221</v>
      </c>
      <c r="B291" s="50" t="s">
        <v>222</v>
      </c>
      <c r="C291" s="82">
        <f>SUM(C292:C294)</f>
        <v>2450745443</v>
      </c>
      <c r="D291" s="82">
        <f>SUM(D292:D294)</f>
        <v>2450745443</v>
      </c>
      <c r="E291" s="82">
        <f>SUM(E292:E294)</f>
        <v>0</v>
      </c>
      <c r="F291" s="82">
        <f>SUM(F292:F294)</f>
        <v>0</v>
      </c>
      <c r="G291" s="51">
        <f t="shared" si="60"/>
        <v>0</v>
      </c>
      <c r="H291" s="82">
        <f t="shared" si="63"/>
        <v>2450745443</v>
      </c>
      <c r="I291" s="82">
        <f>SUM(I293:I294)</f>
        <v>0</v>
      </c>
      <c r="J291" s="82">
        <f>J293+J294</f>
        <v>0</v>
      </c>
      <c r="K291" s="51">
        <f t="shared" si="61"/>
        <v>0</v>
      </c>
      <c r="L291" s="85">
        <f t="shared" si="62"/>
        <v>2450745443</v>
      </c>
    </row>
    <row r="292" spans="1:12" ht="15">
      <c r="A292" s="52" t="s">
        <v>28</v>
      </c>
      <c r="B292" s="66" t="s">
        <v>33</v>
      </c>
      <c r="C292" s="83">
        <v>2100000000</v>
      </c>
      <c r="D292" s="93">
        <v>2100000000</v>
      </c>
      <c r="E292" s="83">
        <f>F292-0</f>
        <v>0</v>
      </c>
      <c r="F292" s="83">
        <v>0</v>
      </c>
      <c r="G292" s="51">
        <f t="shared" si="60"/>
        <v>0</v>
      </c>
      <c r="H292" s="83">
        <f t="shared" si="63"/>
        <v>2100000000</v>
      </c>
      <c r="I292" s="83">
        <f>J292-0</f>
        <v>0</v>
      </c>
      <c r="J292" s="83">
        <v>0</v>
      </c>
      <c r="K292" s="51">
        <f t="shared" si="61"/>
        <v>0</v>
      </c>
      <c r="L292" s="86">
        <f t="shared" si="62"/>
        <v>2100000000</v>
      </c>
    </row>
    <row r="293" spans="1:12" ht="15">
      <c r="A293" s="52" t="s">
        <v>246</v>
      </c>
      <c r="B293" s="66" t="s">
        <v>247</v>
      </c>
      <c r="C293" s="83">
        <v>348245443</v>
      </c>
      <c r="D293" s="90">
        <v>348245443</v>
      </c>
      <c r="E293" s="83">
        <f>F293-0</f>
        <v>0</v>
      </c>
      <c r="F293" s="83">
        <v>0</v>
      </c>
      <c r="G293" s="56">
        <f t="shared" si="60"/>
        <v>0</v>
      </c>
      <c r="H293" s="83">
        <f t="shared" si="63"/>
        <v>348245443</v>
      </c>
      <c r="I293" s="83">
        <f>J293-0</f>
        <v>0</v>
      </c>
      <c r="J293" s="83">
        <v>0</v>
      </c>
      <c r="K293" s="56">
        <f t="shared" si="61"/>
        <v>0</v>
      </c>
      <c r="L293" s="86">
        <f t="shared" si="62"/>
        <v>348245443</v>
      </c>
    </row>
    <row r="294" spans="1:12" ht="15">
      <c r="A294" s="52" t="s">
        <v>223</v>
      </c>
      <c r="B294" s="53" t="s">
        <v>224</v>
      </c>
      <c r="C294" s="83">
        <v>2500000</v>
      </c>
      <c r="D294" s="83">
        <v>2500000</v>
      </c>
      <c r="E294" s="83">
        <f>F294-0</f>
        <v>0</v>
      </c>
      <c r="F294" s="83">
        <v>0</v>
      </c>
      <c r="G294" s="56">
        <f t="shared" si="60"/>
        <v>0</v>
      </c>
      <c r="H294" s="83">
        <f t="shared" si="63"/>
        <v>2500000</v>
      </c>
      <c r="I294" s="83">
        <f>J294-0</f>
        <v>0</v>
      </c>
      <c r="J294" s="83">
        <v>0</v>
      </c>
      <c r="K294" s="56">
        <f t="shared" si="61"/>
        <v>0</v>
      </c>
      <c r="L294" s="86">
        <f>D294-J294</f>
        <v>2500000</v>
      </c>
    </row>
    <row r="295" spans="1:12" ht="15">
      <c r="A295" s="47"/>
      <c r="B295" s="50" t="s">
        <v>16</v>
      </c>
      <c r="C295" s="82">
        <f>C312</f>
        <v>5479454544</v>
      </c>
      <c r="D295" s="82">
        <f>D312</f>
        <v>5562664296.72</v>
      </c>
      <c r="E295" s="82">
        <f>E312</f>
        <v>1124976693.52</v>
      </c>
      <c r="F295" s="82">
        <f>F312</f>
        <v>1124976693.52</v>
      </c>
      <c r="G295" s="51">
        <f t="shared" si="60"/>
        <v>6.604110458689962</v>
      </c>
      <c r="H295" s="82">
        <f>D295-F295</f>
        <v>4437687603.200001</v>
      </c>
      <c r="I295" s="82">
        <f>I312</f>
        <v>782466664.51</v>
      </c>
      <c r="J295" s="82">
        <f>J312</f>
        <v>782466664.51</v>
      </c>
      <c r="K295" s="51">
        <f t="shared" si="61"/>
        <v>6.950757831765469</v>
      </c>
      <c r="L295" s="85">
        <f>D295-J295</f>
        <v>4780197632.21</v>
      </c>
    </row>
    <row r="296" spans="1:12" ht="15">
      <c r="A296" s="121" t="s">
        <v>225</v>
      </c>
      <c r="B296" s="122"/>
      <c r="C296" s="96">
        <f aca="true" t="shared" si="64" ref="C296:L296">C14+C295</f>
        <v>92916188583</v>
      </c>
      <c r="D296" s="96">
        <f t="shared" si="64"/>
        <v>94579351996.66</v>
      </c>
      <c r="E296" s="96">
        <f t="shared" si="64"/>
        <v>17034492390.109999</v>
      </c>
      <c r="F296" s="96">
        <f t="shared" si="64"/>
        <v>17034492390.109999</v>
      </c>
      <c r="G296" s="96">
        <f t="shared" si="64"/>
        <v>100</v>
      </c>
      <c r="H296" s="96">
        <f t="shared" si="64"/>
        <v>77544859606.55</v>
      </c>
      <c r="I296" s="96">
        <f t="shared" si="64"/>
        <v>11257285657.889997</v>
      </c>
      <c r="J296" s="96">
        <f t="shared" si="64"/>
        <v>11257285657.889997</v>
      </c>
      <c r="K296" s="96">
        <f t="shared" si="64"/>
        <v>100</v>
      </c>
      <c r="L296" s="97">
        <f t="shared" si="64"/>
        <v>83322066338.77</v>
      </c>
    </row>
    <row r="297" spans="1:12" ht="15">
      <c r="A297" s="69"/>
      <c r="B297" s="69"/>
      <c r="C297" s="100"/>
      <c r="D297" s="100"/>
      <c r="E297" s="100"/>
      <c r="F297" s="100"/>
      <c r="G297" s="100"/>
      <c r="H297" s="100"/>
      <c r="I297" s="100"/>
      <c r="J297" s="100"/>
      <c r="K297" s="100"/>
      <c r="L297" s="65" t="s">
        <v>226</v>
      </c>
    </row>
    <row r="298" spans="1:12" ht="15">
      <c r="A298" s="69"/>
      <c r="B298" s="69"/>
      <c r="C298" s="100"/>
      <c r="D298" s="100"/>
      <c r="E298" s="100"/>
      <c r="F298" s="100"/>
      <c r="H298" s="100"/>
      <c r="I298" s="100"/>
      <c r="J298" s="100"/>
      <c r="K298" s="100"/>
      <c r="L298" s="100"/>
    </row>
    <row r="299" spans="1:12" ht="15">
      <c r="A299" s="34"/>
      <c r="B299" s="35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1:12" ht="15.75">
      <c r="A300" s="34"/>
      <c r="B300" s="35"/>
      <c r="C300" s="36"/>
      <c r="D300" s="36"/>
      <c r="E300" s="36"/>
      <c r="F300" s="37"/>
      <c r="G300" s="38"/>
      <c r="H300" s="37"/>
      <c r="I300" s="37"/>
      <c r="J300" s="37"/>
      <c r="K300" s="38"/>
      <c r="L300" s="37"/>
    </row>
    <row r="301" spans="1:12" ht="15.75">
      <c r="A301" s="31"/>
      <c r="B301" s="28"/>
      <c r="C301" s="32"/>
      <c r="D301" s="32"/>
      <c r="E301" s="32"/>
      <c r="F301" s="32"/>
      <c r="G301" s="33"/>
      <c r="H301" s="32"/>
      <c r="I301" s="32"/>
      <c r="J301" s="32"/>
      <c r="K301" s="33"/>
      <c r="L301" s="25" t="s">
        <v>157</v>
      </c>
    </row>
    <row r="302" spans="1:12" ht="15">
      <c r="A302" s="115" t="s">
        <v>14</v>
      </c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1:12" ht="15">
      <c r="A303" s="115" t="s">
        <v>0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1:12" ht="15">
      <c r="A304" s="116" t="s">
        <v>1</v>
      </c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1:12" ht="15">
      <c r="A305" s="115" t="s">
        <v>2</v>
      </c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1:12" ht="15">
      <c r="A306" s="115" t="str">
        <f>A157</f>
        <v>JANEIRO A FEVEREIRO 2022/BIMESTRE JANEIRO - FEVEREIRO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1:12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5" t="str">
        <f>L158</f>
        <v>Emissão: 25/03/2022</v>
      </c>
    </row>
    <row r="308" spans="1:12" ht="15">
      <c r="A308" s="27" t="s">
        <v>240</v>
      </c>
      <c r="B308" s="26"/>
      <c r="C308" s="28"/>
      <c r="D308" s="26"/>
      <c r="E308" s="26"/>
      <c r="F308" s="29"/>
      <c r="G308" s="29"/>
      <c r="H308" s="29"/>
      <c r="I308" s="26"/>
      <c r="J308" s="26"/>
      <c r="K308" s="25"/>
      <c r="L308" s="30">
        <v>1</v>
      </c>
    </row>
    <row r="309" spans="1:12" ht="15">
      <c r="A309" s="11"/>
      <c r="B309" s="12"/>
      <c r="C309" s="13" t="s">
        <v>3</v>
      </c>
      <c r="D309" s="13" t="s">
        <v>3</v>
      </c>
      <c r="E309" s="117" t="s">
        <v>4</v>
      </c>
      <c r="F309" s="118"/>
      <c r="G309" s="119"/>
      <c r="H309" s="13" t="s">
        <v>18</v>
      </c>
      <c r="I309" s="117" t="s">
        <v>5</v>
      </c>
      <c r="J309" s="118"/>
      <c r="K309" s="119"/>
      <c r="L309" s="14" t="s">
        <v>18</v>
      </c>
    </row>
    <row r="310" spans="1:12" ht="15">
      <c r="A310" s="15" t="s">
        <v>23</v>
      </c>
      <c r="B310" s="16" t="s">
        <v>265</v>
      </c>
      <c r="C310" s="16" t="s">
        <v>7</v>
      </c>
      <c r="D310" s="16" t="s">
        <v>8</v>
      </c>
      <c r="E310" s="16" t="s">
        <v>9</v>
      </c>
      <c r="F310" s="16" t="s">
        <v>10</v>
      </c>
      <c r="G310" s="16" t="s">
        <v>11</v>
      </c>
      <c r="H310" s="17"/>
      <c r="I310" s="16" t="s">
        <v>9</v>
      </c>
      <c r="J310" s="16" t="s">
        <v>10</v>
      </c>
      <c r="K310" s="16" t="s">
        <v>11</v>
      </c>
      <c r="L310" s="18"/>
    </row>
    <row r="311" spans="1:12" ht="15">
      <c r="A311" s="19"/>
      <c r="B311" s="20"/>
      <c r="C311" s="20"/>
      <c r="D311" s="21" t="s">
        <v>12</v>
      </c>
      <c r="E311" s="21"/>
      <c r="F311" s="21" t="s">
        <v>13</v>
      </c>
      <c r="G311" s="21" t="s">
        <v>266</v>
      </c>
      <c r="H311" s="22" t="s">
        <v>19</v>
      </c>
      <c r="I311" s="21"/>
      <c r="J311" s="21" t="s">
        <v>20</v>
      </c>
      <c r="K311" s="21" t="s">
        <v>267</v>
      </c>
      <c r="L311" s="23" t="s">
        <v>22</v>
      </c>
    </row>
    <row r="312" spans="1:12" ht="15">
      <c r="A312" s="47"/>
      <c r="B312" s="71" t="s">
        <v>16</v>
      </c>
      <c r="C312" s="91">
        <f>C313+C318+C321+C326+C332+C338+C342+C344+C348+C351+C359+C362+C365+C368+C370+C372+C374+C379+C384+C386+C388+C391+C395+C398</f>
        <v>5479454544</v>
      </c>
      <c r="D312" s="91">
        <f>D313+D318+D321+D326+D332+D338+D342+D344+D348+D351+D359+D362+D365+D368+D370+D372+D374+D379+D384+D386+D388+D391+D395+D398</f>
        <v>5562664296.72</v>
      </c>
      <c r="E312" s="91">
        <f>E313+E318+E321+E326+E332+E338+E342+E344+E348+E351+E359+E362+E365+E368+E370+E372+E374+E379+E384+E386+E388+E391+E395+E398</f>
        <v>1124976693.52</v>
      </c>
      <c r="F312" s="91">
        <f>F313+F318+F321+F326+F332+F338+F342+F344+F348+F351+F359+F362+F365+F368+F370+F372+F374+F379+F384+F386+F388+F391+F395+F398</f>
        <v>1124976693.52</v>
      </c>
      <c r="G312" s="70">
        <f aca="true" t="shared" si="65" ref="G312:G340">(F312/$F$296)*100</f>
        <v>6.604110458689962</v>
      </c>
      <c r="H312" s="91">
        <f>D312-F312</f>
        <v>4437687603.200001</v>
      </c>
      <c r="I312" s="91">
        <f>I313+I318+I321+I326+I332+I338+I342+I344+I348+I351+I359+I362+I365+I368+I370+I372+I374+I379+I384+I386+I388+I391+I395+I398</f>
        <v>782466664.51</v>
      </c>
      <c r="J312" s="91">
        <f>J313+J318+J321+J326+J332+J338+J342+J344+J348+J351+J359+J362+J365+J368+J370+J372+J374+J379+J384+J386+J388+J391+J395+J398</f>
        <v>782466664.51</v>
      </c>
      <c r="K312" s="72">
        <f aca="true" t="shared" si="66" ref="K312:K340">(J312/$J$296)*100</f>
        <v>6.950757831765469</v>
      </c>
      <c r="L312" s="92">
        <f>D312-J312</f>
        <v>4780197632.21</v>
      </c>
    </row>
    <row r="313" spans="1:12" ht="15">
      <c r="A313" s="47" t="s">
        <v>25</v>
      </c>
      <c r="B313" s="71" t="s">
        <v>24</v>
      </c>
      <c r="C313" s="82">
        <f>SUM(C314:C317)</f>
        <v>149594133</v>
      </c>
      <c r="D313" s="82">
        <f>SUM(D314:D317)</f>
        <v>149594133</v>
      </c>
      <c r="E313" s="82">
        <f>SUM(E314:E317)</f>
        <v>47822773.29</v>
      </c>
      <c r="F313" s="82">
        <f>SUM(F314:F317)</f>
        <v>47822773.29</v>
      </c>
      <c r="G313" s="70">
        <f t="shared" si="65"/>
        <v>0.2807408180696084</v>
      </c>
      <c r="H313" s="82">
        <f t="shared" si="63"/>
        <v>101771359.71000001</v>
      </c>
      <c r="I313" s="82">
        <f>SUM(I314:I316)</f>
        <v>13955743.72</v>
      </c>
      <c r="J313" s="82">
        <f>SUM(J314:J316)</f>
        <v>13955743.72</v>
      </c>
      <c r="K313" s="51">
        <f t="shared" si="66"/>
        <v>0.12397077007829779</v>
      </c>
      <c r="L313" s="92">
        <f t="shared" si="62"/>
        <v>135638389.28</v>
      </c>
    </row>
    <row r="314" spans="1:12" ht="15">
      <c r="A314" s="52" t="s">
        <v>26</v>
      </c>
      <c r="B314" s="66" t="s">
        <v>31</v>
      </c>
      <c r="C314" s="83">
        <v>2000000</v>
      </c>
      <c r="D314" s="83">
        <v>2000000</v>
      </c>
      <c r="E314" s="83">
        <f>F314-0</f>
        <v>0</v>
      </c>
      <c r="F314" s="83">
        <v>0</v>
      </c>
      <c r="G314" s="70">
        <f t="shared" si="65"/>
        <v>0</v>
      </c>
      <c r="H314" s="82">
        <f t="shared" si="63"/>
        <v>2000000</v>
      </c>
      <c r="I314" s="83">
        <f>J314-0</f>
        <v>0</v>
      </c>
      <c r="J314" s="83">
        <v>0</v>
      </c>
      <c r="K314" s="51">
        <f t="shared" si="66"/>
        <v>0</v>
      </c>
      <c r="L314" s="93">
        <f t="shared" si="62"/>
        <v>2000000</v>
      </c>
    </row>
    <row r="315" spans="1:12" ht="15">
      <c r="A315" s="52" t="s">
        <v>28</v>
      </c>
      <c r="B315" s="66" t="s">
        <v>33</v>
      </c>
      <c r="C315" s="83">
        <v>147584133</v>
      </c>
      <c r="D315" s="83">
        <v>147584133</v>
      </c>
      <c r="E315" s="83">
        <f>F315-0</f>
        <v>47822773.29</v>
      </c>
      <c r="F315" s="83">
        <v>47822773.29</v>
      </c>
      <c r="G315" s="70">
        <f t="shared" si="65"/>
        <v>0.2807408180696084</v>
      </c>
      <c r="H315" s="83">
        <f>D315-F315</f>
        <v>99761359.71000001</v>
      </c>
      <c r="I315" s="83">
        <f>J315-0</f>
        <v>13955743.72</v>
      </c>
      <c r="J315" s="83">
        <v>13955743.72</v>
      </c>
      <c r="K315" s="51">
        <f t="shared" si="66"/>
        <v>0.12397077007829779</v>
      </c>
      <c r="L315" s="93">
        <f>D315-J315</f>
        <v>133628389.28</v>
      </c>
    </row>
    <row r="316" spans="1:12" ht="15">
      <c r="A316" s="52" t="s">
        <v>50</v>
      </c>
      <c r="B316" s="66" t="s">
        <v>57</v>
      </c>
      <c r="C316" s="83">
        <v>0</v>
      </c>
      <c r="D316" s="83">
        <v>0</v>
      </c>
      <c r="E316" s="83">
        <f>F316-0</f>
        <v>0</v>
      </c>
      <c r="F316" s="83">
        <v>0</v>
      </c>
      <c r="G316" s="64">
        <f t="shared" si="65"/>
        <v>0</v>
      </c>
      <c r="H316" s="83">
        <f t="shared" si="63"/>
        <v>0</v>
      </c>
      <c r="I316" s="83">
        <f>J316-0</f>
        <v>0</v>
      </c>
      <c r="J316" s="83">
        <v>0</v>
      </c>
      <c r="K316" s="56">
        <f t="shared" si="66"/>
        <v>0</v>
      </c>
      <c r="L316" s="93">
        <f t="shared" si="62"/>
        <v>0</v>
      </c>
    </row>
    <row r="317" spans="1:12" ht="15">
      <c r="A317" s="102" t="s">
        <v>29</v>
      </c>
      <c r="B317" s="106" t="s">
        <v>34</v>
      </c>
      <c r="C317" s="99">
        <v>10000</v>
      </c>
      <c r="D317" s="99">
        <v>10000</v>
      </c>
      <c r="E317" s="99">
        <f>F317-0</f>
        <v>0</v>
      </c>
      <c r="F317" s="99">
        <v>0</v>
      </c>
      <c r="G317" s="107">
        <f t="shared" si="65"/>
        <v>0</v>
      </c>
      <c r="H317" s="99">
        <f t="shared" si="63"/>
        <v>10000</v>
      </c>
      <c r="I317" s="99">
        <v>0</v>
      </c>
      <c r="J317" s="99">
        <v>0</v>
      </c>
      <c r="K317" s="108">
        <f t="shared" si="66"/>
        <v>0</v>
      </c>
      <c r="L317" s="109">
        <f t="shared" si="62"/>
        <v>10000</v>
      </c>
    </row>
    <row r="318" spans="1:12" ht="15">
      <c r="A318" s="47" t="s">
        <v>36</v>
      </c>
      <c r="B318" s="71" t="s">
        <v>37</v>
      </c>
      <c r="C318" s="82">
        <f>SUM(C319:C320)</f>
        <v>516059738</v>
      </c>
      <c r="D318" s="82">
        <f>SUM(D319:D320)</f>
        <v>516059738</v>
      </c>
      <c r="E318" s="82">
        <f>SUM(E319:E320)</f>
        <v>91632573.06</v>
      </c>
      <c r="F318" s="82">
        <f>SUM(F319:F320)</f>
        <v>91632573.06</v>
      </c>
      <c r="G318" s="70">
        <f t="shared" si="65"/>
        <v>0.537923707742537</v>
      </c>
      <c r="H318" s="82">
        <f t="shared" si="63"/>
        <v>424427164.94</v>
      </c>
      <c r="I318" s="82">
        <f>SUM(I319:I320)</f>
        <v>91632573.06</v>
      </c>
      <c r="J318" s="82">
        <f>SUM(J319:J320)</f>
        <v>91632573.06</v>
      </c>
      <c r="K318" s="51">
        <f t="shared" si="66"/>
        <v>0.813984612674163</v>
      </c>
      <c r="L318" s="92">
        <f t="shared" si="62"/>
        <v>424427164.94</v>
      </c>
    </row>
    <row r="319" spans="1:12" ht="15">
      <c r="A319" s="52" t="s">
        <v>38</v>
      </c>
      <c r="B319" s="66" t="s">
        <v>40</v>
      </c>
      <c r="C319" s="83">
        <v>100000</v>
      </c>
      <c r="D319" s="83">
        <v>100000</v>
      </c>
      <c r="E319" s="83">
        <f>F319-0</f>
        <v>0</v>
      </c>
      <c r="F319" s="83">
        <v>0</v>
      </c>
      <c r="G319" s="64">
        <f t="shared" si="65"/>
        <v>0</v>
      </c>
      <c r="H319" s="83">
        <f t="shared" si="63"/>
        <v>100000</v>
      </c>
      <c r="I319" s="83">
        <f>J319-0</f>
        <v>0</v>
      </c>
      <c r="J319" s="83">
        <v>0</v>
      </c>
      <c r="K319" s="56">
        <f t="shared" si="66"/>
        <v>0</v>
      </c>
      <c r="L319" s="93">
        <f t="shared" si="62"/>
        <v>100000</v>
      </c>
    </row>
    <row r="320" spans="1:12" ht="15">
      <c r="A320" s="52" t="s">
        <v>28</v>
      </c>
      <c r="B320" s="66" t="s">
        <v>33</v>
      </c>
      <c r="C320" s="83">
        <v>515959738</v>
      </c>
      <c r="D320" s="83">
        <v>515959738</v>
      </c>
      <c r="E320" s="83">
        <f>F320-0</f>
        <v>91632573.06</v>
      </c>
      <c r="F320" s="83">
        <v>91632573.06</v>
      </c>
      <c r="G320" s="64">
        <f t="shared" si="65"/>
        <v>0.537923707742537</v>
      </c>
      <c r="H320" s="83">
        <f t="shared" si="63"/>
        <v>424327164.94</v>
      </c>
      <c r="I320" s="83">
        <f>J320-0</f>
        <v>91632573.06</v>
      </c>
      <c r="J320" s="83">
        <v>91632573.06</v>
      </c>
      <c r="K320" s="56">
        <f t="shared" si="66"/>
        <v>0.813984612674163</v>
      </c>
      <c r="L320" s="93">
        <f t="shared" si="62"/>
        <v>424327164.94</v>
      </c>
    </row>
    <row r="321" spans="1:12" ht="15">
      <c r="A321" s="47" t="s">
        <v>42</v>
      </c>
      <c r="B321" s="71" t="s">
        <v>43</v>
      </c>
      <c r="C321" s="82">
        <f>SUM(C322:C325)</f>
        <v>358470206</v>
      </c>
      <c r="D321" s="82">
        <f>SUM(D322:D325)</f>
        <v>403318608</v>
      </c>
      <c r="E321" s="82">
        <f>SUM(E322:E325)</f>
        <v>185809536.48</v>
      </c>
      <c r="F321" s="82">
        <f>SUM(F322:F325)</f>
        <v>185809536.48</v>
      </c>
      <c r="G321" s="70">
        <f t="shared" si="65"/>
        <v>1.0907841115822068</v>
      </c>
      <c r="H321" s="82">
        <f>D321-F321</f>
        <v>217509071.52</v>
      </c>
      <c r="I321" s="82">
        <f>SUM(I322+I323+I324+I325)</f>
        <v>58212878.48</v>
      </c>
      <c r="J321" s="82">
        <f>SUM(J322+J323+J324+J325)</f>
        <v>58212878.48</v>
      </c>
      <c r="K321" s="51">
        <f t="shared" si="66"/>
        <v>0.517112919127177</v>
      </c>
      <c r="L321" s="92">
        <f t="shared" si="62"/>
        <v>345105729.52</v>
      </c>
    </row>
    <row r="322" spans="1:12" ht="15">
      <c r="A322" s="52" t="s">
        <v>44</v>
      </c>
      <c r="B322" s="66" t="s">
        <v>45</v>
      </c>
      <c r="C322" s="82">
        <v>0</v>
      </c>
      <c r="D322" s="83">
        <v>0</v>
      </c>
      <c r="E322" s="83">
        <f>F322-0</f>
        <v>0</v>
      </c>
      <c r="F322" s="83">
        <v>0</v>
      </c>
      <c r="G322" s="70">
        <f t="shared" si="65"/>
        <v>0</v>
      </c>
      <c r="H322" s="82">
        <f>D322-F322</f>
        <v>0</v>
      </c>
      <c r="I322" s="82">
        <f>J322-0</f>
        <v>0</v>
      </c>
      <c r="J322" s="82">
        <v>0</v>
      </c>
      <c r="K322" s="51"/>
      <c r="L322" s="92">
        <f t="shared" si="62"/>
        <v>0</v>
      </c>
    </row>
    <row r="323" spans="1:12" ht="15">
      <c r="A323" s="52" t="s">
        <v>229</v>
      </c>
      <c r="B323" s="66" t="s">
        <v>230</v>
      </c>
      <c r="C323" s="83">
        <v>500000</v>
      </c>
      <c r="D323" s="83">
        <v>500000</v>
      </c>
      <c r="E323" s="83">
        <f>F323-0</f>
        <v>0</v>
      </c>
      <c r="F323" s="83">
        <v>0</v>
      </c>
      <c r="G323" s="64">
        <f t="shared" si="65"/>
        <v>0</v>
      </c>
      <c r="H323" s="83">
        <f>D323-F323</f>
        <v>500000</v>
      </c>
      <c r="I323" s="83">
        <f>J323-0</f>
        <v>0</v>
      </c>
      <c r="J323" s="83">
        <v>0</v>
      </c>
      <c r="K323" s="56">
        <f t="shared" si="66"/>
        <v>0</v>
      </c>
      <c r="L323" s="93">
        <f t="shared" si="62"/>
        <v>500000</v>
      </c>
    </row>
    <row r="324" spans="1:12" ht="15">
      <c r="A324" s="52" t="s">
        <v>28</v>
      </c>
      <c r="B324" s="66" t="s">
        <v>33</v>
      </c>
      <c r="C324" s="83">
        <v>357730206</v>
      </c>
      <c r="D324" s="83">
        <v>402578608</v>
      </c>
      <c r="E324" s="83">
        <f>F324-0</f>
        <v>185787606.48</v>
      </c>
      <c r="F324" s="83">
        <v>185787606.48</v>
      </c>
      <c r="G324" s="64">
        <f t="shared" si="65"/>
        <v>1.0906553727886004</v>
      </c>
      <c r="H324" s="83">
        <f t="shared" si="63"/>
        <v>216791001.52</v>
      </c>
      <c r="I324" s="83">
        <f>J324-0</f>
        <v>58211288.48</v>
      </c>
      <c r="J324" s="83">
        <v>58211288.48</v>
      </c>
      <c r="K324" s="56">
        <f t="shared" si="66"/>
        <v>0.5170987949408649</v>
      </c>
      <c r="L324" s="93">
        <f t="shared" si="62"/>
        <v>344367319.52</v>
      </c>
    </row>
    <row r="325" spans="1:12" ht="15">
      <c r="A325" s="52" t="s">
        <v>29</v>
      </c>
      <c r="B325" s="66" t="s">
        <v>263</v>
      </c>
      <c r="C325" s="83">
        <v>240000</v>
      </c>
      <c r="D325" s="83">
        <v>240000</v>
      </c>
      <c r="E325" s="83">
        <f>F325-0</f>
        <v>21930</v>
      </c>
      <c r="F325" s="83">
        <v>21930</v>
      </c>
      <c r="G325" s="64">
        <f t="shared" si="65"/>
        <v>0.00012873879360639047</v>
      </c>
      <c r="H325" s="83">
        <f t="shared" si="63"/>
        <v>218070</v>
      </c>
      <c r="I325" s="83">
        <f>J325-0</f>
        <v>1590</v>
      </c>
      <c r="J325" s="83">
        <v>1590</v>
      </c>
      <c r="K325" s="56">
        <f t="shared" si="66"/>
        <v>1.4124186312049405E-05</v>
      </c>
      <c r="L325" s="93">
        <f t="shared" si="62"/>
        <v>238410</v>
      </c>
    </row>
    <row r="326" spans="1:12" ht="15">
      <c r="A326" s="47" t="s">
        <v>46</v>
      </c>
      <c r="B326" s="71" t="s">
        <v>47</v>
      </c>
      <c r="C326" s="82">
        <f>SUM(C327:C331)</f>
        <v>151749813</v>
      </c>
      <c r="D326" s="82">
        <f>SUM(D327:D331)</f>
        <v>150302990.76</v>
      </c>
      <c r="E326" s="82">
        <f>SUM(E327:E331)</f>
        <v>24901259.69</v>
      </c>
      <c r="F326" s="82">
        <f>SUM(F327:F331)</f>
        <v>24901259.69</v>
      </c>
      <c r="G326" s="70">
        <f t="shared" si="65"/>
        <v>0.146181401357503</v>
      </c>
      <c r="H326" s="82">
        <f t="shared" si="63"/>
        <v>125401731.07</v>
      </c>
      <c r="I326" s="82">
        <f>SUM(I327:I331)</f>
        <v>22221870.439999998</v>
      </c>
      <c r="J326" s="82">
        <f>SUM(J327:J331)</f>
        <v>22221870.439999998</v>
      </c>
      <c r="K326" s="51">
        <f t="shared" si="66"/>
        <v>0.1973998982998637</v>
      </c>
      <c r="L326" s="92">
        <f t="shared" si="62"/>
        <v>128081120.32</v>
      </c>
    </row>
    <row r="327" spans="1:12" ht="15">
      <c r="A327" s="52" t="s">
        <v>28</v>
      </c>
      <c r="B327" s="66" t="s">
        <v>33</v>
      </c>
      <c r="C327" s="83">
        <v>150603768</v>
      </c>
      <c r="D327" s="83">
        <v>149286611.76</v>
      </c>
      <c r="E327" s="83">
        <f>F327-0</f>
        <v>24751526.41</v>
      </c>
      <c r="F327" s="99">
        <v>24751526.41</v>
      </c>
      <c r="G327" s="64">
        <f t="shared" si="65"/>
        <v>0.1453024008180626</v>
      </c>
      <c r="H327" s="83">
        <f t="shared" si="63"/>
        <v>124535085.35</v>
      </c>
      <c r="I327" s="83">
        <f>J327-0</f>
        <v>22147009.24</v>
      </c>
      <c r="J327" s="83">
        <v>22147009.24</v>
      </c>
      <c r="K327" s="56">
        <f t="shared" si="66"/>
        <v>0.19673489607574826</v>
      </c>
      <c r="L327" s="93">
        <f t="shared" si="62"/>
        <v>127139602.52</v>
      </c>
    </row>
    <row r="328" spans="1:12" ht="15">
      <c r="A328" s="52" t="s">
        <v>39</v>
      </c>
      <c r="B328" s="66" t="s">
        <v>41</v>
      </c>
      <c r="C328" s="83">
        <v>1129666</v>
      </c>
      <c r="D328" s="83">
        <v>500000</v>
      </c>
      <c r="E328" s="83">
        <f>F328-0</f>
        <v>0</v>
      </c>
      <c r="F328" s="83">
        <v>0</v>
      </c>
      <c r="G328" s="64">
        <f t="shared" si="65"/>
        <v>0</v>
      </c>
      <c r="H328" s="83">
        <f t="shared" si="63"/>
        <v>500000</v>
      </c>
      <c r="I328" s="83">
        <f>J328-0</f>
        <v>0</v>
      </c>
      <c r="J328" s="83">
        <v>0</v>
      </c>
      <c r="K328" s="56">
        <f t="shared" si="66"/>
        <v>0</v>
      </c>
      <c r="L328" s="93">
        <f t="shared" si="62"/>
        <v>500000</v>
      </c>
    </row>
    <row r="329" spans="1:15" ht="15">
      <c r="A329" s="102" t="s">
        <v>232</v>
      </c>
      <c r="B329" s="106" t="s">
        <v>231</v>
      </c>
      <c r="C329" s="99">
        <v>16379</v>
      </c>
      <c r="D329" s="99">
        <v>16379</v>
      </c>
      <c r="E329" s="99">
        <f>F329-0</f>
        <v>0</v>
      </c>
      <c r="F329" s="99">
        <v>0</v>
      </c>
      <c r="G329" s="107">
        <f t="shared" si="65"/>
        <v>0</v>
      </c>
      <c r="H329" s="99">
        <f t="shared" si="63"/>
        <v>16379</v>
      </c>
      <c r="I329" s="99">
        <f>J329-0</f>
        <v>0</v>
      </c>
      <c r="J329" s="99">
        <v>0</v>
      </c>
      <c r="K329" s="108">
        <f t="shared" si="66"/>
        <v>0</v>
      </c>
      <c r="L329" s="109">
        <f t="shared" si="62"/>
        <v>16379</v>
      </c>
      <c r="N329" s="113"/>
      <c r="O329" s="113"/>
    </row>
    <row r="330" spans="1:12" ht="15">
      <c r="A330" s="52" t="s">
        <v>236</v>
      </c>
      <c r="B330" s="66" t="s">
        <v>235</v>
      </c>
      <c r="C330" s="83">
        <v>0</v>
      </c>
      <c r="D330" s="83">
        <v>500000</v>
      </c>
      <c r="E330" s="83">
        <f>F330-0</f>
        <v>149733.28</v>
      </c>
      <c r="F330" s="83">
        <v>149733.28</v>
      </c>
      <c r="G330" s="64">
        <f t="shared" si="65"/>
        <v>0.0008790005394403954</v>
      </c>
      <c r="H330" s="83">
        <f t="shared" si="63"/>
        <v>350266.72</v>
      </c>
      <c r="I330" s="83">
        <f>J330-0</f>
        <v>74861.2</v>
      </c>
      <c r="J330" s="83">
        <v>74861.2</v>
      </c>
      <c r="K330" s="56">
        <f t="shared" si="66"/>
        <v>0.0006650022241154673</v>
      </c>
      <c r="L330" s="93">
        <f t="shared" si="62"/>
        <v>425138.8</v>
      </c>
    </row>
    <row r="331" spans="1:12" ht="15">
      <c r="A331" s="52" t="s">
        <v>96</v>
      </c>
      <c r="B331" s="66" t="s">
        <v>102</v>
      </c>
      <c r="C331" s="83">
        <v>0</v>
      </c>
      <c r="D331" s="83">
        <v>0</v>
      </c>
      <c r="E331" s="83">
        <f>F331-0</f>
        <v>0</v>
      </c>
      <c r="F331" s="83">
        <v>0</v>
      </c>
      <c r="G331" s="64">
        <f t="shared" si="65"/>
        <v>0</v>
      </c>
      <c r="H331" s="83">
        <v>0</v>
      </c>
      <c r="I331" s="83">
        <f>J331-0</f>
        <v>0</v>
      </c>
      <c r="J331" s="83">
        <v>0</v>
      </c>
      <c r="K331" s="56">
        <f t="shared" si="66"/>
        <v>0</v>
      </c>
      <c r="L331" s="93">
        <f t="shared" si="62"/>
        <v>0</v>
      </c>
    </row>
    <row r="332" spans="1:12" ht="15">
      <c r="A332" s="47" t="s">
        <v>63</v>
      </c>
      <c r="B332" s="71" t="s">
        <v>62</v>
      </c>
      <c r="C332" s="82">
        <f>SUM(C333:C337)</f>
        <v>907389641</v>
      </c>
      <c r="D332" s="82">
        <f>SUM(D333:D337)</f>
        <v>908439641</v>
      </c>
      <c r="E332" s="82">
        <f>SUM(E333:E337)</f>
        <v>147656076.9</v>
      </c>
      <c r="F332" s="82">
        <f>SUM(F333:F337)</f>
        <v>147656076.9</v>
      </c>
      <c r="G332" s="70">
        <f t="shared" si="65"/>
        <v>0.8668064390678712</v>
      </c>
      <c r="H332" s="82">
        <f t="shared" si="63"/>
        <v>760783564.1</v>
      </c>
      <c r="I332" s="82">
        <f>SUM(I333:I337)</f>
        <v>146992556.43</v>
      </c>
      <c r="J332" s="82">
        <f>SUM(J333:J337)</f>
        <v>146992556.43</v>
      </c>
      <c r="K332" s="51">
        <f t="shared" si="66"/>
        <v>1.3057548764161988</v>
      </c>
      <c r="L332" s="92">
        <f t="shared" si="62"/>
        <v>761447084.5699999</v>
      </c>
    </row>
    <row r="333" spans="1:12" ht="15">
      <c r="A333" s="52" t="s">
        <v>28</v>
      </c>
      <c r="B333" s="66" t="s">
        <v>33</v>
      </c>
      <c r="C333" s="83">
        <v>786768000</v>
      </c>
      <c r="D333" s="83">
        <v>788818000</v>
      </c>
      <c r="E333" s="83">
        <f>F333-0</f>
        <v>133086978.54</v>
      </c>
      <c r="F333" s="83">
        <v>133086978.54</v>
      </c>
      <c r="G333" s="64">
        <f t="shared" si="65"/>
        <v>0.7812793917902041</v>
      </c>
      <c r="H333" s="83">
        <f t="shared" si="63"/>
        <v>655731021.46</v>
      </c>
      <c r="I333" s="83">
        <f>J333-0</f>
        <v>132428383.3</v>
      </c>
      <c r="J333" s="83">
        <v>132428383.3</v>
      </c>
      <c r="K333" s="56">
        <f t="shared" si="66"/>
        <v>1.1763793451149007</v>
      </c>
      <c r="L333" s="93">
        <f t="shared" si="62"/>
        <v>656389616.7</v>
      </c>
    </row>
    <row r="334" spans="1:12" ht="15">
      <c r="A334" s="52" t="s">
        <v>49</v>
      </c>
      <c r="B334" s="66" t="s">
        <v>56</v>
      </c>
      <c r="C334" s="83">
        <v>118554828</v>
      </c>
      <c r="D334" s="83">
        <v>118554828</v>
      </c>
      <c r="E334" s="83">
        <f>F334-0</f>
        <v>14569098.36</v>
      </c>
      <c r="F334" s="83">
        <v>14569098.36</v>
      </c>
      <c r="G334" s="64">
        <f t="shared" si="65"/>
        <v>0.08552704727766719</v>
      </c>
      <c r="H334" s="83">
        <f t="shared" si="63"/>
        <v>103985729.64</v>
      </c>
      <c r="I334" s="83">
        <f>J334-0</f>
        <v>14564173.13</v>
      </c>
      <c r="J334" s="83">
        <v>14564173.13</v>
      </c>
      <c r="K334" s="56">
        <f t="shared" si="66"/>
        <v>0.12937553130129797</v>
      </c>
      <c r="L334" s="93">
        <f t="shared" si="62"/>
        <v>103990654.87</v>
      </c>
    </row>
    <row r="335" spans="1:12" ht="15">
      <c r="A335" s="52" t="s">
        <v>29</v>
      </c>
      <c r="B335" s="66" t="s">
        <v>34</v>
      </c>
      <c r="C335" s="83">
        <v>2062549</v>
      </c>
      <c r="D335" s="83">
        <v>1062549</v>
      </c>
      <c r="E335" s="83">
        <f>F335-0</f>
        <v>0</v>
      </c>
      <c r="F335" s="83">
        <v>0</v>
      </c>
      <c r="G335" s="64">
        <f t="shared" si="65"/>
        <v>0</v>
      </c>
      <c r="H335" s="83">
        <f t="shared" si="63"/>
        <v>1062549</v>
      </c>
      <c r="I335" s="83">
        <f>J335-0</f>
        <v>0</v>
      </c>
      <c r="J335" s="83">
        <v>0</v>
      </c>
      <c r="K335" s="56">
        <f t="shared" si="66"/>
        <v>0</v>
      </c>
      <c r="L335" s="93">
        <f t="shared" si="62"/>
        <v>1062549</v>
      </c>
    </row>
    <row r="336" spans="1:12" ht="15">
      <c r="A336" s="52" t="s">
        <v>64</v>
      </c>
      <c r="B336" s="66" t="s">
        <v>72</v>
      </c>
      <c r="C336" s="83">
        <v>4264</v>
      </c>
      <c r="D336" s="83">
        <v>4264</v>
      </c>
      <c r="E336" s="83">
        <f>F336-0</f>
        <v>0</v>
      </c>
      <c r="F336" s="83">
        <v>0</v>
      </c>
      <c r="G336" s="64">
        <f t="shared" si="65"/>
        <v>0</v>
      </c>
      <c r="H336" s="83">
        <f t="shared" si="63"/>
        <v>4264</v>
      </c>
      <c r="I336" s="83">
        <f>J336-0</f>
        <v>0</v>
      </c>
      <c r="J336" s="83">
        <v>0</v>
      </c>
      <c r="K336" s="56">
        <f t="shared" si="66"/>
        <v>0</v>
      </c>
      <c r="L336" s="93">
        <f t="shared" si="62"/>
        <v>4264</v>
      </c>
    </row>
    <row r="337" spans="1:12" ht="15">
      <c r="A337" s="52" t="s">
        <v>65</v>
      </c>
      <c r="B337" s="66" t="s">
        <v>73</v>
      </c>
      <c r="C337" s="83">
        <v>0</v>
      </c>
      <c r="D337" s="83">
        <v>0</v>
      </c>
      <c r="E337" s="83">
        <f>F337-0</f>
        <v>0</v>
      </c>
      <c r="F337" s="83">
        <v>0</v>
      </c>
      <c r="G337" s="64">
        <f t="shared" si="65"/>
        <v>0</v>
      </c>
      <c r="H337" s="83">
        <f t="shared" si="63"/>
        <v>0</v>
      </c>
      <c r="I337" s="83">
        <f>J337-0</f>
        <v>0</v>
      </c>
      <c r="J337" s="83">
        <v>0</v>
      </c>
      <c r="K337" s="56">
        <f t="shared" si="66"/>
        <v>0</v>
      </c>
      <c r="L337" s="93">
        <f t="shared" si="62"/>
        <v>0</v>
      </c>
    </row>
    <row r="338" spans="1:12" ht="15">
      <c r="A338" s="47" t="s">
        <v>81</v>
      </c>
      <c r="B338" s="71" t="s">
        <v>80</v>
      </c>
      <c r="C338" s="82">
        <f>SUM(C339:C341)</f>
        <v>8465754</v>
      </c>
      <c r="D338" s="82">
        <f>SUM(D339:D341)</f>
        <v>8670916.42</v>
      </c>
      <c r="E338" s="82">
        <f>SUM(E339:E341)</f>
        <v>800429.96</v>
      </c>
      <c r="F338" s="82">
        <f>SUM(F339:F341)</f>
        <v>800429.96</v>
      </c>
      <c r="G338" s="70">
        <f t="shared" si="65"/>
        <v>0.0046988776751851966</v>
      </c>
      <c r="H338" s="82">
        <f t="shared" si="63"/>
        <v>7870486.46</v>
      </c>
      <c r="I338" s="82">
        <f>SUM(I339:I341)</f>
        <v>762952.9299999999</v>
      </c>
      <c r="J338" s="82">
        <f>SUM(J339:J341)</f>
        <v>762952.9299999999</v>
      </c>
      <c r="K338" s="51">
        <f t="shared" si="66"/>
        <v>0.006777414673360998</v>
      </c>
      <c r="L338" s="92">
        <f t="shared" si="62"/>
        <v>7907963.49</v>
      </c>
    </row>
    <row r="339" spans="1:12" ht="15">
      <c r="A339" s="52" t="s">
        <v>28</v>
      </c>
      <c r="B339" s="66" t="s">
        <v>33</v>
      </c>
      <c r="C339" s="83">
        <v>8461843</v>
      </c>
      <c r="D339" s="83">
        <v>8567005.42</v>
      </c>
      <c r="E339" s="83">
        <f>F339-0</f>
        <v>773429.96</v>
      </c>
      <c r="F339" s="83">
        <v>773429.96</v>
      </c>
      <c r="G339" s="64">
        <f t="shared" si="65"/>
        <v>0.0045403757405124865</v>
      </c>
      <c r="H339" s="83">
        <f>D339-F339</f>
        <v>7793575.46</v>
      </c>
      <c r="I339" s="83">
        <f>J339-0</f>
        <v>741167.24</v>
      </c>
      <c r="J339" s="83">
        <v>741167.24</v>
      </c>
      <c r="K339" s="56">
        <f t="shared" si="66"/>
        <v>0.006583889425249961</v>
      </c>
      <c r="L339" s="93">
        <f>D339-J339</f>
        <v>7825838.18</v>
      </c>
    </row>
    <row r="340" spans="1:12" ht="15">
      <c r="A340" s="52" t="s">
        <v>82</v>
      </c>
      <c r="B340" s="66" t="s">
        <v>84</v>
      </c>
      <c r="C340" s="83">
        <v>3911</v>
      </c>
      <c r="D340" s="83">
        <v>103911</v>
      </c>
      <c r="E340" s="83">
        <f>F340-0</f>
        <v>27000</v>
      </c>
      <c r="F340" s="83">
        <v>27000</v>
      </c>
      <c r="G340" s="64">
        <f t="shared" si="65"/>
        <v>0.00015850193467271056</v>
      </c>
      <c r="H340" s="83">
        <f>D340-F340</f>
        <v>76911</v>
      </c>
      <c r="I340" s="83">
        <f>J340-0</f>
        <v>21785.69</v>
      </c>
      <c r="J340" s="83">
        <v>21785.69</v>
      </c>
      <c r="K340" s="56">
        <f t="shared" si="66"/>
        <v>0.00019352524811103877</v>
      </c>
      <c r="L340" s="93">
        <f>D340-J340</f>
        <v>82125.31</v>
      </c>
    </row>
    <row r="341" spans="1:12" ht="15">
      <c r="A341" s="52" t="s">
        <v>83</v>
      </c>
      <c r="B341" s="66" t="s">
        <v>264</v>
      </c>
      <c r="C341" s="83">
        <v>0</v>
      </c>
      <c r="D341" s="83">
        <v>0</v>
      </c>
      <c r="E341" s="83">
        <f>F341-0</f>
        <v>0</v>
      </c>
      <c r="F341" s="83">
        <v>0</v>
      </c>
      <c r="G341" s="64">
        <f aca="true" t="shared" si="67" ref="G341:G350">(F341/$F$296)*100</f>
        <v>0</v>
      </c>
      <c r="H341" s="83">
        <f t="shared" si="63"/>
        <v>0</v>
      </c>
      <c r="I341" s="83">
        <f>J341-0</f>
        <v>0</v>
      </c>
      <c r="J341" s="83">
        <v>0</v>
      </c>
      <c r="K341" s="56">
        <f aca="true" t="shared" si="68" ref="K341:K350">(J341/$J$296)*100</f>
        <v>0</v>
      </c>
      <c r="L341" s="93">
        <f t="shared" si="62"/>
        <v>0</v>
      </c>
    </row>
    <row r="342" spans="1:12" ht="15">
      <c r="A342" s="47" t="s">
        <v>87</v>
      </c>
      <c r="B342" s="71" t="s">
        <v>86</v>
      </c>
      <c r="C342" s="82">
        <f>C343</f>
        <v>163192661</v>
      </c>
      <c r="D342" s="82">
        <f>D343</f>
        <v>163192661</v>
      </c>
      <c r="E342" s="82">
        <f>E343</f>
        <v>1030147.06</v>
      </c>
      <c r="F342" s="82">
        <f>F343</f>
        <v>1030147.06</v>
      </c>
      <c r="G342" s="70">
        <f t="shared" si="67"/>
        <v>0.0060474185928668465</v>
      </c>
      <c r="H342" s="82">
        <f t="shared" si="63"/>
        <v>162162513.94</v>
      </c>
      <c r="I342" s="82">
        <f>I343</f>
        <v>985249.62</v>
      </c>
      <c r="J342" s="82">
        <f>J343</f>
        <v>985249.62</v>
      </c>
      <c r="K342" s="51">
        <f t="shared" si="68"/>
        <v>0.008752106413054012</v>
      </c>
      <c r="L342" s="92">
        <f t="shared" si="62"/>
        <v>162207411.38</v>
      </c>
    </row>
    <row r="343" spans="1:12" ht="15">
      <c r="A343" s="52" t="s">
        <v>28</v>
      </c>
      <c r="B343" s="66" t="s">
        <v>33</v>
      </c>
      <c r="C343" s="83">
        <v>163192661</v>
      </c>
      <c r="D343" s="83">
        <v>163192661</v>
      </c>
      <c r="E343" s="83">
        <f>F343-0</f>
        <v>1030147.06</v>
      </c>
      <c r="F343" s="83">
        <v>1030147.06</v>
      </c>
      <c r="G343" s="64">
        <f t="shared" si="67"/>
        <v>0.0060474185928668465</v>
      </c>
      <c r="H343" s="83">
        <f t="shared" si="63"/>
        <v>162162513.94</v>
      </c>
      <c r="I343" s="83">
        <f>J343-0</f>
        <v>985249.62</v>
      </c>
      <c r="J343" s="83">
        <v>985249.62</v>
      </c>
      <c r="K343" s="56">
        <f t="shared" si="68"/>
        <v>0.008752106413054012</v>
      </c>
      <c r="L343" s="93">
        <f t="shared" si="62"/>
        <v>162207411.38</v>
      </c>
    </row>
    <row r="344" spans="1:12" ht="15">
      <c r="A344" s="47" t="s">
        <v>90</v>
      </c>
      <c r="B344" s="71" t="s">
        <v>91</v>
      </c>
      <c r="C344" s="82">
        <f>SUM(C345:C347)</f>
        <v>1601898938</v>
      </c>
      <c r="D344" s="82">
        <f>SUM(D345:D347)</f>
        <v>1628772334</v>
      </c>
      <c r="E344" s="82">
        <f>SUM(E345:E347)</f>
        <v>237277594.1</v>
      </c>
      <c r="F344" s="82">
        <f>SUM(F345:F347)</f>
        <v>237277594.1</v>
      </c>
      <c r="G344" s="70">
        <f t="shared" si="67"/>
        <v>1.3929243599754122</v>
      </c>
      <c r="H344" s="82">
        <f>D344-F344</f>
        <v>1391494739.9</v>
      </c>
      <c r="I344" s="82">
        <f>SUM(I345:I347)</f>
        <v>187318661.6</v>
      </c>
      <c r="J344" s="82">
        <f>SUM(J345:J347)</f>
        <v>187318661.6</v>
      </c>
      <c r="K344" s="51">
        <f t="shared" si="68"/>
        <v>1.6639771548189526</v>
      </c>
      <c r="L344" s="92">
        <f>D344-J344</f>
        <v>1441453672.4</v>
      </c>
    </row>
    <row r="345" spans="1:12" ht="15">
      <c r="A345" s="52" t="s">
        <v>28</v>
      </c>
      <c r="B345" s="66" t="s">
        <v>33</v>
      </c>
      <c r="C345" s="83">
        <v>55607145</v>
      </c>
      <c r="D345" s="83">
        <v>55607145</v>
      </c>
      <c r="E345" s="83">
        <f>F345-0</f>
        <v>13692121.57</v>
      </c>
      <c r="F345" s="83">
        <v>13692121.57</v>
      </c>
      <c r="G345" s="64">
        <f t="shared" si="67"/>
        <v>0.08037880587477596</v>
      </c>
      <c r="H345" s="83">
        <f t="shared" si="63"/>
        <v>41915023.43</v>
      </c>
      <c r="I345" s="83">
        <f>J345-0</f>
        <v>13678418.07</v>
      </c>
      <c r="J345" s="83">
        <v>13678418.07</v>
      </c>
      <c r="K345" s="56">
        <f t="shared" si="68"/>
        <v>0.12150724860049261</v>
      </c>
      <c r="L345" s="93">
        <f t="shared" si="62"/>
        <v>41928726.93</v>
      </c>
    </row>
    <row r="346" spans="1:12" ht="15">
      <c r="A346" s="52" t="s">
        <v>67</v>
      </c>
      <c r="B346" s="66" t="s">
        <v>75</v>
      </c>
      <c r="C346" s="83">
        <v>1546291793</v>
      </c>
      <c r="D346" s="83">
        <v>1572642189</v>
      </c>
      <c r="E346" s="83">
        <f>F346-0</f>
        <v>223062472.53</v>
      </c>
      <c r="F346" s="83">
        <v>223062472.53</v>
      </c>
      <c r="G346" s="64">
        <f t="shared" si="67"/>
        <v>1.3094753129216057</v>
      </c>
      <c r="H346" s="83">
        <f t="shared" si="63"/>
        <v>1349579716.47</v>
      </c>
      <c r="I346" s="83">
        <f>J346-0</f>
        <v>173640243.53</v>
      </c>
      <c r="J346" s="83">
        <v>173640243.53</v>
      </c>
      <c r="K346" s="56">
        <f t="shared" si="68"/>
        <v>1.5424699062184601</v>
      </c>
      <c r="L346" s="93">
        <f t="shared" si="62"/>
        <v>1399001945.47</v>
      </c>
    </row>
    <row r="347" spans="1:12" ht="15">
      <c r="A347" s="52" t="s">
        <v>94</v>
      </c>
      <c r="B347" s="66" t="s">
        <v>100</v>
      </c>
      <c r="C347" s="83">
        <v>0</v>
      </c>
      <c r="D347" s="83">
        <v>523000</v>
      </c>
      <c r="E347" s="83">
        <f>F347-0</f>
        <v>523000</v>
      </c>
      <c r="F347" s="83">
        <v>523000</v>
      </c>
      <c r="G347" s="64">
        <f t="shared" si="67"/>
        <v>0.0030702411790306523</v>
      </c>
      <c r="H347" s="83">
        <f t="shared" si="63"/>
        <v>0</v>
      </c>
      <c r="I347" s="83">
        <f>J347-0</f>
        <v>0</v>
      </c>
      <c r="J347" s="83">
        <v>0</v>
      </c>
      <c r="K347" s="56">
        <f t="shared" si="68"/>
        <v>0</v>
      </c>
      <c r="L347" s="93">
        <f t="shared" si="62"/>
        <v>523000</v>
      </c>
    </row>
    <row r="348" spans="1:12" ht="15">
      <c r="A348" s="47" t="s">
        <v>104</v>
      </c>
      <c r="B348" s="71" t="s">
        <v>103</v>
      </c>
      <c r="C348" s="82">
        <f>C349+C350</f>
        <v>761366</v>
      </c>
      <c r="D348" s="82">
        <f>D349+D350</f>
        <v>956366</v>
      </c>
      <c r="E348" s="82">
        <f>E349+E350</f>
        <v>152305.88</v>
      </c>
      <c r="F348" s="82">
        <f>F349+F350</f>
        <v>152305.88</v>
      </c>
      <c r="G348" s="70">
        <f t="shared" si="67"/>
        <v>0.0008941028385936923</v>
      </c>
      <c r="H348" s="82">
        <f t="shared" si="63"/>
        <v>804060.12</v>
      </c>
      <c r="I348" s="82">
        <f>I349+I350</f>
        <v>152305.44</v>
      </c>
      <c r="J348" s="82">
        <f>J349+J350</f>
        <v>152305.44</v>
      </c>
      <c r="K348" s="51">
        <f t="shared" si="68"/>
        <v>0.0013529499439614227</v>
      </c>
      <c r="L348" s="92">
        <f t="shared" si="62"/>
        <v>804060.56</v>
      </c>
    </row>
    <row r="349" spans="1:12" ht="15">
      <c r="A349" s="52" t="s">
        <v>28</v>
      </c>
      <c r="B349" s="66" t="s">
        <v>33</v>
      </c>
      <c r="C349" s="83">
        <v>761366</v>
      </c>
      <c r="D349" s="83">
        <v>956366</v>
      </c>
      <c r="E349" s="83">
        <f>F349-0</f>
        <v>152305.88</v>
      </c>
      <c r="F349" s="83">
        <v>152305.88</v>
      </c>
      <c r="G349" s="64">
        <f t="shared" si="67"/>
        <v>0.0008941028385936923</v>
      </c>
      <c r="H349" s="83">
        <f t="shared" si="63"/>
        <v>804060.12</v>
      </c>
      <c r="I349" s="83">
        <f>J349-0</f>
        <v>152305.44</v>
      </c>
      <c r="J349" s="83">
        <v>152305.44</v>
      </c>
      <c r="K349" s="56">
        <f t="shared" si="68"/>
        <v>0.0013529499439614227</v>
      </c>
      <c r="L349" s="93">
        <f t="shared" si="62"/>
        <v>804060.56</v>
      </c>
    </row>
    <row r="350" spans="1:12" ht="15">
      <c r="A350" s="52" t="s">
        <v>105</v>
      </c>
      <c r="B350" s="66" t="s">
        <v>107</v>
      </c>
      <c r="C350" s="83">
        <v>0</v>
      </c>
      <c r="D350" s="83">
        <v>0</v>
      </c>
      <c r="E350" s="83">
        <f>F350-0</f>
        <v>0</v>
      </c>
      <c r="F350" s="83">
        <v>0</v>
      </c>
      <c r="G350" s="64">
        <f t="shared" si="67"/>
        <v>0</v>
      </c>
      <c r="H350" s="83">
        <f t="shared" si="63"/>
        <v>0</v>
      </c>
      <c r="I350" s="83">
        <f>J350-0</f>
        <v>0</v>
      </c>
      <c r="J350" s="83">
        <v>0</v>
      </c>
      <c r="K350" s="56">
        <f t="shared" si="68"/>
        <v>0</v>
      </c>
      <c r="L350" s="93">
        <f t="shared" si="62"/>
        <v>0</v>
      </c>
    </row>
    <row r="351" spans="1:12" ht="15">
      <c r="A351" s="47" t="s">
        <v>109</v>
      </c>
      <c r="B351" s="71" t="s">
        <v>110</v>
      </c>
      <c r="C351" s="82">
        <f>SUM(C352:C358)</f>
        <v>926920069</v>
      </c>
      <c r="D351" s="82">
        <f>SUM(D352:D358)</f>
        <v>931669001.1</v>
      </c>
      <c r="E351" s="82">
        <f>SUM(E352:E358)</f>
        <v>299556100.28</v>
      </c>
      <c r="F351" s="82">
        <f>SUM(F352:F358)</f>
        <v>299556100.28</v>
      </c>
      <c r="G351" s="70">
        <f aca="true" t="shared" si="69" ref="G351:G398">(F351/$F$296)*100</f>
        <v>1.7585267199034254</v>
      </c>
      <c r="H351" s="82">
        <f t="shared" si="63"/>
        <v>632112900.82</v>
      </c>
      <c r="I351" s="82">
        <f>SUM(I352:I358)</f>
        <v>172610505.81</v>
      </c>
      <c r="J351" s="82">
        <f>SUM(J352:J358)</f>
        <v>172610505.81</v>
      </c>
      <c r="K351" s="51">
        <f aca="true" t="shared" si="70" ref="K351:K398">(J351/$J$296)*100</f>
        <v>1.5333226059607086</v>
      </c>
      <c r="L351" s="92">
        <f t="shared" si="62"/>
        <v>759058495.29</v>
      </c>
    </row>
    <row r="352" spans="1:12" ht="15">
      <c r="A352" s="52" t="s">
        <v>28</v>
      </c>
      <c r="B352" s="66" t="s">
        <v>33</v>
      </c>
      <c r="C352" s="83">
        <v>333146469</v>
      </c>
      <c r="D352" s="83">
        <v>337587960.17</v>
      </c>
      <c r="E352" s="83">
        <f>F352-0</f>
        <v>183133983.06</v>
      </c>
      <c r="F352" s="83">
        <v>183133983.06</v>
      </c>
      <c r="G352" s="64">
        <f t="shared" si="69"/>
        <v>1.0750774303455333</v>
      </c>
      <c r="H352" s="83">
        <f t="shared" si="63"/>
        <v>154453977.11</v>
      </c>
      <c r="I352" s="83">
        <f>J352-0</f>
        <v>56495829.52</v>
      </c>
      <c r="J352" s="83">
        <v>56495829.52</v>
      </c>
      <c r="K352" s="56">
        <f t="shared" si="70"/>
        <v>0.501860139619032</v>
      </c>
      <c r="L352" s="93">
        <f t="shared" si="62"/>
        <v>281092130.65000004</v>
      </c>
    </row>
    <row r="353" spans="1:12" ht="15">
      <c r="A353" s="52" t="s">
        <v>29</v>
      </c>
      <c r="B353" s="66" t="s">
        <v>34</v>
      </c>
      <c r="C353" s="83">
        <v>0</v>
      </c>
      <c r="D353" s="83">
        <v>0</v>
      </c>
      <c r="E353" s="83">
        <f aca="true" t="shared" si="71" ref="E353:E358">F353-0</f>
        <v>0</v>
      </c>
      <c r="F353" s="83">
        <v>0</v>
      </c>
      <c r="G353" s="64">
        <f t="shared" si="69"/>
        <v>0</v>
      </c>
      <c r="H353" s="83">
        <f t="shared" si="63"/>
        <v>0</v>
      </c>
      <c r="I353" s="83">
        <f aca="true" t="shared" si="72" ref="I353:I358">J353-0</f>
        <v>0</v>
      </c>
      <c r="J353" s="83">
        <v>0</v>
      </c>
      <c r="K353" s="56">
        <f t="shared" si="70"/>
        <v>0</v>
      </c>
      <c r="L353" s="93">
        <f t="shared" si="62"/>
        <v>0</v>
      </c>
    </row>
    <row r="354" spans="1:12" ht="15">
      <c r="A354" s="52" t="s">
        <v>82</v>
      </c>
      <c r="B354" s="66" t="s">
        <v>84</v>
      </c>
      <c r="C354" s="83">
        <v>0</v>
      </c>
      <c r="D354" s="83">
        <v>307440.93</v>
      </c>
      <c r="E354" s="83">
        <f t="shared" si="71"/>
        <v>307440.93</v>
      </c>
      <c r="F354" s="83">
        <v>307440.93</v>
      </c>
      <c r="G354" s="64">
        <f t="shared" si="69"/>
        <v>0.0018048141556510139</v>
      </c>
      <c r="H354" s="83">
        <f>D354-F354</f>
        <v>0</v>
      </c>
      <c r="I354" s="83">
        <f t="shared" si="72"/>
        <v>0</v>
      </c>
      <c r="J354" s="83">
        <v>0</v>
      </c>
      <c r="K354" s="56">
        <f t="shared" si="70"/>
        <v>0</v>
      </c>
      <c r="L354" s="93">
        <f>D354-J354</f>
        <v>307440.93</v>
      </c>
    </row>
    <row r="355" spans="1:12" ht="15">
      <c r="A355" s="52" t="s">
        <v>111</v>
      </c>
      <c r="B355" s="66" t="s">
        <v>118</v>
      </c>
      <c r="C355" s="83">
        <v>132185335</v>
      </c>
      <c r="D355" s="83">
        <v>132185335</v>
      </c>
      <c r="E355" s="83">
        <f>F355-0</f>
        <v>29771864.38</v>
      </c>
      <c r="F355" s="83">
        <v>29771864.38</v>
      </c>
      <c r="G355" s="64">
        <f t="shared" si="69"/>
        <v>0.17477400381642808</v>
      </c>
      <c r="H355" s="83">
        <f>D355-F355</f>
        <v>102413470.62</v>
      </c>
      <c r="I355" s="83">
        <f>J355-0</f>
        <v>29771864.38</v>
      </c>
      <c r="J355" s="83">
        <v>29771864.38</v>
      </c>
      <c r="K355" s="56">
        <f t="shared" si="70"/>
        <v>0.26446752161018067</v>
      </c>
      <c r="L355" s="93">
        <f>D355-J355</f>
        <v>102413470.62</v>
      </c>
    </row>
    <row r="356" spans="1:12" ht="15">
      <c r="A356" s="52" t="s">
        <v>112</v>
      </c>
      <c r="B356" s="66" t="s">
        <v>119</v>
      </c>
      <c r="C356" s="83">
        <v>447697759</v>
      </c>
      <c r="D356" s="83">
        <v>447697759</v>
      </c>
      <c r="E356" s="83">
        <f>F356-0</f>
        <v>86342811.91</v>
      </c>
      <c r="F356" s="83">
        <v>86342811.91</v>
      </c>
      <c r="G356" s="64">
        <f t="shared" si="69"/>
        <v>0.5068704715858131</v>
      </c>
      <c r="H356" s="83">
        <f t="shared" si="63"/>
        <v>361354947.09000003</v>
      </c>
      <c r="I356" s="83">
        <f>J356-0</f>
        <v>86342811.91</v>
      </c>
      <c r="J356" s="83">
        <v>86342811.91</v>
      </c>
      <c r="K356" s="56">
        <f t="shared" si="70"/>
        <v>0.7669949447314959</v>
      </c>
      <c r="L356" s="93">
        <f t="shared" si="62"/>
        <v>361354947.09000003</v>
      </c>
    </row>
    <row r="357" spans="1:12" ht="15">
      <c r="A357" s="52" t="s">
        <v>114</v>
      </c>
      <c r="B357" s="66" t="s">
        <v>121</v>
      </c>
      <c r="C357" s="83">
        <v>13490506</v>
      </c>
      <c r="D357" s="83">
        <v>13490506</v>
      </c>
      <c r="E357" s="83">
        <f>F357-0</f>
        <v>0</v>
      </c>
      <c r="F357" s="83">
        <v>0</v>
      </c>
      <c r="G357" s="64">
        <f t="shared" si="69"/>
        <v>0</v>
      </c>
      <c r="H357" s="83">
        <f t="shared" si="63"/>
        <v>13490506</v>
      </c>
      <c r="I357" s="83">
        <f>J357-0</f>
        <v>0</v>
      </c>
      <c r="J357" s="83">
        <v>0</v>
      </c>
      <c r="K357" s="56">
        <f t="shared" si="70"/>
        <v>0</v>
      </c>
      <c r="L357" s="93">
        <f t="shared" si="62"/>
        <v>13490506</v>
      </c>
    </row>
    <row r="358" spans="1:12" ht="15">
      <c r="A358" s="52" t="s">
        <v>251</v>
      </c>
      <c r="B358" s="66" t="s">
        <v>252</v>
      </c>
      <c r="C358" s="83">
        <v>400000</v>
      </c>
      <c r="D358" s="83">
        <v>400000</v>
      </c>
      <c r="E358" s="83">
        <f t="shared" si="71"/>
        <v>0</v>
      </c>
      <c r="F358" s="83">
        <v>0</v>
      </c>
      <c r="G358" s="64">
        <f t="shared" si="69"/>
        <v>0</v>
      </c>
      <c r="H358" s="83">
        <f t="shared" si="63"/>
        <v>400000</v>
      </c>
      <c r="I358" s="83">
        <f t="shared" si="72"/>
        <v>0</v>
      </c>
      <c r="J358" s="83">
        <v>0</v>
      </c>
      <c r="K358" s="56">
        <f t="shared" si="70"/>
        <v>0</v>
      </c>
      <c r="L358" s="93">
        <f t="shared" si="62"/>
        <v>400000</v>
      </c>
    </row>
    <row r="359" spans="1:12" ht="15">
      <c r="A359" s="47" t="s">
        <v>125</v>
      </c>
      <c r="B359" s="71" t="s">
        <v>126</v>
      </c>
      <c r="C359" s="82">
        <f>SUM(C360:C361)</f>
        <v>11409506</v>
      </c>
      <c r="D359" s="82">
        <f>SUM(D360:D361)</f>
        <v>11422506</v>
      </c>
      <c r="E359" s="82">
        <f>SUM(E360:E361)</f>
        <v>1494034.55</v>
      </c>
      <c r="F359" s="82">
        <f>SUM(F360:F361)</f>
        <v>1494034.55</v>
      </c>
      <c r="G359" s="70">
        <f t="shared" si="69"/>
        <v>0.008770643208995278</v>
      </c>
      <c r="H359" s="82">
        <f t="shared" si="63"/>
        <v>9928471.45</v>
      </c>
      <c r="I359" s="82">
        <f>SUM(I360:I361)</f>
        <v>1437912.4</v>
      </c>
      <c r="J359" s="82">
        <f>SUM(J360:J361)</f>
        <v>1437912.4</v>
      </c>
      <c r="K359" s="51">
        <f t="shared" si="70"/>
        <v>0.012773171470444093</v>
      </c>
      <c r="L359" s="92">
        <f>D359-J359</f>
        <v>9984593.6</v>
      </c>
    </row>
    <row r="360" spans="1:12" ht="15">
      <c r="A360" s="52" t="s">
        <v>28</v>
      </c>
      <c r="B360" s="66" t="s">
        <v>33</v>
      </c>
      <c r="C360" s="83">
        <v>9941353</v>
      </c>
      <c r="D360" s="83">
        <v>9954353</v>
      </c>
      <c r="E360" s="83">
        <f>F360-0</f>
        <v>1494034.55</v>
      </c>
      <c r="F360" s="83">
        <v>1494034.55</v>
      </c>
      <c r="G360" s="64">
        <f t="shared" si="69"/>
        <v>0.008770643208995278</v>
      </c>
      <c r="H360" s="83">
        <f t="shared" si="63"/>
        <v>8460318.45</v>
      </c>
      <c r="I360" s="83">
        <f>J360-0</f>
        <v>1437912.4</v>
      </c>
      <c r="J360" s="83">
        <v>1437912.4</v>
      </c>
      <c r="K360" s="56">
        <f t="shared" si="70"/>
        <v>0.012773171470444093</v>
      </c>
      <c r="L360" s="93">
        <f>D360-J360</f>
        <v>8516440.6</v>
      </c>
    </row>
    <row r="361" spans="1:12" ht="15">
      <c r="A361" s="52" t="s">
        <v>117</v>
      </c>
      <c r="B361" s="66" t="s">
        <v>124</v>
      </c>
      <c r="C361" s="83">
        <v>1468153</v>
      </c>
      <c r="D361" s="83">
        <v>1468153</v>
      </c>
      <c r="E361" s="83">
        <f>F361-0</f>
        <v>0</v>
      </c>
      <c r="F361" s="83">
        <v>0</v>
      </c>
      <c r="G361" s="64">
        <f t="shared" si="69"/>
        <v>0</v>
      </c>
      <c r="H361" s="83">
        <f t="shared" si="63"/>
        <v>1468153</v>
      </c>
      <c r="I361" s="83">
        <f>J361-0</f>
        <v>0</v>
      </c>
      <c r="J361" s="83">
        <v>0</v>
      </c>
      <c r="K361" s="56">
        <f t="shared" si="70"/>
        <v>0</v>
      </c>
      <c r="L361" s="93">
        <f>D361-J361</f>
        <v>1468153</v>
      </c>
    </row>
    <row r="362" spans="1:12" ht="15">
      <c r="A362" s="73" t="s">
        <v>129</v>
      </c>
      <c r="B362" s="71" t="s">
        <v>130</v>
      </c>
      <c r="C362" s="82">
        <f>C363</f>
        <v>1376573</v>
      </c>
      <c r="D362" s="82">
        <f>D363+D364</f>
        <v>1426573</v>
      </c>
      <c r="E362" s="82">
        <f>E363+E364</f>
        <v>233591.59</v>
      </c>
      <c r="F362" s="82">
        <f>F363+F364</f>
        <v>233591.59</v>
      </c>
      <c r="G362" s="70">
        <f t="shared" si="69"/>
        <v>0.0013712858866027624</v>
      </c>
      <c r="H362" s="82">
        <f t="shared" si="63"/>
        <v>1192981.41</v>
      </c>
      <c r="I362" s="82">
        <f>I363</f>
        <v>233591.59</v>
      </c>
      <c r="J362" s="82">
        <f>J363</f>
        <v>233591.59</v>
      </c>
      <c r="K362" s="51">
        <f t="shared" si="70"/>
        <v>0.002075025873011231</v>
      </c>
      <c r="L362" s="92">
        <f t="shared" si="62"/>
        <v>1192981.41</v>
      </c>
    </row>
    <row r="363" spans="1:12" ht="15">
      <c r="A363" s="61" t="s">
        <v>28</v>
      </c>
      <c r="B363" s="66" t="s">
        <v>33</v>
      </c>
      <c r="C363" s="83">
        <v>1376573</v>
      </c>
      <c r="D363" s="83">
        <v>1426573</v>
      </c>
      <c r="E363" s="83">
        <f>F363-0</f>
        <v>233591.59</v>
      </c>
      <c r="F363" s="83">
        <v>233591.59</v>
      </c>
      <c r="G363" s="64">
        <f t="shared" si="69"/>
        <v>0.0013712858866027624</v>
      </c>
      <c r="H363" s="83">
        <f t="shared" si="63"/>
        <v>1192981.41</v>
      </c>
      <c r="I363" s="83">
        <f>J363-0</f>
        <v>233591.59</v>
      </c>
      <c r="J363" s="83">
        <v>233591.59</v>
      </c>
      <c r="K363" s="56">
        <f t="shared" si="70"/>
        <v>0.002075025873011231</v>
      </c>
      <c r="L363" s="93">
        <f t="shared" si="62"/>
        <v>1192981.41</v>
      </c>
    </row>
    <row r="364" spans="1:12" ht="15">
      <c r="A364" s="61" t="s">
        <v>49</v>
      </c>
      <c r="B364" s="66" t="s">
        <v>56</v>
      </c>
      <c r="C364" s="83">
        <v>0</v>
      </c>
      <c r="D364" s="83">
        <v>0</v>
      </c>
      <c r="E364" s="83">
        <f>F364-0</f>
        <v>0</v>
      </c>
      <c r="F364" s="83">
        <v>0</v>
      </c>
      <c r="G364" s="64">
        <f t="shared" si="69"/>
        <v>0</v>
      </c>
      <c r="H364" s="83">
        <f t="shared" si="63"/>
        <v>0</v>
      </c>
      <c r="I364" s="83">
        <f>J364-0</f>
        <v>0</v>
      </c>
      <c r="J364" s="83">
        <v>0</v>
      </c>
      <c r="K364" s="56">
        <f t="shared" si="70"/>
        <v>0</v>
      </c>
      <c r="L364" s="93">
        <f t="shared" si="62"/>
        <v>0</v>
      </c>
    </row>
    <row r="365" spans="1:12" ht="15">
      <c r="A365" s="73" t="s">
        <v>133</v>
      </c>
      <c r="B365" s="71" t="s">
        <v>134</v>
      </c>
      <c r="C365" s="82">
        <f>C366+C367</f>
        <v>535812</v>
      </c>
      <c r="D365" s="82">
        <f>D366+D367</f>
        <v>835812</v>
      </c>
      <c r="E365" s="82">
        <f>E366+E367</f>
        <v>129967.42</v>
      </c>
      <c r="F365" s="82">
        <f>F366+F367</f>
        <v>129967.42</v>
      </c>
      <c r="G365" s="70">
        <f t="shared" si="69"/>
        <v>0.000762966204237805</v>
      </c>
      <c r="H365" s="82">
        <f t="shared" si="63"/>
        <v>705844.58</v>
      </c>
      <c r="I365" s="82">
        <f>I366+I367</f>
        <v>91604.16</v>
      </c>
      <c r="J365" s="82">
        <f>J366+J367</f>
        <v>91604.16</v>
      </c>
      <c r="K365" s="51">
        <f t="shared" si="70"/>
        <v>0.0008137322155967193</v>
      </c>
      <c r="L365" s="92">
        <f t="shared" si="62"/>
        <v>744207.84</v>
      </c>
    </row>
    <row r="366" spans="1:12" ht="15">
      <c r="A366" s="68" t="s">
        <v>28</v>
      </c>
      <c r="B366" s="62" t="s">
        <v>33</v>
      </c>
      <c r="C366" s="83">
        <v>380530</v>
      </c>
      <c r="D366" s="83">
        <v>680530</v>
      </c>
      <c r="E366" s="83">
        <f>F366-0</f>
        <v>129967.42</v>
      </c>
      <c r="F366" s="83">
        <v>129967.42</v>
      </c>
      <c r="G366" s="64">
        <f t="shared" si="69"/>
        <v>0.000762966204237805</v>
      </c>
      <c r="H366" s="83">
        <f t="shared" si="63"/>
        <v>550562.58</v>
      </c>
      <c r="I366" s="83">
        <f>J366-0</f>
        <v>91604.16</v>
      </c>
      <c r="J366" s="83">
        <v>91604.16</v>
      </c>
      <c r="K366" s="56">
        <f t="shared" si="70"/>
        <v>0.0008137322155967193</v>
      </c>
      <c r="L366" s="93">
        <f t="shared" si="62"/>
        <v>588925.84</v>
      </c>
    </row>
    <row r="367" spans="1:12" ht="15">
      <c r="A367" s="68" t="s">
        <v>135</v>
      </c>
      <c r="B367" s="62" t="s">
        <v>136</v>
      </c>
      <c r="C367" s="83">
        <v>155282</v>
      </c>
      <c r="D367" s="83">
        <v>155282</v>
      </c>
      <c r="E367" s="83">
        <f>F367-0</f>
        <v>0</v>
      </c>
      <c r="F367" s="83">
        <v>0</v>
      </c>
      <c r="G367" s="64">
        <f t="shared" si="69"/>
        <v>0</v>
      </c>
      <c r="H367" s="83">
        <f t="shared" si="63"/>
        <v>155282</v>
      </c>
      <c r="I367" s="83">
        <f>J367-0</f>
        <v>0</v>
      </c>
      <c r="J367" s="83">
        <v>0</v>
      </c>
      <c r="K367" s="56">
        <f t="shared" si="70"/>
        <v>0</v>
      </c>
      <c r="L367" s="93">
        <f t="shared" si="62"/>
        <v>155282</v>
      </c>
    </row>
    <row r="368" spans="1:12" ht="15">
      <c r="A368" s="74" t="s">
        <v>138</v>
      </c>
      <c r="B368" s="75" t="s">
        <v>137</v>
      </c>
      <c r="C368" s="82">
        <f>C369</f>
        <v>188973</v>
      </c>
      <c r="D368" s="82">
        <f>D369</f>
        <v>188973</v>
      </c>
      <c r="E368" s="82">
        <f>E369</f>
        <v>676</v>
      </c>
      <c r="F368" s="82">
        <f>F369</f>
        <v>676</v>
      </c>
      <c r="G368" s="70">
        <f t="shared" si="69"/>
        <v>3.96841880884268E-06</v>
      </c>
      <c r="H368" s="82">
        <f t="shared" si="63"/>
        <v>188297</v>
      </c>
      <c r="I368" s="82">
        <f>I369</f>
        <v>676</v>
      </c>
      <c r="J368" s="82">
        <f>J369</f>
        <v>676</v>
      </c>
      <c r="K368" s="51">
        <f t="shared" si="70"/>
        <v>6.004999966632326E-06</v>
      </c>
      <c r="L368" s="92">
        <f t="shared" si="62"/>
        <v>188297</v>
      </c>
    </row>
    <row r="369" spans="1:12" ht="15">
      <c r="A369" s="68" t="s">
        <v>28</v>
      </c>
      <c r="B369" s="62" t="s">
        <v>33</v>
      </c>
      <c r="C369" s="83">
        <v>188973</v>
      </c>
      <c r="D369" s="83">
        <v>188973</v>
      </c>
      <c r="E369" s="83">
        <f>F369-0</f>
        <v>676</v>
      </c>
      <c r="F369" s="83">
        <v>676</v>
      </c>
      <c r="G369" s="64">
        <f t="shared" si="69"/>
        <v>3.96841880884268E-06</v>
      </c>
      <c r="H369" s="83">
        <f t="shared" si="63"/>
        <v>188297</v>
      </c>
      <c r="I369" s="83">
        <f>J369-0</f>
        <v>676</v>
      </c>
      <c r="J369" s="83">
        <v>676</v>
      </c>
      <c r="K369" s="56">
        <f t="shared" si="70"/>
        <v>6.004999966632326E-06</v>
      </c>
      <c r="L369" s="93">
        <f t="shared" si="62"/>
        <v>188297</v>
      </c>
    </row>
    <row r="370" spans="1:12" ht="15">
      <c r="A370" s="47" t="s">
        <v>141</v>
      </c>
      <c r="B370" s="50" t="s">
        <v>142</v>
      </c>
      <c r="C370" s="82">
        <f>C371</f>
        <v>0</v>
      </c>
      <c r="D370" s="82">
        <f>D371</f>
        <v>0</v>
      </c>
      <c r="E370" s="82">
        <f>E371</f>
        <v>0</v>
      </c>
      <c r="F370" s="82">
        <f>F371</f>
        <v>0</v>
      </c>
      <c r="G370" s="70">
        <f>(F370/$F$296)*100</f>
        <v>0</v>
      </c>
      <c r="H370" s="82">
        <f>D370-F370</f>
        <v>0</v>
      </c>
      <c r="I370" s="82">
        <f>I371</f>
        <v>0</v>
      </c>
      <c r="J370" s="82">
        <f>J371</f>
        <v>0</v>
      </c>
      <c r="K370" s="51">
        <f t="shared" si="70"/>
        <v>0</v>
      </c>
      <c r="L370" s="92">
        <f t="shared" si="62"/>
        <v>0</v>
      </c>
    </row>
    <row r="371" spans="1:12" ht="15">
      <c r="A371" s="68" t="s">
        <v>143</v>
      </c>
      <c r="B371" s="62" t="s">
        <v>144</v>
      </c>
      <c r="C371" s="83">
        <v>0</v>
      </c>
      <c r="D371" s="83">
        <v>0</v>
      </c>
      <c r="E371" s="83">
        <f>F371-0</f>
        <v>0</v>
      </c>
      <c r="F371" s="83">
        <v>0</v>
      </c>
      <c r="G371" s="64">
        <f>(F371/$F$296)*100</f>
        <v>0</v>
      </c>
      <c r="H371" s="83">
        <f t="shared" si="63"/>
        <v>0</v>
      </c>
      <c r="I371" s="83">
        <f>J371-0</f>
        <v>0</v>
      </c>
      <c r="J371" s="83">
        <v>0</v>
      </c>
      <c r="K371" s="56">
        <f>(J371/$J$296)*100</f>
        <v>0</v>
      </c>
      <c r="L371" s="93">
        <f t="shared" si="62"/>
        <v>0</v>
      </c>
    </row>
    <row r="372" spans="1:12" ht="15">
      <c r="A372" s="74" t="s">
        <v>149</v>
      </c>
      <c r="B372" s="75" t="s">
        <v>150</v>
      </c>
      <c r="C372" s="82">
        <f>C373</f>
        <v>11781568</v>
      </c>
      <c r="D372" s="82">
        <f>D373</f>
        <v>13981568</v>
      </c>
      <c r="E372" s="82">
        <f>E373</f>
        <v>2847338.38</v>
      </c>
      <c r="F372" s="82">
        <f>F373</f>
        <v>2847338.38</v>
      </c>
      <c r="G372" s="70">
        <f t="shared" si="69"/>
        <v>0.01671513488510598</v>
      </c>
      <c r="H372" s="82">
        <f aca="true" t="shared" si="73" ref="H372:H379">D372-F372</f>
        <v>11134229.620000001</v>
      </c>
      <c r="I372" s="82">
        <f>I373</f>
        <v>2847338.38</v>
      </c>
      <c r="J372" s="82">
        <f>J373</f>
        <v>2847338.38</v>
      </c>
      <c r="K372" s="51">
        <f t="shared" si="70"/>
        <v>0.025293294196584232</v>
      </c>
      <c r="L372" s="92">
        <f t="shared" si="62"/>
        <v>11134229.620000001</v>
      </c>
    </row>
    <row r="373" spans="1:12" ht="15">
      <c r="A373" s="68" t="s">
        <v>28</v>
      </c>
      <c r="B373" s="62" t="s">
        <v>33</v>
      </c>
      <c r="C373" s="83">
        <v>11781568</v>
      </c>
      <c r="D373" s="83">
        <v>13981568</v>
      </c>
      <c r="E373" s="83">
        <f>F373-0</f>
        <v>2847338.38</v>
      </c>
      <c r="F373" s="83">
        <v>2847338.38</v>
      </c>
      <c r="G373" s="64">
        <f t="shared" si="69"/>
        <v>0.01671513488510598</v>
      </c>
      <c r="H373" s="83">
        <f t="shared" si="73"/>
        <v>11134229.620000001</v>
      </c>
      <c r="I373" s="83">
        <f>J373-0</f>
        <v>2847338.38</v>
      </c>
      <c r="J373" s="83">
        <v>2847338.38</v>
      </c>
      <c r="K373" s="56">
        <f t="shared" si="70"/>
        <v>0.025293294196584232</v>
      </c>
      <c r="L373" s="93">
        <f t="shared" si="62"/>
        <v>11134229.620000001</v>
      </c>
    </row>
    <row r="374" spans="1:12" ht="15">
      <c r="A374" s="74" t="s">
        <v>158</v>
      </c>
      <c r="B374" s="75" t="s">
        <v>159</v>
      </c>
      <c r="C374" s="82">
        <f>SUM(C375:C378)</f>
        <v>10044556</v>
      </c>
      <c r="D374" s="82">
        <f>SUM(D375:D378)</f>
        <v>10229556</v>
      </c>
      <c r="E374" s="82">
        <f>SUM(E375:E378)</f>
        <v>1357012.01</v>
      </c>
      <c r="F374" s="82">
        <f>SUM(F375:F378)</f>
        <v>1357012.01</v>
      </c>
      <c r="G374" s="70">
        <f t="shared" si="69"/>
        <v>0.007966260331818653</v>
      </c>
      <c r="H374" s="82">
        <f t="shared" si="73"/>
        <v>8872543.99</v>
      </c>
      <c r="I374" s="82">
        <f>SUM(I375:I377)</f>
        <v>1257723.14</v>
      </c>
      <c r="J374" s="82">
        <f>SUM(J375:J377)</f>
        <v>1257723.14</v>
      </c>
      <c r="K374" s="51">
        <f t="shared" si="70"/>
        <v>0.011172525759959622</v>
      </c>
      <c r="L374" s="92">
        <f t="shared" si="62"/>
        <v>8971832.86</v>
      </c>
    </row>
    <row r="375" spans="1:12" ht="15">
      <c r="A375" s="68" t="s">
        <v>28</v>
      </c>
      <c r="B375" s="62" t="s">
        <v>33</v>
      </c>
      <c r="C375" s="83">
        <v>10044556</v>
      </c>
      <c r="D375" s="83">
        <v>10229556</v>
      </c>
      <c r="E375" s="83">
        <f>F375-0</f>
        <v>1357012.01</v>
      </c>
      <c r="F375" s="83">
        <v>1357012.01</v>
      </c>
      <c r="G375" s="70">
        <f t="shared" si="69"/>
        <v>0.007966260331818653</v>
      </c>
      <c r="H375" s="83">
        <f t="shared" si="73"/>
        <v>8872543.99</v>
      </c>
      <c r="I375" s="83">
        <f>J375-0</f>
        <v>1257723.14</v>
      </c>
      <c r="J375" s="83">
        <v>1257723.14</v>
      </c>
      <c r="K375" s="56">
        <f t="shared" si="70"/>
        <v>0.011172525759959622</v>
      </c>
      <c r="L375" s="93">
        <f t="shared" si="62"/>
        <v>8971832.86</v>
      </c>
    </row>
    <row r="376" spans="1:12" ht="15">
      <c r="A376" s="68" t="s">
        <v>50</v>
      </c>
      <c r="B376" s="62" t="s">
        <v>57</v>
      </c>
      <c r="C376" s="83">
        <v>0</v>
      </c>
      <c r="D376" s="83">
        <v>0</v>
      </c>
      <c r="E376" s="83">
        <f>F376-0</f>
        <v>0</v>
      </c>
      <c r="F376" s="83">
        <v>0</v>
      </c>
      <c r="G376" s="70">
        <f t="shared" si="69"/>
        <v>0</v>
      </c>
      <c r="H376" s="83">
        <f t="shared" si="73"/>
        <v>0</v>
      </c>
      <c r="I376" s="83">
        <f>J376-0</f>
        <v>0</v>
      </c>
      <c r="J376" s="83">
        <v>0</v>
      </c>
      <c r="K376" s="56">
        <f t="shared" si="70"/>
        <v>0</v>
      </c>
      <c r="L376" s="93">
        <f t="shared" si="62"/>
        <v>0</v>
      </c>
    </row>
    <row r="377" spans="1:12" ht="15">
      <c r="A377" s="68" t="s">
        <v>96</v>
      </c>
      <c r="B377" s="62" t="s">
        <v>102</v>
      </c>
      <c r="C377" s="83">
        <v>0</v>
      </c>
      <c r="D377" s="83">
        <v>0</v>
      </c>
      <c r="E377" s="83">
        <f>F377-0</f>
        <v>0</v>
      </c>
      <c r="F377" s="83">
        <v>0</v>
      </c>
      <c r="G377" s="70">
        <f t="shared" si="69"/>
        <v>0</v>
      </c>
      <c r="H377" s="83">
        <f t="shared" si="73"/>
        <v>0</v>
      </c>
      <c r="I377" s="83">
        <f>J377-0</f>
        <v>0</v>
      </c>
      <c r="J377" s="83">
        <v>0</v>
      </c>
      <c r="K377" s="56">
        <f t="shared" si="70"/>
        <v>0</v>
      </c>
      <c r="L377" s="93">
        <f t="shared" si="62"/>
        <v>0</v>
      </c>
    </row>
    <row r="378" spans="1:12" ht="15">
      <c r="A378" s="68" t="s">
        <v>97</v>
      </c>
      <c r="B378" s="62" t="s">
        <v>237</v>
      </c>
      <c r="C378" s="83">
        <v>0</v>
      </c>
      <c r="D378" s="83">
        <v>0</v>
      </c>
      <c r="E378" s="83">
        <f>F378-0</f>
        <v>0</v>
      </c>
      <c r="F378" s="83">
        <v>0</v>
      </c>
      <c r="G378" s="70">
        <f t="shared" si="69"/>
        <v>0</v>
      </c>
      <c r="H378" s="83">
        <f t="shared" si="73"/>
        <v>0</v>
      </c>
      <c r="I378" s="83">
        <f>J378-0</f>
        <v>0</v>
      </c>
      <c r="J378" s="83">
        <v>0</v>
      </c>
      <c r="K378" s="56">
        <f t="shared" si="70"/>
        <v>0</v>
      </c>
      <c r="L378" s="93">
        <f t="shared" si="62"/>
        <v>0</v>
      </c>
    </row>
    <row r="379" spans="1:12" ht="15">
      <c r="A379" s="74" t="s">
        <v>162</v>
      </c>
      <c r="B379" s="75" t="s">
        <v>163</v>
      </c>
      <c r="C379" s="82">
        <f>SUM(C380:C383)</f>
        <v>7459022</v>
      </c>
      <c r="D379" s="82">
        <f>SUM(D380:D383)</f>
        <v>7429310</v>
      </c>
      <c r="E379" s="82">
        <f>SUM(E380:E383)</f>
        <v>911365.76</v>
      </c>
      <c r="F379" s="82">
        <f>SUM(F380:F383)</f>
        <v>911365.76</v>
      </c>
      <c r="G379" s="70">
        <f t="shared" si="69"/>
        <v>0.005350119857572785</v>
      </c>
      <c r="H379" s="82">
        <f t="shared" si="73"/>
        <v>6517944.24</v>
      </c>
      <c r="I379" s="82">
        <f>SUM(I380:I383)</f>
        <v>844338.05</v>
      </c>
      <c r="J379" s="82">
        <f>SUM(J380:J383)</f>
        <v>844338.05</v>
      </c>
      <c r="K379" s="51">
        <f t="shared" si="70"/>
        <v>0.007500369766385213</v>
      </c>
      <c r="L379" s="92">
        <f t="shared" si="62"/>
        <v>6584971.95</v>
      </c>
    </row>
    <row r="380" spans="1:12" ht="15">
      <c r="A380" s="61" t="s">
        <v>28</v>
      </c>
      <c r="B380" s="53" t="s">
        <v>33</v>
      </c>
      <c r="C380" s="83">
        <v>7026865</v>
      </c>
      <c r="D380" s="83">
        <v>6997153</v>
      </c>
      <c r="E380" s="83">
        <f>F380-0</f>
        <v>890591.48</v>
      </c>
      <c r="F380" s="83">
        <v>890591.48</v>
      </c>
      <c r="G380" s="64">
        <f t="shared" si="69"/>
        <v>0.005228165651223429</v>
      </c>
      <c r="H380" s="83">
        <f>D380-F380</f>
        <v>6106561.52</v>
      </c>
      <c r="I380" s="83">
        <f>J380-0</f>
        <v>844338.05</v>
      </c>
      <c r="J380" s="83">
        <v>844338.05</v>
      </c>
      <c r="K380" s="56">
        <f t="shared" si="70"/>
        <v>0.007500369766385213</v>
      </c>
      <c r="L380" s="93">
        <f t="shared" si="62"/>
        <v>6152814.95</v>
      </c>
    </row>
    <row r="381" spans="1:12" ht="15">
      <c r="A381" s="61" t="s">
        <v>96</v>
      </c>
      <c r="B381" s="53" t="s">
        <v>102</v>
      </c>
      <c r="C381" s="83">
        <v>42282</v>
      </c>
      <c r="D381" s="83">
        <v>42282</v>
      </c>
      <c r="E381" s="83">
        <f>F381-0</f>
        <v>0</v>
      </c>
      <c r="F381" s="83">
        <v>0</v>
      </c>
      <c r="G381" s="64">
        <f t="shared" si="69"/>
        <v>0</v>
      </c>
      <c r="H381" s="83">
        <f>D381-F381</f>
        <v>42282</v>
      </c>
      <c r="I381" s="83">
        <f>J381-0</f>
        <v>0</v>
      </c>
      <c r="J381" s="83">
        <v>0</v>
      </c>
      <c r="K381" s="56">
        <f t="shared" si="70"/>
        <v>0</v>
      </c>
      <c r="L381" s="93">
        <f t="shared" si="62"/>
        <v>42282</v>
      </c>
    </row>
    <row r="382" spans="1:12" ht="15">
      <c r="A382" s="61" t="s">
        <v>270</v>
      </c>
      <c r="B382" s="53" t="s">
        <v>272</v>
      </c>
      <c r="C382" s="83">
        <v>111749</v>
      </c>
      <c r="D382" s="83">
        <v>111749</v>
      </c>
      <c r="E382" s="83">
        <f>F382-0</f>
        <v>0</v>
      </c>
      <c r="F382" s="83">
        <v>0</v>
      </c>
      <c r="G382" s="64">
        <f t="shared" si="69"/>
        <v>0</v>
      </c>
      <c r="H382" s="83">
        <f>D382-F382</f>
        <v>111749</v>
      </c>
      <c r="I382" s="83">
        <f>J382-0</f>
        <v>0</v>
      </c>
      <c r="J382" s="83">
        <v>0</v>
      </c>
      <c r="K382" s="56">
        <f t="shared" si="70"/>
        <v>0</v>
      </c>
      <c r="L382" s="93">
        <f t="shared" si="62"/>
        <v>111749</v>
      </c>
    </row>
    <row r="383" spans="1:12" ht="15">
      <c r="A383" s="61" t="s">
        <v>271</v>
      </c>
      <c r="B383" s="53" t="s">
        <v>273</v>
      </c>
      <c r="C383" s="83">
        <v>278126</v>
      </c>
      <c r="D383" s="83">
        <v>278126</v>
      </c>
      <c r="E383" s="83">
        <f>F383-0</f>
        <v>20774.28</v>
      </c>
      <c r="F383" s="83">
        <v>20774.28</v>
      </c>
      <c r="G383" s="64">
        <f t="shared" si="69"/>
        <v>0.00012195420634935544</v>
      </c>
      <c r="H383" s="83">
        <f>D383-F383</f>
        <v>257351.72</v>
      </c>
      <c r="I383" s="83">
        <f>J383-0</f>
        <v>0</v>
      </c>
      <c r="J383" s="83">
        <v>0</v>
      </c>
      <c r="K383" s="56">
        <f t="shared" si="70"/>
        <v>0</v>
      </c>
      <c r="L383" s="93">
        <f t="shared" si="62"/>
        <v>278126</v>
      </c>
    </row>
    <row r="384" spans="1:12" ht="15">
      <c r="A384" s="74" t="s">
        <v>175</v>
      </c>
      <c r="B384" s="75" t="s">
        <v>174</v>
      </c>
      <c r="C384" s="82">
        <f>C385</f>
        <v>1019220</v>
      </c>
      <c r="D384" s="82">
        <f>D385</f>
        <v>1019220</v>
      </c>
      <c r="E384" s="82">
        <f>E385</f>
        <v>266454.58</v>
      </c>
      <c r="F384" s="82">
        <f>F385</f>
        <v>266454.58</v>
      </c>
      <c r="G384" s="70">
        <f t="shared" si="69"/>
        <v>0.0015642061641631306</v>
      </c>
      <c r="H384" s="82">
        <f aca="true" t="shared" si="74" ref="H384:H395">D384-F384</f>
        <v>752765.4199999999</v>
      </c>
      <c r="I384" s="82">
        <f>I385</f>
        <v>255452.57</v>
      </c>
      <c r="J384" s="82">
        <f>J385</f>
        <v>255452.57</v>
      </c>
      <c r="K384" s="51">
        <f t="shared" si="70"/>
        <v>0.002269219932435121</v>
      </c>
      <c r="L384" s="92">
        <f>D384-J384</f>
        <v>763767.4299999999</v>
      </c>
    </row>
    <row r="385" spans="1:12" ht="15">
      <c r="A385" s="68" t="s">
        <v>28</v>
      </c>
      <c r="B385" s="62" t="s">
        <v>33</v>
      </c>
      <c r="C385" s="83">
        <v>1019220</v>
      </c>
      <c r="D385" s="83">
        <v>1019220</v>
      </c>
      <c r="E385" s="83">
        <f>F385-0</f>
        <v>266454.58</v>
      </c>
      <c r="F385" s="83">
        <v>266454.58</v>
      </c>
      <c r="G385" s="64">
        <f t="shared" si="69"/>
        <v>0.0015642061641631306</v>
      </c>
      <c r="H385" s="83">
        <f t="shared" si="74"/>
        <v>752765.4199999999</v>
      </c>
      <c r="I385" s="83">
        <f>J385-0</f>
        <v>255452.57</v>
      </c>
      <c r="J385" s="83">
        <v>255452.57</v>
      </c>
      <c r="K385" s="56">
        <f t="shared" si="70"/>
        <v>0.002269219932435121</v>
      </c>
      <c r="L385" s="93">
        <f>D385-J385</f>
        <v>763767.4299999999</v>
      </c>
    </row>
    <row r="386" spans="1:12" ht="15">
      <c r="A386" s="74" t="s">
        <v>178</v>
      </c>
      <c r="B386" s="75" t="s">
        <v>179</v>
      </c>
      <c r="C386" s="82">
        <f>C387</f>
        <v>6985329</v>
      </c>
      <c r="D386" s="82">
        <f>D387</f>
        <v>7144891.44</v>
      </c>
      <c r="E386" s="82">
        <f>E387</f>
        <v>747695.75</v>
      </c>
      <c r="F386" s="82">
        <f>F387</f>
        <v>747695.75</v>
      </c>
      <c r="G386" s="70">
        <f t="shared" si="69"/>
        <v>0.004389304552650493</v>
      </c>
      <c r="H386" s="82">
        <f t="shared" si="74"/>
        <v>6397195.69</v>
      </c>
      <c r="I386" s="82">
        <f>I387</f>
        <v>681253.46</v>
      </c>
      <c r="J386" s="82">
        <f>J387</f>
        <v>681253.46</v>
      </c>
      <c r="K386" s="51">
        <f t="shared" si="70"/>
        <v>0.006051667166520941</v>
      </c>
      <c r="L386" s="92">
        <f>D386-J386</f>
        <v>6463637.98</v>
      </c>
    </row>
    <row r="387" spans="1:12" ht="15">
      <c r="A387" s="68" t="s">
        <v>28</v>
      </c>
      <c r="B387" s="62" t="s">
        <v>33</v>
      </c>
      <c r="C387" s="83">
        <v>6985329</v>
      </c>
      <c r="D387" s="83">
        <v>7144891.44</v>
      </c>
      <c r="E387" s="83">
        <f>F387-0</f>
        <v>747695.75</v>
      </c>
      <c r="F387" s="83">
        <v>747695.75</v>
      </c>
      <c r="G387" s="64">
        <f t="shared" si="69"/>
        <v>0.004389304552650493</v>
      </c>
      <c r="H387" s="83">
        <f t="shared" si="74"/>
        <v>6397195.69</v>
      </c>
      <c r="I387" s="83">
        <f>J387-0</f>
        <v>681253.46</v>
      </c>
      <c r="J387" s="83">
        <v>681253.46</v>
      </c>
      <c r="K387" s="56">
        <f t="shared" si="70"/>
        <v>0.006051667166520941</v>
      </c>
      <c r="L387" s="93">
        <f aca="true" t="shared" si="75" ref="L387:L395">D387-J387</f>
        <v>6463637.98</v>
      </c>
    </row>
    <row r="388" spans="1:12" ht="15">
      <c r="A388" s="74" t="s">
        <v>189</v>
      </c>
      <c r="B388" s="75" t="s">
        <v>190</v>
      </c>
      <c r="C388" s="82">
        <f>SUM(C389:C390)</f>
        <v>4528425</v>
      </c>
      <c r="D388" s="82">
        <f>SUM(D389:D390)</f>
        <v>4548425</v>
      </c>
      <c r="E388" s="82">
        <f>SUM(E389:E390)</f>
        <v>600621.4</v>
      </c>
      <c r="F388" s="82">
        <f>SUM(F389:F390)</f>
        <v>600621.4</v>
      </c>
      <c r="G388" s="70">
        <f t="shared" si="69"/>
        <v>0.0035259131076234057</v>
      </c>
      <c r="H388" s="82">
        <f t="shared" si="74"/>
        <v>3947803.6</v>
      </c>
      <c r="I388" s="82">
        <f>SUM(I389:I390)</f>
        <v>589043.74</v>
      </c>
      <c r="J388" s="82">
        <f>SUM(J389:J390)</f>
        <v>589043.74</v>
      </c>
      <c r="K388" s="51">
        <f t="shared" si="70"/>
        <v>0.005232555679060622</v>
      </c>
      <c r="L388" s="92">
        <f t="shared" si="75"/>
        <v>3959381.26</v>
      </c>
    </row>
    <row r="389" spans="1:12" ht="15">
      <c r="A389" s="68" t="s">
        <v>28</v>
      </c>
      <c r="B389" s="62" t="s">
        <v>33</v>
      </c>
      <c r="C389" s="83">
        <v>4516713</v>
      </c>
      <c r="D389" s="83">
        <v>4536713</v>
      </c>
      <c r="E389" s="83">
        <f>F389-0</f>
        <v>600621.4</v>
      </c>
      <c r="F389" s="83">
        <v>600621.4</v>
      </c>
      <c r="G389" s="64">
        <f t="shared" si="69"/>
        <v>0.0035259131076234057</v>
      </c>
      <c r="H389" s="83">
        <f t="shared" si="74"/>
        <v>3936091.6</v>
      </c>
      <c r="I389" s="83">
        <f>J389-0</f>
        <v>589043.74</v>
      </c>
      <c r="J389" s="83">
        <v>589043.74</v>
      </c>
      <c r="K389" s="56">
        <f t="shared" si="70"/>
        <v>0.005232555679060622</v>
      </c>
      <c r="L389" s="93">
        <f>D389-J389</f>
        <v>3947669.26</v>
      </c>
    </row>
    <row r="390" spans="1:12" ht="15">
      <c r="A390" s="68" t="s">
        <v>185</v>
      </c>
      <c r="B390" s="62" t="s">
        <v>186</v>
      </c>
      <c r="C390" s="83">
        <v>11712</v>
      </c>
      <c r="D390" s="83">
        <v>11712</v>
      </c>
      <c r="E390" s="83">
        <f>F390-0</f>
        <v>0</v>
      </c>
      <c r="F390" s="83">
        <v>0</v>
      </c>
      <c r="G390" s="64">
        <f t="shared" si="69"/>
        <v>0</v>
      </c>
      <c r="H390" s="83">
        <f t="shared" si="74"/>
        <v>11712</v>
      </c>
      <c r="I390" s="83">
        <f>J390-0</f>
        <v>0</v>
      </c>
      <c r="J390" s="83">
        <v>0</v>
      </c>
      <c r="K390" s="56">
        <f t="shared" si="70"/>
        <v>0</v>
      </c>
      <c r="L390" s="93">
        <f>D390-J390</f>
        <v>11712</v>
      </c>
    </row>
    <row r="391" spans="1:12" ht="15">
      <c r="A391" s="74" t="s">
        <v>195</v>
      </c>
      <c r="B391" s="75" t="s">
        <v>196</v>
      </c>
      <c r="C391" s="82">
        <f>SUM(C392:C394)</f>
        <v>19722620</v>
      </c>
      <c r="D391" s="82">
        <f>SUM(D392:D394)</f>
        <v>23260452</v>
      </c>
      <c r="E391" s="82">
        <f>SUM(E392:E394)</f>
        <v>1918239.72</v>
      </c>
      <c r="F391" s="82">
        <f>SUM(F392:F394)</f>
        <v>1918239.72</v>
      </c>
      <c r="G391" s="70">
        <f t="shared" si="69"/>
        <v>0.011260915066149577</v>
      </c>
      <c r="H391" s="82">
        <f t="shared" si="74"/>
        <v>21342212.28</v>
      </c>
      <c r="I391" s="82">
        <f>SUM(I392:I394)</f>
        <v>1739787.52</v>
      </c>
      <c r="J391" s="82">
        <f>SUM(J392:J394)</f>
        <v>1739787.52</v>
      </c>
      <c r="K391" s="51">
        <f t="shared" si="70"/>
        <v>0.015454769230099611</v>
      </c>
      <c r="L391" s="92">
        <f t="shared" si="75"/>
        <v>21520664.48</v>
      </c>
    </row>
    <row r="392" spans="1:12" ht="15">
      <c r="A392" s="68" t="s">
        <v>28</v>
      </c>
      <c r="B392" s="62" t="s">
        <v>33</v>
      </c>
      <c r="C392" s="83">
        <v>16607571</v>
      </c>
      <c r="D392" s="83">
        <v>20145403</v>
      </c>
      <c r="E392" s="83">
        <f>F392-0</f>
        <v>1918239.72</v>
      </c>
      <c r="F392" s="83">
        <v>1918239.72</v>
      </c>
      <c r="G392" s="70">
        <f t="shared" si="69"/>
        <v>0.011260915066149577</v>
      </c>
      <c r="H392" s="83">
        <f t="shared" si="74"/>
        <v>18227163.28</v>
      </c>
      <c r="I392" s="83">
        <f>J392-0</f>
        <v>1739787.52</v>
      </c>
      <c r="J392" s="83">
        <v>1739787.52</v>
      </c>
      <c r="K392" s="56">
        <f t="shared" si="70"/>
        <v>0.015454769230099611</v>
      </c>
      <c r="L392" s="93">
        <f t="shared" si="75"/>
        <v>18405615.48</v>
      </c>
    </row>
    <row r="393" spans="1:12" ht="15">
      <c r="A393" s="68" t="s">
        <v>83</v>
      </c>
      <c r="B393" s="62" t="s">
        <v>85</v>
      </c>
      <c r="C393" s="83">
        <v>172742</v>
      </c>
      <c r="D393" s="83">
        <v>172742</v>
      </c>
      <c r="E393" s="83">
        <f>F393-0</f>
        <v>0</v>
      </c>
      <c r="F393" s="83">
        <v>0</v>
      </c>
      <c r="G393" s="70">
        <f t="shared" si="69"/>
        <v>0</v>
      </c>
      <c r="H393" s="83">
        <f t="shared" si="74"/>
        <v>172742</v>
      </c>
      <c r="I393" s="83">
        <f>J393-0</f>
        <v>0</v>
      </c>
      <c r="J393" s="83">
        <v>0</v>
      </c>
      <c r="K393" s="56">
        <f t="shared" si="70"/>
        <v>0</v>
      </c>
      <c r="L393" s="93">
        <f t="shared" si="75"/>
        <v>172742</v>
      </c>
    </row>
    <row r="394" spans="1:12" ht="15">
      <c r="A394" s="68" t="s">
        <v>151</v>
      </c>
      <c r="B394" s="53" t="s">
        <v>152</v>
      </c>
      <c r="C394" s="83">
        <v>2942307</v>
      </c>
      <c r="D394" s="83">
        <v>2942307</v>
      </c>
      <c r="E394" s="83">
        <f>F394-0</f>
        <v>0</v>
      </c>
      <c r="F394" s="83">
        <v>0</v>
      </c>
      <c r="G394" s="70">
        <f t="shared" si="69"/>
        <v>0</v>
      </c>
      <c r="H394" s="83">
        <f t="shared" si="74"/>
        <v>2942307</v>
      </c>
      <c r="I394" s="83">
        <f>J394-0</f>
        <v>0</v>
      </c>
      <c r="J394" s="83">
        <v>0</v>
      </c>
      <c r="K394" s="56">
        <f t="shared" si="70"/>
        <v>0</v>
      </c>
      <c r="L394" s="93">
        <f t="shared" si="75"/>
        <v>2942307</v>
      </c>
    </row>
    <row r="395" spans="1:12" ht="15">
      <c r="A395" s="74" t="s">
        <v>203</v>
      </c>
      <c r="B395" s="75" t="s">
        <v>204</v>
      </c>
      <c r="C395" s="82">
        <f>SUM(C396:C397)</f>
        <v>2497761</v>
      </c>
      <c r="D395" s="82">
        <f>SUM(D396:D397)</f>
        <v>2797761</v>
      </c>
      <c r="E395" s="82">
        <f>SUM(E396:E397)</f>
        <v>373842.54000000004</v>
      </c>
      <c r="F395" s="82">
        <f>SUM(F396:F397)</f>
        <v>373842.54000000004</v>
      </c>
      <c r="G395" s="70">
        <f t="shared" si="69"/>
        <v>0.002194620957517044</v>
      </c>
      <c r="H395" s="82">
        <f t="shared" si="74"/>
        <v>2423918.46</v>
      </c>
      <c r="I395" s="82">
        <f>SUM(I396:I397)</f>
        <v>185588.85</v>
      </c>
      <c r="J395" s="82">
        <f>SUM(J396:J397)</f>
        <v>185588.85</v>
      </c>
      <c r="K395" s="51">
        <f t="shared" si="70"/>
        <v>0.0016486110030433903</v>
      </c>
      <c r="L395" s="92">
        <f t="shared" si="75"/>
        <v>2612172.15</v>
      </c>
    </row>
    <row r="396" spans="1:12" ht="15">
      <c r="A396" s="68" t="s">
        <v>28</v>
      </c>
      <c r="B396" s="62" t="s">
        <v>33</v>
      </c>
      <c r="C396" s="83">
        <v>1026608</v>
      </c>
      <c r="D396" s="83">
        <v>1026608</v>
      </c>
      <c r="E396" s="83">
        <f>F396-0</f>
        <v>163842.54</v>
      </c>
      <c r="F396" s="83">
        <v>163842.54</v>
      </c>
      <c r="G396" s="64">
        <f t="shared" si="69"/>
        <v>0.0009618281322848506</v>
      </c>
      <c r="H396" s="83">
        <f aca="true" t="shared" si="76" ref="H396:H401">D396-F396</f>
        <v>862765.46</v>
      </c>
      <c r="I396" s="83">
        <f>J396-0</f>
        <v>163842.54</v>
      </c>
      <c r="J396" s="83">
        <v>163842.54</v>
      </c>
      <c r="K396" s="56">
        <f t="shared" si="70"/>
        <v>0.001455435572829816</v>
      </c>
      <c r="L396" s="93">
        <f aca="true" t="shared" si="77" ref="L396:L401">D396-J396</f>
        <v>862765.46</v>
      </c>
    </row>
    <row r="397" spans="1:12" ht="15">
      <c r="A397" s="68" t="s">
        <v>207</v>
      </c>
      <c r="B397" s="62" t="s">
        <v>208</v>
      </c>
      <c r="C397" s="83">
        <v>1471153</v>
      </c>
      <c r="D397" s="83">
        <v>1771153</v>
      </c>
      <c r="E397" s="83">
        <f>F397-0</f>
        <v>210000</v>
      </c>
      <c r="F397" s="83">
        <v>210000</v>
      </c>
      <c r="G397" s="64">
        <f t="shared" si="69"/>
        <v>0.0012327928252321933</v>
      </c>
      <c r="H397" s="83">
        <f t="shared" si="76"/>
        <v>1561153</v>
      </c>
      <c r="I397" s="83">
        <f>J397-0</f>
        <v>21746.31</v>
      </c>
      <c r="J397" s="83">
        <v>21746.31</v>
      </c>
      <c r="K397" s="56">
        <f t="shared" si="70"/>
        <v>0.00019317543021357428</v>
      </c>
      <c r="L397" s="93">
        <f t="shared" si="77"/>
        <v>1749406.69</v>
      </c>
    </row>
    <row r="398" spans="1:12" ht="15">
      <c r="A398" s="74" t="s">
        <v>211</v>
      </c>
      <c r="B398" s="75" t="s">
        <v>212</v>
      </c>
      <c r="C398" s="82">
        <f>SUM(C399:C400)</f>
        <v>617402860</v>
      </c>
      <c r="D398" s="82">
        <f>SUM(D399:D400)</f>
        <v>617402860</v>
      </c>
      <c r="E398" s="82">
        <f>SUM(E399:E400)</f>
        <v>77457057.12</v>
      </c>
      <c r="F398" s="82">
        <f>SUM(F399:F400)</f>
        <v>77457057.12</v>
      </c>
      <c r="G398" s="70">
        <f t="shared" si="69"/>
        <v>0.4547071632435056</v>
      </c>
      <c r="H398" s="82">
        <f t="shared" si="76"/>
        <v>539945802.88</v>
      </c>
      <c r="I398" s="82">
        <f>SUM(I399:I400)</f>
        <v>77457057.12</v>
      </c>
      <c r="J398" s="82">
        <f>SUM(J399:J400)</f>
        <v>77457057.12</v>
      </c>
      <c r="K398" s="51">
        <f t="shared" si="70"/>
        <v>0.6880615760666245</v>
      </c>
      <c r="L398" s="92">
        <f t="shared" si="77"/>
        <v>539945802.88</v>
      </c>
    </row>
    <row r="399" spans="1:12" ht="15">
      <c r="A399" s="68" t="s">
        <v>39</v>
      </c>
      <c r="B399" s="62" t="s">
        <v>41</v>
      </c>
      <c r="C399" s="83">
        <v>289805860</v>
      </c>
      <c r="D399" s="83">
        <v>289805860</v>
      </c>
      <c r="E399" s="83">
        <f>F399-0</f>
        <v>51354622.38</v>
      </c>
      <c r="F399" s="83">
        <v>51354622.38</v>
      </c>
      <c r="G399" s="64">
        <f>(F399/$F$296)*100</f>
        <v>0.30147433339320295</v>
      </c>
      <c r="H399" s="83">
        <f t="shared" si="76"/>
        <v>238451237.62</v>
      </c>
      <c r="I399" s="83">
        <f>J399-0</f>
        <v>51354622.38</v>
      </c>
      <c r="J399" s="83">
        <v>51354622.38</v>
      </c>
      <c r="K399" s="56">
        <f>(J399/$J$296)*100</f>
        <v>0.45619009715727177</v>
      </c>
      <c r="L399" s="93">
        <f t="shared" si="77"/>
        <v>238451237.62</v>
      </c>
    </row>
    <row r="400" spans="1:12" ht="15">
      <c r="A400" s="61" t="s">
        <v>219</v>
      </c>
      <c r="B400" s="53" t="s">
        <v>220</v>
      </c>
      <c r="C400" s="83">
        <v>327597000</v>
      </c>
      <c r="D400" s="83">
        <v>327597000</v>
      </c>
      <c r="E400" s="83">
        <f>F400-0</f>
        <v>26102434.74</v>
      </c>
      <c r="F400" s="83">
        <v>26102434.74</v>
      </c>
      <c r="G400" s="64">
        <f>(F400/$F$296)*100</f>
        <v>0.1532328298503026</v>
      </c>
      <c r="H400" s="83">
        <f t="shared" si="76"/>
        <v>301494565.26</v>
      </c>
      <c r="I400" s="83">
        <f>J400-0</f>
        <v>26102434.74</v>
      </c>
      <c r="J400" s="83">
        <v>26102434.74</v>
      </c>
      <c r="K400" s="56">
        <f>(J400/$J$296)*100</f>
        <v>0.23187147890935275</v>
      </c>
      <c r="L400" s="93">
        <f t="shared" si="77"/>
        <v>301494565.26</v>
      </c>
    </row>
    <row r="401" spans="1:12" ht="15">
      <c r="A401" s="76" t="s">
        <v>221</v>
      </c>
      <c r="B401" s="77" t="s">
        <v>222</v>
      </c>
      <c r="C401" s="94">
        <v>0</v>
      </c>
      <c r="D401" s="94">
        <v>0</v>
      </c>
      <c r="E401" s="94">
        <f>F401-0</f>
        <v>0</v>
      </c>
      <c r="F401" s="94">
        <v>0</v>
      </c>
      <c r="G401" s="78">
        <f>(F401/$F$296)*100</f>
        <v>0</v>
      </c>
      <c r="H401" s="94">
        <f t="shared" si="76"/>
        <v>0</v>
      </c>
      <c r="I401" s="94">
        <f>J401-0</f>
        <v>0</v>
      </c>
      <c r="J401" s="94">
        <v>0</v>
      </c>
      <c r="K401" s="78">
        <f>(J401/$J$296)*100</f>
        <v>0</v>
      </c>
      <c r="L401" s="95">
        <f t="shared" si="77"/>
        <v>0</v>
      </c>
    </row>
    <row r="402" spans="1:12" ht="15">
      <c r="A402" s="44" t="s">
        <v>259</v>
      </c>
      <c r="B402" s="26"/>
      <c r="C402" s="26"/>
      <c r="D402" s="26"/>
      <c r="E402" s="26"/>
      <c r="F402" s="45"/>
      <c r="G402" s="38"/>
      <c r="H402" s="26"/>
      <c r="I402" s="26"/>
      <c r="J402" s="26"/>
      <c r="K402" s="26"/>
      <c r="L402" s="79" t="s">
        <v>227</v>
      </c>
    </row>
    <row r="403" spans="1:12" ht="15">
      <c r="A403" s="44" t="s">
        <v>260</v>
      </c>
      <c r="B403" s="26"/>
      <c r="C403" s="26"/>
      <c r="D403" s="26"/>
      <c r="E403" s="26"/>
      <c r="F403" s="26"/>
      <c r="G403" s="26"/>
      <c r="H403" s="26"/>
      <c r="I403" s="46"/>
      <c r="J403" s="26"/>
      <c r="K403" s="26"/>
      <c r="L403" s="26"/>
    </row>
    <row r="404" spans="1:12" ht="15">
      <c r="A404" s="44" t="s">
        <v>284</v>
      </c>
      <c r="B404" s="26"/>
      <c r="C404" s="26"/>
      <c r="D404" s="26"/>
      <c r="E404" s="26"/>
      <c r="F404" s="26"/>
      <c r="G404" s="26"/>
      <c r="H404" s="26"/>
      <c r="I404" s="26"/>
      <c r="J404" s="46"/>
      <c r="K404" s="26"/>
      <c r="L404" s="26"/>
    </row>
    <row r="405" spans="1:12" ht="15">
      <c r="A405" s="44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</row>
    <row r="406" spans="1:12" ht="15">
      <c r="A406" s="44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</row>
    <row r="407" spans="1:12" ht="15">
      <c r="A407" s="44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</row>
    <row r="408" spans="1:12" ht="15">
      <c r="A408" s="44"/>
      <c r="B408" s="26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1:12" ht="15">
      <c r="A409" s="44"/>
      <c r="B409" s="26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1:12" ht="15">
      <c r="A410" s="44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</row>
    <row r="411" spans="1:12" ht="15">
      <c r="A411" s="44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</row>
    <row r="412" spans="1:13" ht="15">
      <c r="A412" s="24"/>
      <c r="B412" s="26"/>
      <c r="C412" s="26"/>
      <c r="D412" s="26"/>
      <c r="E412" s="46"/>
      <c r="F412" s="26"/>
      <c r="G412" s="26"/>
      <c r="H412" s="26"/>
      <c r="I412" s="46"/>
      <c r="J412" s="26"/>
      <c r="K412" s="26"/>
      <c r="L412" s="26"/>
      <c r="M412"/>
    </row>
    <row r="413" spans="1:13" ht="12.75">
      <c r="A413" s="39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/>
    </row>
    <row r="414" spans="1:13" ht="12.75">
      <c r="A414" s="39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/>
    </row>
    <row r="415" spans="1:13" ht="15">
      <c r="A415" s="120" t="s">
        <v>255</v>
      </c>
      <c r="B415" s="120"/>
      <c r="C415" s="115" t="s">
        <v>257</v>
      </c>
      <c r="D415" s="115"/>
      <c r="E415" s="115"/>
      <c r="F415" s="115"/>
      <c r="G415" s="115"/>
      <c r="H415" s="115"/>
      <c r="I415" s="115" t="s">
        <v>281</v>
      </c>
      <c r="J415" s="115"/>
      <c r="K415" s="115"/>
      <c r="L415" s="115"/>
      <c r="M415"/>
    </row>
    <row r="416" spans="1:13" ht="15">
      <c r="A416" s="120" t="s">
        <v>256</v>
      </c>
      <c r="B416" s="120"/>
      <c r="C416" s="115" t="s">
        <v>258</v>
      </c>
      <c r="D416" s="115"/>
      <c r="E416" s="115"/>
      <c r="F416" s="115"/>
      <c r="G416" s="115"/>
      <c r="H416" s="115"/>
      <c r="I416" s="123" t="s">
        <v>282</v>
      </c>
      <c r="J416" s="123"/>
      <c r="K416" s="123"/>
      <c r="L416" s="123"/>
      <c r="M416"/>
    </row>
    <row r="417" spans="1:13" ht="15">
      <c r="A417" s="120" t="s">
        <v>248</v>
      </c>
      <c r="B417" s="120"/>
      <c r="C417" s="115" t="s">
        <v>249</v>
      </c>
      <c r="D417" s="115"/>
      <c r="E417" s="115"/>
      <c r="F417" s="115"/>
      <c r="G417" s="115"/>
      <c r="H417" s="115"/>
      <c r="I417" s="115" t="s">
        <v>283</v>
      </c>
      <c r="J417" s="115"/>
      <c r="K417" s="115"/>
      <c r="L417" s="115"/>
      <c r="M417"/>
    </row>
    <row r="418" spans="1:13" ht="12.75">
      <c r="A418" s="39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/>
    </row>
    <row r="419" spans="1:13" ht="12.75">
      <c r="A419" s="39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/>
    </row>
    <row r="420" spans="1:12" ht="12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</row>
    <row r="421" spans="1:12" ht="12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</row>
    <row r="422" spans="1:12" ht="12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</row>
    <row r="423" spans="1:12" ht="13.5">
      <c r="A423" s="43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</row>
    <row r="424" spans="1:12" ht="12.75">
      <c r="A424" s="39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</row>
    <row r="425" spans="1:12" ht="12.75">
      <c r="A425" s="39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1:12" ht="12.75">
      <c r="A426" s="39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</row>
    <row r="427" spans="1:12" ht="12.75">
      <c r="A427" s="39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</row>
    <row r="428" spans="1:12" ht="12.75">
      <c r="A428" s="39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</row>
    <row r="429" spans="1:12" ht="12.75">
      <c r="A429" s="39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</row>
    <row r="430" spans="1:12" ht="12.75">
      <c r="A430" s="39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</row>
    <row r="431" spans="1:12" ht="12.75">
      <c r="A431" s="39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1:12" ht="12.75">
      <c r="A432" s="39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</row>
    <row r="433" spans="1:12" ht="12.75">
      <c r="A433" s="39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  <row r="434" spans="1:12" ht="12.75">
      <c r="A434" s="39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</row>
    <row r="435" spans="1:12" ht="12.75">
      <c r="A435" s="39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</row>
    <row r="436" spans="1:12" ht="12.75">
      <c r="A436" s="39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</row>
    <row r="437" spans="1:12" ht="12.75">
      <c r="A437" s="39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</row>
    <row r="438" spans="1:12" ht="12.75">
      <c r="A438" s="39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</row>
    <row r="439" spans="1:12" ht="12.75">
      <c r="A439" s="39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</row>
    <row r="440" spans="1:12" ht="12.75">
      <c r="A440" s="39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</row>
    <row r="441" spans="1:12" ht="12.75">
      <c r="A441" s="39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</row>
    <row r="442" spans="1:12" ht="12.75">
      <c r="A442" s="39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</row>
    <row r="443" spans="1:12" ht="12.75">
      <c r="A443" s="39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</row>
    <row r="444" spans="1:12" ht="12.75">
      <c r="A444" s="39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</row>
    <row r="445" spans="1:12" ht="12.75">
      <c r="A445" s="39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</row>
    <row r="446" spans="1:12" ht="12.75">
      <c r="A446" s="39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</row>
    <row r="447" spans="1:12" ht="12.75">
      <c r="A447" s="39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</row>
    <row r="448" spans="1:12" ht="12.75">
      <c r="A448" s="39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</row>
    <row r="449" spans="1:12" ht="12.75">
      <c r="A449" s="39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</row>
    <row r="450" spans="1:12" ht="12.75">
      <c r="A450" s="39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</row>
    <row r="451" spans="1:12" ht="12.75">
      <c r="A451" s="39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</row>
    <row r="452" spans="1:12" ht="12.75">
      <c r="A452" s="39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12" ht="12.75">
      <c r="A453" s="39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</row>
    <row r="454" spans="1:12" ht="12.75">
      <c r="A454" s="39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</row>
    <row r="455" spans="1:12" ht="12.75">
      <c r="A455" s="39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</row>
    <row r="456" spans="1:12" ht="12.75">
      <c r="A456" s="39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</row>
    <row r="457" spans="1:12" ht="12.75">
      <c r="A457" s="39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</row>
    <row r="458" spans="1:12" ht="12.75">
      <c r="A458" s="39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</row>
    <row r="459" spans="1:12" ht="12.75">
      <c r="A459" s="39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</row>
    <row r="460" spans="1:12" ht="12.75">
      <c r="A460" s="39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</row>
    <row r="461" spans="1:12" ht="12.75">
      <c r="A461" s="39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</row>
    <row r="462" spans="1:12" ht="12.75">
      <c r="A462" s="39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</row>
    <row r="463" spans="1:12" ht="12.75">
      <c r="A463" s="39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</row>
    <row r="464" spans="1:12" ht="12.75">
      <c r="A464" s="39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</row>
    <row r="465" spans="1:12" ht="12.75">
      <c r="A465" s="39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</row>
  </sheetData>
  <sheetProtection/>
  <mergeCells count="33">
    <mergeCell ref="A415:B415"/>
    <mergeCell ref="C415:H415"/>
    <mergeCell ref="I415:L415"/>
    <mergeCell ref="A416:B416"/>
    <mergeCell ref="C416:H416"/>
    <mergeCell ref="I416:L416"/>
    <mergeCell ref="A417:B417"/>
    <mergeCell ref="C417:H417"/>
    <mergeCell ref="I417:L417"/>
    <mergeCell ref="A296:B296"/>
    <mergeCell ref="E309:G309"/>
    <mergeCell ref="I309:K309"/>
    <mergeCell ref="A302:L302"/>
    <mergeCell ref="A303:L303"/>
    <mergeCell ref="A304:L304"/>
    <mergeCell ref="A305:L305"/>
    <mergeCell ref="A153:L153"/>
    <mergeCell ref="A154:L154"/>
    <mergeCell ref="A155:L155"/>
    <mergeCell ref="A156:L156"/>
    <mergeCell ref="A157:L157"/>
    <mergeCell ref="E160:G160"/>
    <mergeCell ref="I160:K160"/>
    <mergeCell ref="N329:O329"/>
    <mergeCell ref="M177:O177"/>
    <mergeCell ref="A4:L4"/>
    <mergeCell ref="A5:L5"/>
    <mergeCell ref="A6:L6"/>
    <mergeCell ref="A7:L7"/>
    <mergeCell ref="A8:L8"/>
    <mergeCell ref="E11:G11"/>
    <mergeCell ref="I11:K11"/>
    <mergeCell ref="A306:L306"/>
  </mergeCells>
  <printOptions horizontalCentered="1" verticalCentered="1"/>
  <pageMargins left="0.2362204724409449" right="0.2362204724409449" top="0" bottom="0" header="0" footer="0"/>
  <pageSetup fitToHeight="0" fitToWidth="1" horizontalDpi="600" verticalDpi="600" orientation="portrait" paperSize="9" scale="38" r:id="rId2"/>
  <rowBreaks count="2" manualBreakCount="2">
    <brk id="148" max="11" man="1"/>
    <brk id="297" max="11" man="1"/>
  </rowBreaks>
  <ignoredErrors>
    <ignoredError sqref="J260 I313:J313 J321 J322 I317 E314 I314 C398:F398" formulaRange="1"/>
    <ignoredError sqref="E179:F179 E26:F26 E296 F295 E29:F29 H27:H28 E35:F35 H30:H32 H34 E97:F97 H98 E103:F103 H102 H104:H106 E143:F143 H191 E230:F230 H231 E249:F249 H250 E266:F266 E279:F279 E285:F285 E332:F332 E338:F338 E342:F342 H339 H341 E344:F344 H343 F372 H336:H337 H379:H380 H401 J372 H347:H349 H344:J344 H342:J342 H338:J338 H332:J332 H179:H180 H295:J296 H291:J291 H216:H217 H219:I219 H230:J230 H249:J249 H251:I251 H279:J279 H282:H284 H285:J285 H286:H290 H26:J26 H29:J29 H35:J35 H72:H75 H88:I88 H97:J97 H101:I101 H103:J103 H142 H143:J143 L26:L32 L34:L40 L62:L67 L323:L328 L336:L339 L368:L369 L395:L396 L401 H36:H40 H58:I58 H107:I107 H144:H147 H193:H199 H232:I232 H245:I245 H77:H80 H114 H233:H235 H228:I228 H293:I294 H87 H246:H247 H274:H278 H182:H185 H395:H396 I397 L293 H220:H225 H238:I239 L72:L75 L77:L80 L87:L91 L94:L95 L97:L98 L101:L112 H108:H112 L120:L122 H62:H67 H115:I115 L129:L131 L142:L147 L179:L180 L182:L185 E185 L189:L191 L193:L199 E190 L201:L203 H201:H203 L211:L212 H211:H212 L219:L225 L214 H214 L249:L255 L258:L262 L271:L272 H271:H272 L341:L345 H345 L377 H377 L379:L380 E83 H56:H57 I83 F386 L318:L321 E381 E377:E379 E374 H54 H391:H392 H189:I190 I266:J266 L351:L352 H351:H352 I206 I213:I216 H258:H262 E219 H240:H243 G256:I257 L42:L45 L47:L49 L83:L84 H83:H84 L114:L115 L117 L124:L125 L127 L133:L140 H133:H140 H205:H209 L206:L209 L216:L217 L228 L230:L235 L237:L243 L245:L247 I260 H266:H267 L266:L267 H269:I269 L269 L274:L280 H280 L332:L334 H333:H334 L347:L349 H354:H357 L354:L357 H371:H375 L372:L375 L54 H42:H45 G46:H46 G50:H52 H47:H49 H318:H321 E318:F318 E321:F321 E316 E322:E323 J386 E260:E264 H89:H91 E124:F124 F118:H119 E123:I123 F120 H124:J124 H117 E122:F122 H176 H315:H316 G322:H322 L391:L392 H95:I95 H122:I122 H120:H121 H125 H129:H131 G244:H244 I179:J179 I181:I182 I185:I186 I374 I376:I379 I381 I384:J384 G126:I126 G128:I128 I240 E254:F254 E44:F44 I44 E118:E120 I118:I120 I243 H254:I254 H359 J368 E384:F384 F49 E126 H127 L362:L363 L365:L366 E115 E47:E52 E54:E55 E128 I47:I52 H94 E201 H187 H237 E256:E257 H252:H253 H255 J362 H360 I370:I372 H59:H60 L56:L60 I177 E171:G171 I171:L171 L187 E211:F211 I211 L282:L291 H323:H328 E326:F326 I326 E368:F368 H368:I369 E365:F365 H365:I366 E362:F362 H362:I363 L359:L360 E363:E364 G367:I367 E366:E367 G364:I364 E369:E372 I385:I387 I395 E385:E387 L384:L389 H384:H389 E392:E393 I392:I393 L398:L399 H398:H399 E389 I389" formula="1"/>
    <ignoredError sqref="A15:A21 A22:B22 A33:B33 A93:B93 A123:B123 A132:B132 A181:B181 A192:B192 A193:A199 A200:B200 A213:B213 A256:B256 A257:A262 A273:B273 A340:B340 M340:IV340 A23:A32 A94:A122 A124:A131 A133:A147 A201:A212 A263:B264 A341:A345 A34:A70 A72:A81 A83:A92 A163:A180 A182:A191 A214:A255 A265:A272 A274:A295 A313:A339 A348:A363 A401 A365:A399" numberStoredAsText="1"/>
    <ignoredError sqref="G401 G336:G339 G271:G272 G211:G212 G201:G203 G189:G191 G182:G185 G293:G296 G179:G180 K182:K185 K293:K294 K282:K289 K271:K272 K211:K212 K201:K203 K179:K180 K258:K262 K249:K255 K189:K191 K296 G142:G147 G101:G112 G97:G98 G87:G91 G77:G80 K142:K147 K129:K131 K101:K112 K97:K98 K87:K91 K62:K67 K42:K45 K34:K40 K77:K80 K401 K368:K369 K351:K352 K341:K345 K336:K339 K323:K328 K318:K320 G219:G225 K219:K225 K72:K75 G72:G75 K94:K95 G94:G95 K120:K122 K193:K199 G193:G199 K214 G214 K26:K32 G26:G32 G34:G40 G258:G262 K47:K49 K83:K84 G83:G84 G114:G115 K114:K115 K117 K124:K125 K127 K133:K140 G133:G140 K205:K209 G205:G209 K216:K217 G216:G217 K228 G228 K230:K235 G230:G235 K237:K243 G237:G243 K245:K247 G245:G247 K266:K267 G266:G267 K269 G269 K274:K280 G275:G280 K332:K334 G332:G334 K347:K349 K354:K357 K372:K375 G372:G375 G354:G357 G347:G349 G379:G380 G395:G396 G377 G341:G345 G351:G352 K54 G54 G62:G67 G47:G49 G42:G45 G318:G321 G315:G316 G117 G124:G125 G120:G122 G129:G131 G176 G391:G392 K391:K392 K377 K379:K380 K395:K396 G249:G255 G127 G359:G360 K362:K363 K365:K366 G56:G60 K56:K60 K187 G187 K291 G282:G291 G323:G328 G365:G366 G362:G363 G368:G369 K359:K360 K384:K389 G384:G389 K398:K399 G398:G399 J185 J190 J374 I316 I323 I322 I318:J318 I321 H171" evalError="1" formula="1"/>
    <ignoredError sqref="G312:G314 G177 K176:K177 K290 K295 K312:K316 K321 G330 G397 K14:K25 G41 G33 G14:G25 K172 G172 G383 G378 G370:G371 G340 G353 G346 G350 G358 G376 G393 K397 K376 K383 K378 K393 K381 G381" evalError="1"/>
    <ignoredError sqref="J185 J190 J374 I316 I323 I322 I318:J318 I321 H17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2021-11-18T21:15:53Z</cp:lastPrinted>
  <dcterms:created xsi:type="dcterms:W3CDTF">2005-03-08T15:13:02Z</dcterms:created>
  <dcterms:modified xsi:type="dcterms:W3CDTF">2022-04-04T18:04:09Z</dcterms:modified>
  <cp:category/>
  <cp:version/>
  <cp:contentType/>
  <cp:contentStatus/>
</cp:coreProperties>
</file>