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7530" activeTab="0"/>
  </bookViews>
  <sheets>
    <sheet name="Anexo II - 1º BIM" sheetId="1" r:id="rId1"/>
  </sheets>
  <definedNames>
    <definedName name="_xlnm.Print_Area" localSheetId="0">'Anexo II - 1º BIM'!$A$1:$L$435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<sst xmlns="http://schemas.openxmlformats.org/spreadsheetml/2006/main" count="775" uniqueCount="287">
  <si>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</si>
  <si>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</si>
  <si>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</si>
  <si>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</si>
  <si>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</si>
  <si>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</si>
  <si>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</si>
  <si>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</si>
  <si>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</si>
  <si>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</si>
  <si>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</si>
  <si>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</si>
  <si>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</si>
  <si>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</si>
  <si>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</si>
  <si>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</si>
  <si>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</si>
  <si>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</si>
  <si>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</si>
  <si>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</si>
  <si>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</si>
  <si>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</si>
  <si>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</si>
  <si>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</si>
  <si>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</si>
  <si>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</si>
  <si>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</si>
  <si>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</si>
  <si>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</si>
  <si>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</si>
  <si>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</si>
  <si>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</si>
  <si>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</si>
  <si>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</si>
  <si>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</si>
  <si>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</si>
  <si>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</si>
  <si>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</si>
  <si>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</si>
  <si>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</si>
  <si>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</si>
  <si>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</si>
  <si>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</si>
  <si>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</si>
  <si>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</si>
  <si>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</si>
  <si>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</si>
  <si>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</si>
  <si>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</si>
  <si>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</si>
  <si>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</si>
  <si>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</si>
  <si>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</si>
  <si>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</si>
  <si>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</si>
  <si>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</si>
  <si>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</si>
  <si>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</si>
  <si>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</si>
  <si>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</si>
  <si>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</si>
  <si>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</si>
  <si>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</si>
  <si>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</si>
  <si>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</si>
  <si>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</si>
  <si>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</si>
  <si>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</si>
  <si>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</si>
  <si>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</si>
  <si>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</si>
  <si>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</si>
  <si>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</si>
  <si>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</si>
  <si>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</si>
  <si>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</si>
  <si>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</si>
  <si>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</si>
  <si>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</si>
  <si>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</si>
  <si>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</si>
  <si>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</si>
  <si>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</si>
  <si>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</si>
  <si>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</si>
  <si>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</si>
  <si>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</si>
  <si>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</si>
  <si>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</si>
  <si>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</si>
  <si>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</si>
  <si>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</si>
  <si>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</si>
  <si>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</si>
  <si>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</si>
  <si>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</si>
  <si>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</si>
  <si>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</si>
  <si>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</si>
  <si>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</si>
  <si>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</si>
  <si>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</si>
  <si>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</si>
  <si>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</si>
  <si>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</si>
  <si>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</si>
  <si>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</si>
  <si>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</si>
  <si>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</si>
  <si>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</si>
  <si>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</si>
  <si>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</si>
  <si>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</si>
  <si>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</si>
  <si>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</si>
  <si>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</si>
  <si>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</si>
  <si>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</si>
  <si>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</si>
  <si>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</si>
  <si>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</si>
  <si>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</si>
  <si>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</si>
  <si>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</si>
  <si>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</si>
  <si>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</si>
  <si>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</si>
  <si>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</si>
  <si>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</si>
  <si>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</si>
  <si>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</si>
  <si>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</si>
  <si>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</si>
  <si>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</si>
  <si>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</si>
  <si>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</si>
  <si>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</si>
  <si>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</si>
  <si>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</si>
  <si>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</si>
  <si>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</si>
  <si>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</si>
  <si>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</si>
  <si>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</si>
  <si>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</si>
  <si>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</si>
  <si>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</si>
  <si>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</si>
  <si>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</si>
  <si>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</si>
  <si>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</si>
  <si>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</si>
  <si>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</si>
  <si>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</si>
  <si>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</si>
  <si>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</si>
  <si>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</si>
  <si>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</si>
  <si>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</si>
  <si>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</si>
  <si>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</si>
  <si>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</si>
  <si>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</si>
  <si>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</si>
  <si>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</si>
  <si>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</si>
  <si>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</si>
  <si>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</si>
  <si>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</si>
  <si>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</si>
  <si>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</si>
  <si>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</si>
  <si>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</si>
  <si>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</si>
  <si>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</si>
  <si>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</si>
  <si>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</si>
  <si>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</si>
  <si>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</si>
  <si>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</si>
  <si>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</si>
  <si>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</si>
  <si>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</si>
  <si>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</si>
  <si>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</si>
  <si>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</si>
  <si>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</si>
  <si>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</si>
  <si>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</si>
  <si>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</si>
  <si>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</si>
  <si>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</si>
  <si>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</si>
  <si>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</si>
  <si>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</si>
  <si>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</si>
  <si>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</si>
  <si>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</si>
  <si>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</si>
  <si>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</si>
  <si>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</si>
  <si>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</si>
  <si>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</si>
  <si>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</si>
  <si>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</si>
  <si>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</si>
  <si>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</si>
  <si>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</si>
  <si>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</si>
  <si>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</si>
  <si>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</si>
  <si>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</si>
  <si>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</si>
  <si>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</si>
  <si>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</si>
  <si>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</si>
  <si>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</si>
  <si>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</si>
  <si>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</si>
  <si>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</si>
  <si>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</si>
  <si>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</si>
  <si>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</si>
  <si>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</si>
  <si>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</si>
  <si>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</si>
  <si>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</si>
  <si>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</si>
  <si>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</si>
  <si>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</si>
  <si>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</si>
  <si>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</si>
  <si>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</si>
  <si>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</si>
  <si>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</si>
  <si>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</si>
  <si>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</si>
  <si>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</si>
  <si>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</si>
  <si>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</si>
  <si>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</si>
  <si>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</si>
  <si>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</si>
  <si>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</si>
  <si>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</si>
  <si>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</si>
  <si>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</si>
  <si>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</si>
  <si>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</si>
  <si>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</si>
  <si>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</si>
  <si>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</si>
  <si>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</si>
  <si>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</si>
  <si>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</si>
  <si>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</si>
  <si>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</si>
  <si>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</si>
  <si>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</si>
  <si>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Contadora - CRC-RJ-115174/O-0</t>
  </si>
  <si>
    <t>Subsecretária de Estado - ID: 4.412.059-1</t>
  </si>
  <si>
    <t>Stephanie Guimarães da Silva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</si>
  <si>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</si>
  <si>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</si>
  <si>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</si>
  <si>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</si>
  <si>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Assistência ao Portador de Deficiência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</si>
  <si>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</si>
  <si>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</si>
  <si>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</si>
  <si>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</si>
  <si>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</si>
  <si>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</si>
  <si>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</si>
  <si>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</si>
  <si>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</si>
  <si>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</si>
  <si>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</si>
  <si>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</si>
  <si>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</si>
  <si>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JANEIRO A FEVEREIRO 2021/BIMESTRE JANEIRO - FEVEREIRO</t>
  </si>
  <si>
    <t xml:space="preserve">          2 - Imprensa Oficial, CEDAE e AGERIO não constam nos Orçamentos Fiscal e da Seguridade Social no exercício de 2021.</t>
  </si>
  <si>
    <t>753</t>
  </si>
  <si>
    <t>Petróleo</t>
  </si>
  <si>
    <t>25</t>
  </si>
  <si>
    <t>Energia</t>
  </si>
  <si>
    <t>Emissão: 18/03/2021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</si>
</sst>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46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0" applyNumberFormat="1" applyFont="1" applyFill="1" applyBorder="1" applyAlignment="1">
      <alignment/>
    </xf>
    <xf numFmtId="171" fontId="4" fillId="34" borderId="0" xfId="60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0" applyNumberFormat="1" applyFont="1" applyFill="1" applyBorder="1" applyAlignment="1">
      <alignment/>
    </xf>
    <xf numFmtId="171" fontId="5" fillId="34" borderId="0" xfId="60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0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4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0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0" applyNumberFormat="1" applyFont="1" applyFill="1" applyBorder="1" applyAlignment="1">
      <alignment/>
    </xf>
    <xf numFmtId="171" fontId="7" fillId="34" borderId="14" xfId="60" applyFont="1" applyFill="1" applyBorder="1" applyAlignment="1">
      <alignment horizontal="center"/>
    </xf>
    <xf numFmtId="171" fontId="7" fillId="34" borderId="14" xfId="60" applyFont="1" applyFill="1" applyBorder="1" applyAlignment="1">
      <alignment/>
    </xf>
    <xf numFmtId="174" fontId="7" fillId="34" borderId="15" xfId="60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0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0" applyNumberFormat="1" applyFont="1" applyFill="1" applyBorder="1" applyAlignment="1">
      <alignment/>
    </xf>
    <xf numFmtId="171" fontId="7" fillId="34" borderId="0" xfId="60" applyFont="1" applyFill="1" applyBorder="1" applyAlignment="1">
      <alignment/>
    </xf>
    <xf numFmtId="174" fontId="7" fillId="34" borderId="0" xfId="6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0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4" fontId="6" fillId="34" borderId="0" xfId="60" applyNumberFormat="1" applyFont="1" applyFill="1" applyBorder="1" applyAlignment="1">
      <alignment/>
    </xf>
    <xf numFmtId="171" fontId="6" fillId="34" borderId="0" xfId="60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0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171" fontId="6" fillId="34" borderId="17" xfId="60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0" applyNumberFormat="1" applyFont="1" applyFill="1" applyBorder="1" applyAlignment="1">
      <alignment/>
    </xf>
    <xf numFmtId="171" fontId="6" fillId="34" borderId="14" xfId="60" applyNumberFormat="1" applyFont="1" applyFill="1" applyBorder="1" applyAlignment="1">
      <alignment horizontal="center"/>
    </xf>
    <xf numFmtId="171" fontId="6" fillId="34" borderId="14" xfId="60" applyNumberFormat="1" applyFont="1" applyFill="1" applyBorder="1" applyAlignment="1">
      <alignment/>
    </xf>
    <xf numFmtId="171" fontId="7" fillId="34" borderId="14" xfId="60" applyNumberFormat="1" applyFont="1" applyFill="1" applyBorder="1" applyAlignment="1">
      <alignment/>
    </xf>
    <xf numFmtId="171" fontId="7" fillId="34" borderId="17" xfId="60" applyNumberFormat="1" applyFont="1" applyFill="1" applyBorder="1" applyAlignment="1">
      <alignment/>
    </xf>
    <xf numFmtId="171" fontId="6" fillId="34" borderId="15" xfId="60" applyNumberFormat="1" applyFont="1" applyFill="1" applyBorder="1" applyAlignment="1">
      <alignment/>
    </xf>
    <xf numFmtId="171" fontId="7" fillId="34" borderId="15" xfId="6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0" applyNumberFormat="1" applyFont="1" applyFill="1" applyBorder="1" applyAlignment="1">
      <alignment/>
    </xf>
    <xf numFmtId="171" fontId="7" fillId="34" borderId="13" xfId="60" applyNumberFormat="1" applyFont="1" applyFill="1" applyBorder="1" applyAlignment="1">
      <alignment/>
    </xf>
    <xf numFmtId="171" fontId="7" fillId="34" borderId="0" xfId="60" applyNumberFormat="1" applyFont="1" applyFill="1" applyBorder="1" applyAlignment="1" applyProtection="1">
      <alignment/>
      <protection locked="0"/>
    </xf>
    <xf numFmtId="171" fontId="6" fillId="34" borderId="11" xfId="60" applyNumberFormat="1" applyFont="1" applyFill="1" applyBorder="1" applyAlignment="1">
      <alignment/>
    </xf>
    <xf numFmtId="171" fontId="6" fillId="34" borderId="0" xfId="60" applyNumberFormat="1" applyFont="1" applyFill="1" applyBorder="1" applyAlignment="1">
      <alignment/>
    </xf>
    <xf numFmtId="171" fontId="7" fillId="34" borderId="0" xfId="60" applyNumberFormat="1" applyFont="1" applyFill="1" applyBorder="1" applyAlignment="1">
      <alignment/>
    </xf>
    <xf numFmtId="171" fontId="6" fillId="34" borderId="17" xfId="60" applyNumberFormat="1" applyFont="1" applyFill="1" applyBorder="1" applyAlignment="1">
      <alignment/>
    </xf>
    <xf numFmtId="171" fontId="6" fillId="34" borderId="18" xfId="60" applyNumberFormat="1" applyFont="1" applyFill="1" applyBorder="1" applyAlignment="1">
      <alignment/>
    </xf>
    <xf numFmtId="171" fontId="6" fillId="34" borderId="20" xfId="60" applyNumberFormat="1" applyFont="1" applyFill="1" applyBorder="1" applyAlignment="1">
      <alignment/>
    </xf>
    <xf numFmtId="171" fontId="6" fillId="34" borderId="21" xfId="60" applyNumberFormat="1" applyFont="1" applyFill="1" applyBorder="1" applyAlignment="1">
      <alignment/>
    </xf>
    <xf numFmtId="171" fontId="6" fillId="34" borderId="15" xfId="60" applyNumberFormat="1" applyFont="1" applyFill="1" applyBorder="1" applyAlignment="1">
      <alignment horizontal="center"/>
    </xf>
    <xf numFmtId="171" fontId="7" fillId="0" borderId="14" xfId="60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933450</xdr:colOff>
      <xdr:row>0</xdr:row>
      <xdr:rowOff>47625</xdr:rowOff>
    </xdr:from>
    <xdr:to>
      <xdr:col>5</xdr:col>
      <xdr:colOff>104775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4762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142</xdr:row>
      <xdr:rowOff>76200</xdr:rowOff>
    </xdr:from>
    <xdr:to>
      <xdr:col>5</xdr:col>
      <xdr:colOff>152400</xdr:colOff>
      <xdr:row>145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273653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1028700</xdr:colOff>
      <xdr:row>287</xdr:row>
      <xdr:rowOff>142875</xdr:rowOff>
    </xdr:from>
    <xdr:to>
      <xdr:col>5</xdr:col>
      <xdr:colOff>200025</xdr:colOff>
      <xdr:row>290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54978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5"/>
  <sheetViews>
    <sheetView tabSelected="1" zoomScale="70" zoomScaleNormal="70" zoomScalePageLayoutView="0" workbookViewId="0" topLeftCell="A371">
      <selection activeCell="A386" sqref="A386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4" width="21.7109375" style="2" bestFit="1" customWidth="1"/>
    <col min="5" max="5" width="22.8515625" style="2" bestFit="1" customWidth="1"/>
    <col min="6" max="6" width="21.7109375" style="2" bestFit="1" customWidth="1"/>
    <col min="7" max="7" width="11.140625" style="2" customWidth="1"/>
    <col min="8" max="8" width="21.7109375" style="2" bestFit="1" customWidth="1"/>
    <col min="9" max="9" width="22.8515625" style="2" bestFit="1" customWidth="1"/>
    <col min="10" max="10" width="21.7109375" style="2" bestFit="1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5" customFormat="1" ht="15.75">
      <c r="A4" s="109" t="s">
        <v>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4"/>
    </row>
    <row r="5" spans="1:13" s="5" customFormat="1" ht="15.7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4"/>
    </row>
    <row r="6" spans="1:13" s="5" customFormat="1" ht="15.75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6"/>
    </row>
    <row r="7" spans="1:13" s="5" customFormat="1" ht="15.75">
      <c r="A7" s="109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4"/>
    </row>
    <row r="8" spans="1:13" s="5" customFormat="1" ht="15.75">
      <c r="A8" s="109" t="s">
        <v>280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4"/>
    </row>
    <row r="9" spans="1:12" ht="15.75">
      <c r="A9" s="24"/>
      <c r="B9" s="24"/>
      <c r="C9" s="40"/>
      <c r="D9" s="40"/>
      <c r="E9" s="40"/>
      <c r="F9" s="40"/>
      <c r="G9" s="40"/>
      <c r="H9" s="40"/>
      <c r="I9" s="40"/>
      <c r="J9" s="40"/>
      <c r="K9" s="24"/>
      <c r="L9" s="25" t="s">
        <v>286</v>
      </c>
    </row>
    <row r="10" spans="1:13" s="7" customFormat="1" ht="15.75">
      <c r="A10" s="27" t="s">
        <v>240</v>
      </c>
      <c r="B10" s="26"/>
      <c r="C10" s="41"/>
      <c r="D10" s="41"/>
      <c r="E10" s="41"/>
      <c r="F10" s="41"/>
      <c r="G10" s="41"/>
      <c r="H10" s="41"/>
      <c r="I10" s="41"/>
      <c r="J10" s="41"/>
      <c r="K10" s="42"/>
      <c r="L10" s="30">
        <v>1</v>
      </c>
      <c r="M10" s="8"/>
    </row>
    <row r="11" spans="1:13" s="7" customFormat="1" ht="15.75">
      <c r="A11" s="11"/>
      <c r="B11" s="12"/>
      <c r="C11" s="13" t="s">
        <v>3</v>
      </c>
      <c r="D11" s="13" t="s">
        <v>3</v>
      </c>
      <c r="E11" s="111" t="s">
        <v>4</v>
      </c>
      <c r="F11" s="112"/>
      <c r="G11" s="113"/>
      <c r="H11" s="13" t="s">
        <v>18</v>
      </c>
      <c r="I11" s="111" t="s">
        <v>5</v>
      </c>
      <c r="J11" s="112"/>
      <c r="K11" s="112"/>
      <c r="L11" s="14" t="s">
        <v>18</v>
      </c>
      <c r="M11" s="8"/>
    </row>
    <row r="12" spans="1:13" s="7" customFormat="1" ht="15.75">
      <c r="A12" s="15" t="s">
        <v>23</v>
      </c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/>
      <c r="I12" s="16" t="s">
        <v>9</v>
      </c>
      <c r="J12" s="16" t="s">
        <v>10</v>
      </c>
      <c r="K12" s="16" t="s">
        <v>11</v>
      </c>
      <c r="L12" s="18"/>
      <c r="M12" s="8"/>
    </row>
    <row r="13" spans="1:13" s="7" customFormat="1" ht="15.75">
      <c r="A13" s="19"/>
      <c r="B13" s="20"/>
      <c r="C13" s="20"/>
      <c r="D13" s="21" t="s">
        <v>12</v>
      </c>
      <c r="E13" s="21"/>
      <c r="F13" s="21" t="s">
        <v>13</v>
      </c>
      <c r="G13" s="21" t="s">
        <v>17</v>
      </c>
      <c r="H13" s="22" t="s">
        <v>19</v>
      </c>
      <c r="I13" s="21"/>
      <c r="J13" s="21" t="s">
        <v>20</v>
      </c>
      <c r="K13" s="21" t="s">
        <v>21</v>
      </c>
      <c r="L13" s="23" t="s">
        <v>22</v>
      </c>
      <c r="M13" s="8"/>
    </row>
    <row r="14" spans="1:13" s="7" customFormat="1" ht="15">
      <c r="A14" s="47"/>
      <c r="B14" s="48" t="s">
        <v>15</v>
      </c>
      <c r="C14" s="81">
        <f>C15+C26+C29+C35+C59+C78+C91+C97+C109+C118+C137+C157+C165+C171+C177+C181+C192+C202+C221+C225+C240+C251+C255+C257+C270+C276+C282</f>
        <v>84698661868</v>
      </c>
      <c r="D14" s="81">
        <f>D15+D26+D29+D35+D59+D78+D91+D97+D109+D118+D137+D157+D165+D171+D177+D181+D192+D202+D221+D225+D240+D251+D255+D257+D270+D276+D282</f>
        <v>84714217957.80998</v>
      </c>
      <c r="E14" s="81">
        <f>E15+E26+E29+E35+E59+E78+E91+E97+E109+E118+E137+E157+E165+E171+E177+E181+E192+E202+E221+E225+E240+E251+E255+E257+E270+E276+E282</f>
        <v>10865243562.030005</v>
      </c>
      <c r="F14" s="81">
        <f>F15+F26+F29+F35+F59+F78+F91+F97+F109+F118+F137+F157+F165+F171+F177+F181+F192+F202+F221+F225+F240+F251+F255+F257+F270+F276+F282</f>
        <v>10865243562.030005</v>
      </c>
      <c r="G14" s="49">
        <f aca="true" t="shared" si="0" ref="G14:G52">(F14/$F$286)*100</f>
        <v>92.74042102354176</v>
      </c>
      <c r="H14" s="82">
        <f>D14-F14</f>
        <v>73848974395.77998</v>
      </c>
      <c r="I14" s="82">
        <f>I15+I26+I29+I35+I59+I78+I91+I97+I109+I118+I137+I157+I165+I171+I177+I181+I192+I202+I221+I225+I240+I251+I255+I257+I270+I276+I282</f>
        <v>8004680107.510001</v>
      </c>
      <c r="J14" s="82">
        <f>J15+J26+J29+J35+J59+J78+J91+J97+J109+J118+J137+J157+J165+J171+J177+J181+J192+J202+J221+J225+J240+J251+J255+J257+J270+J276+J282</f>
        <v>8004680107.510001</v>
      </c>
      <c r="K14" s="49">
        <f aca="true" t="shared" si="1" ref="K14:K45">(J14/$J$286)*100</f>
        <v>92.75604175282366</v>
      </c>
      <c r="L14" s="99">
        <f>D14-J14</f>
        <v>76709537850.29999</v>
      </c>
      <c r="M14" s="8"/>
    </row>
    <row r="15" spans="1:13" s="7" customFormat="1" ht="15">
      <c r="A15" s="47" t="s">
        <v>25</v>
      </c>
      <c r="B15" s="50" t="s">
        <v>24</v>
      </c>
      <c r="C15" s="83">
        <f>SUM(C16:C25)</f>
        <v>1909992784</v>
      </c>
      <c r="D15" s="83">
        <f>SUM(D16:D25)</f>
        <v>1909992784</v>
      </c>
      <c r="E15" s="83">
        <f>SUM(E16:E25)</f>
        <v>418741658.92999995</v>
      </c>
      <c r="F15" s="83">
        <f>SUM(F16:F25)</f>
        <v>418741658.92999995</v>
      </c>
      <c r="G15" s="49">
        <f t="shared" si="0"/>
        <v>3.5741746172148328</v>
      </c>
      <c r="H15" s="83">
        <f>D15-F15</f>
        <v>1491251125.0700002</v>
      </c>
      <c r="I15" s="83">
        <f>SUM(I16:I25)</f>
        <v>182340392.04</v>
      </c>
      <c r="J15" s="83">
        <f>SUM(J16:J25)</f>
        <v>182340392.04</v>
      </c>
      <c r="K15" s="51">
        <f t="shared" si="1"/>
        <v>2.1129105460967157</v>
      </c>
      <c r="L15" s="86">
        <f>D15-J15</f>
        <v>1727652391.96</v>
      </c>
      <c r="M15" s="8"/>
    </row>
    <row r="16" spans="1:13" s="7" customFormat="1" ht="15">
      <c r="A16" s="52" t="s">
        <v>26</v>
      </c>
      <c r="B16" s="53" t="s">
        <v>31</v>
      </c>
      <c r="C16" s="84">
        <v>13496000</v>
      </c>
      <c r="D16" s="84">
        <v>13496000</v>
      </c>
      <c r="E16" s="84">
        <f aca="true" t="shared" si="2" ref="E16:E22">F16-0</f>
        <v>295019.78</v>
      </c>
      <c r="F16" s="84">
        <v>295019.78</v>
      </c>
      <c r="G16" s="55">
        <f t="shared" si="0"/>
        <v>0.002518144986927548</v>
      </c>
      <c r="H16" s="84">
        <f aca="true" t="shared" si="3" ref="H16:H141">D16-F16</f>
        <v>13200980.22</v>
      </c>
      <c r="I16" s="84">
        <f aca="true" t="shared" si="4" ref="I16:I25">J16-0</f>
        <v>26819.98</v>
      </c>
      <c r="J16" s="84">
        <v>26819.98</v>
      </c>
      <c r="K16" s="56">
        <f t="shared" si="1"/>
        <v>0.00031078258609684077</v>
      </c>
      <c r="L16" s="87">
        <f aca="true" t="shared" si="5" ref="L16:L141">D16-J16</f>
        <v>13469180.02</v>
      </c>
      <c r="M16" s="8"/>
    </row>
    <row r="17" spans="1:13" s="7" customFormat="1" ht="15">
      <c r="A17" s="52" t="s">
        <v>27</v>
      </c>
      <c r="B17" s="53" t="s">
        <v>32</v>
      </c>
      <c r="C17" s="84">
        <v>20002425</v>
      </c>
      <c r="D17" s="84">
        <v>20002425</v>
      </c>
      <c r="E17" s="84">
        <f t="shared" si="2"/>
        <v>40000</v>
      </c>
      <c r="F17" s="84">
        <v>40000</v>
      </c>
      <c r="G17" s="56">
        <f t="shared" si="0"/>
        <v>0.0003414204955244082</v>
      </c>
      <c r="H17" s="84">
        <f t="shared" si="3"/>
        <v>19962425</v>
      </c>
      <c r="I17" s="84">
        <f t="shared" si="4"/>
        <v>2850</v>
      </c>
      <c r="J17" s="84">
        <v>2850</v>
      </c>
      <c r="K17" s="56">
        <f t="shared" si="1"/>
        <v>3.3025019794048924E-05</v>
      </c>
      <c r="L17" s="87">
        <f t="shared" si="5"/>
        <v>19999575</v>
      </c>
      <c r="M17" s="8"/>
    </row>
    <row r="18" spans="1:13" s="7" customFormat="1" ht="15">
      <c r="A18" s="52" t="s">
        <v>28</v>
      </c>
      <c r="B18" s="53" t="s">
        <v>33</v>
      </c>
      <c r="C18" s="84">
        <v>1842034085</v>
      </c>
      <c r="D18" s="84">
        <v>1842034085</v>
      </c>
      <c r="E18" s="84">
        <f t="shared" si="2"/>
        <v>413902393.43</v>
      </c>
      <c r="F18" s="84">
        <v>413902393.43</v>
      </c>
      <c r="G18" s="56">
        <f t="shared" si="0"/>
        <v>3.5328690065902295</v>
      </c>
      <c r="H18" s="84">
        <f t="shared" si="3"/>
        <v>1428131691.57</v>
      </c>
      <c r="I18" s="84">
        <f t="shared" si="4"/>
        <v>182307007.85</v>
      </c>
      <c r="J18" s="84">
        <v>182307007.85</v>
      </c>
      <c r="K18" s="56">
        <f t="shared" si="1"/>
        <v>2.112523699242134</v>
      </c>
      <c r="L18" s="87">
        <f t="shared" si="5"/>
        <v>1659727077.15</v>
      </c>
      <c r="M18" s="8"/>
    </row>
    <row r="19" spans="1:13" s="7" customFormat="1" ht="15">
      <c r="A19" s="52" t="s">
        <v>50</v>
      </c>
      <c r="B19" s="53" t="s">
        <v>57</v>
      </c>
      <c r="C19" s="84">
        <v>26553600</v>
      </c>
      <c r="D19" s="84">
        <v>26553600</v>
      </c>
      <c r="E19" s="84">
        <f t="shared" si="2"/>
        <v>2792027</v>
      </c>
      <c r="F19" s="84">
        <v>2792027</v>
      </c>
      <c r="G19" s="56">
        <f t="shared" si="0"/>
        <v>0.02383138104643817</v>
      </c>
      <c r="H19" s="84">
        <f>D19-F19</f>
        <v>23761573</v>
      </c>
      <c r="I19" s="84">
        <f t="shared" si="4"/>
        <v>3714.21</v>
      </c>
      <c r="J19" s="84">
        <v>3714.21</v>
      </c>
      <c r="K19" s="56">
        <f t="shared" si="1"/>
        <v>4.3039248690966474E-05</v>
      </c>
      <c r="L19" s="87">
        <f>D19-J19</f>
        <v>26549885.79</v>
      </c>
      <c r="M19" s="8"/>
    </row>
    <row r="20" spans="1:13" s="7" customFormat="1" ht="15">
      <c r="A20" s="52" t="s">
        <v>29</v>
      </c>
      <c r="B20" s="53" t="s">
        <v>34</v>
      </c>
      <c r="C20" s="84">
        <v>4826900</v>
      </c>
      <c r="D20" s="84">
        <v>4826900</v>
      </c>
      <c r="E20" s="84">
        <f t="shared" si="2"/>
        <v>1699838.32</v>
      </c>
      <c r="F20" s="84">
        <v>1699838.32</v>
      </c>
      <c r="G20" s="56">
        <f t="shared" si="0"/>
        <v>0.01450899103814444</v>
      </c>
      <c r="H20" s="84">
        <f t="shared" si="3"/>
        <v>3127061.6799999997</v>
      </c>
      <c r="I20" s="84">
        <f t="shared" si="4"/>
        <v>0</v>
      </c>
      <c r="J20" s="84">
        <v>0</v>
      </c>
      <c r="K20" s="56">
        <f t="shared" si="1"/>
        <v>0</v>
      </c>
      <c r="L20" s="87">
        <f t="shared" si="5"/>
        <v>4826900</v>
      </c>
      <c r="M20" s="8"/>
    </row>
    <row r="21" spans="1:13" s="7" customFormat="1" ht="15">
      <c r="A21" s="52" t="s">
        <v>164</v>
      </c>
      <c r="B21" s="53" t="s">
        <v>165</v>
      </c>
      <c r="C21" s="84">
        <v>1000000</v>
      </c>
      <c r="D21" s="84">
        <v>1000000</v>
      </c>
      <c r="E21" s="84">
        <f t="shared" si="2"/>
        <v>0</v>
      </c>
      <c r="F21" s="84">
        <v>0</v>
      </c>
      <c r="G21" s="56">
        <f t="shared" si="0"/>
        <v>0</v>
      </c>
      <c r="H21" s="84">
        <f t="shared" si="3"/>
        <v>1000000</v>
      </c>
      <c r="I21" s="84">
        <f t="shared" si="4"/>
        <v>0</v>
      </c>
      <c r="J21" s="84">
        <v>0</v>
      </c>
      <c r="K21" s="56">
        <f t="shared" si="1"/>
        <v>0</v>
      </c>
      <c r="L21" s="87">
        <f t="shared" si="5"/>
        <v>1000000</v>
      </c>
      <c r="M21" s="8"/>
    </row>
    <row r="22" spans="1:13" s="7" customFormat="1" ht="15">
      <c r="A22" s="52" t="s">
        <v>117</v>
      </c>
      <c r="B22" s="53" t="s">
        <v>124</v>
      </c>
      <c r="C22" s="84">
        <v>500000</v>
      </c>
      <c r="D22" s="84">
        <v>500000</v>
      </c>
      <c r="E22" s="84">
        <f t="shared" si="2"/>
        <v>0</v>
      </c>
      <c r="F22" s="84">
        <v>0</v>
      </c>
      <c r="G22" s="56">
        <f t="shared" si="0"/>
        <v>0</v>
      </c>
      <c r="H22" s="84">
        <f t="shared" si="3"/>
        <v>500000</v>
      </c>
      <c r="I22" s="84">
        <f t="shared" si="4"/>
        <v>0</v>
      </c>
      <c r="J22" s="84">
        <v>0</v>
      </c>
      <c r="K22" s="56">
        <f t="shared" si="1"/>
        <v>0</v>
      </c>
      <c r="L22" s="87">
        <f t="shared" si="5"/>
        <v>500000</v>
      </c>
      <c r="M22" s="8"/>
    </row>
    <row r="23" spans="1:13" s="7" customFormat="1" ht="15">
      <c r="A23" s="52" t="s">
        <v>53</v>
      </c>
      <c r="B23" s="53" t="s">
        <v>60</v>
      </c>
      <c r="C23" s="84">
        <v>1349774</v>
      </c>
      <c r="D23" s="84">
        <v>1349774</v>
      </c>
      <c r="E23" s="84">
        <v>0</v>
      </c>
      <c r="F23" s="84">
        <v>0</v>
      </c>
      <c r="G23" s="56">
        <f t="shared" si="0"/>
        <v>0</v>
      </c>
      <c r="H23" s="84">
        <f t="shared" si="3"/>
        <v>1349774</v>
      </c>
      <c r="I23" s="84">
        <f t="shared" si="4"/>
        <v>0</v>
      </c>
      <c r="J23" s="84">
        <v>0</v>
      </c>
      <c r="K23" s="56">
        <f t="shared" si="1"/>
        <v>0</v>
      </c>
      <c r="L23" s="87">
        <f t="shared" si="5"/>
        <v>1349774</v>
      </c>
      <c r="M23" s="8"/>
    </row>
    <row r="24" spans="1:13" s="7" customFormat="1" ht="15">
      <c r="A24" s="52" t="s">
        <v>30</v>
      </c>
      <c r="B24" s="53" t="s">
        <v>35</v>
      </c>
      <c r="C24" s="84">
        <v>130000</v>
      </c>
      <c r="D24" s="84">
        <v>130000</v>
      </c>
      <c r="E24" s="84">
        <f>F24-0</f>
        <v>12380.4</v>
      </c>
      <c r="F24" s="84">
        <v>12380.4</v>
      </c>
      <c r="G24" s="56">
        <f t="shared" si="0"/>
        <v>0.00010567305756975958</v>
      </c>
      <c r="H24" s="84">
        <f t="shared" si="3"/>
        <v>117619.6</v>
      </c>
      <c r="I24" s="84">
        <f t="shared" si="4"/>
        <v>0</v>
      </c>
      <c r="J24" s="84">
        <v>0</v>
      </c>
      <c r="K24" s="56">
        <f t="shared" si="1"/>
        <v>0</v>
      </c>
      <c r="L24" s="87">
        <f t="shared" si="5"/>
        <v>130000</v>
      </c>
      <c r="M24" s="8"/>
    </row>
    <row r="25" spans="1:13" s="7" customFormat="1" ht="15">
      <c r="A25" s="52" t="s">
        <v>160</v>
      </c>
      <c r="B25" s="53" t="s">
        <v>161</v>
      </c>
      <c r="C25" s="84">
        <v>100000</v>
      </c>
      <c r="D25" s="84">
        <v>100000</v>
      </c>
      <c r="E25" s="84">
        <f>F25-0</f>
        <v>0</v>
      </c>
      <c r="F25" s="84">
        <v>0</v>
      </c>
      <c r="G25" s="56">
        <f t="shared" si="0"/>
        <v>0</v>
      </c>
      <c r="H25" s="84">
        <f t="shared" si="3"/>
        <v>100000</v>
      </c>
      <c r="I25" s="84">
        <f t="shared" si="4"/>
        <v>0</v>
      </c>
      <c r="J25" s="84">
        <v>0</v>
      </c>
      <c r="K25" s="56">
        <f t="shared" si="1"/>
        <v>0</v>
      </c>
      <c r="L25" s="87">
        <f t="shared" si="5"/>
        <v>100000</v>
      </c>
      <c r="M25" s="8"/>
    </row>
    <row r="26" spans="1:13" s="7" customFormat="1" ht="15">
      <c r="A26" s="47" t="s">
        <v>36</v>
      </c>
      <c r="B26" s="50" t="s">
        <v>37</v>
      </c>
      <c r="C26" s="83">
        <f>SUM(C27:C28)</f>
        <v>4796855554</v>
      </c>
      <c r="D26" s="83">
        <f>SUM(D27:D28)</f>
        <v>4796855554</v>
      </c>
      <c r="E26" s="83">
        <f>SUM(E27:E28)</f>
        <v>1204063737.45</v>
      </c>
      <c r="F26" s="83">
        <f>SUM(F27:F28)</f>
        <v>1204063737.45</v>
      </c>
      <c r="G26" s="56">
        <f t="shared" si="0"/>
        <v>10.27730094707875</v>
      </c>
      <c r="H26" s="83">
        <f t="shared" si="3"/>
        <v>3592791816.55</v>
      </c>
      <c r="I26" s="83">
        <f>SUM(I27:I28)</f>
        <v>536424876.11</v>
      </c>
      <c r="J26" s="83">
        <f>SUM(J27:J28)</f>
        <v>536424876.11</v>
      </c>
      <c r="K26" s="51">
        <f t="shared" si="1"/>
        <v>6.215944614579997</v>
      </c>
      <c r="L26" s="86">
        <f t="shared" si="5"/>
        <v>4260430677.89</v>
      </c>
      <c r="M26" s="8"/>
    </row>
    <row r="27" spans="1:13" s="7" customFormat="1" ht="15">
      <c r="A27" s="52" t="s">
        <v>38</v>
      </c>
      <c r="B27" s="53" t="s">
        <v>40</v>
      </c>
      <c r="C27" s="84">
        <v>1741611727</v>
      </c>
      <c r="D27" s="84">
        <v>1741611727</v>
      </c>
      <c r="E27" s="84">
        <f>F27-0</f>
        <v>789948953.73</v>
      </c>
      <c r="F27" s="84">
        <v>789948953.73</v>
      </c>
      <c r="G27" s="56">
        <f t="shared" si="0"/>
        <v>6.74261908053711</v>
      </c>
      <c r="H27" s="84">
        <f t="shared" si="3"/>
        <v>951662773.27</v>
      </c>
      <c r="I27" s="84">
        <f>J27-0</f>
        <v>122310092.39</v>
      </c>
      <c r="J27" s="84">
        <v>122310092.39</v>
      </c>
      <c r="K27" s="56">
        <f t="shared" si="1"/>
        <v>1.417295867435685</v>
      </c>
      <c r="L27" s="87">
        <f t="shared" si="5"/>
        <v>1619301634.61</v>
      </c>
      <c r="M27" s="8"/>
    </row>
    <row r="28" spans="1:13" s="7" customFormat="1" ht="15">
      <c r="A28" s="52" t="s">
        <v>28</v>
      </c>
      <c r="B28" s="53" t="s">
        <v>33</v>
      </c>
      <c r="C28" s="84">
        <v>3055243827</v>
      </c>
      <c r="D28" s="84">
        <v>3055243827</v>
      </c>
      <c r="E28" s="84">
        <f>F28-0</f>
        <v>414114783.72</v>
      </c>
      <c r="F28" s="84">
        <v>414114783.72</v>
      </c>
      <c r="G28" s="56">
        <f t="shared" si="0"/>
        <v>3.5346818665416384</v>
      </c>
      <c r="H28" s="84">
        <f t="shared" si="3"/>
        <v>2641129043.2799997</v>
      </c>
      <c r="I28" s="84">
        <f>J28-0</f>
        <v>414114783.72</v>
      </c>
      <c r="J28" s="84">
        <v>414114783.72</v>
      </c>
      <c r="K28" s="56">
        <f t="shared" si="1"/>
        <v>4.798648747144312</v>
      </c>
      <c r="L28" s="87">
        <f t="shared" si="5"/>
        <v>2641129043.2799997</v>
      </c>
      <c r="M28" s="8"/>
    </row>
    <row r="29" spans="1:13" s="7" customFormat="1" ht="15">
      <c r="A29" s="47" t="s">
        <v>42</v>
      </c>
      <c r="B29" s="50" t="s">
        <v>43</v>
      </c>
      <c r="C29" s="83">
        <f>SUM(C30:C34)</f>
        <v>2838148651</v>
      </c>
      <c r="D29" s="83">
        <f>SUM(D30:D34)</f>
        <v>2978638514.65</v>
      </c>
      <c r="E29" s="83">
        <f>SUM(E30:E34)</f>
        <v>1569493150.9099998</v>
      </c>
      <c r="F29" s="83">
        <f>SUM(F30:F34)</f>
        <v>1569493150.9099998</v>
      </c>
      <c r="G29" s="51">
        <f t="shared" si="0"/>
        <v>13.396428232646423</v>
      </c>
      <c r="H29" s="83">
        <f t="shared" si="3"/>
        <v>1409145363.7400002</v>
      </c>
      <c r="I29" s="83">
        <f>SUM(I30:I34)</f>
        <v>334007387.29</v>
      </c>
      <c r="J29" s="83">
        <f>SUM(J30:J34)</f>
        <v>334007387.29</v>
      </c>
      <c r="K29" s="51">
        <f t="shared" si="1"/>
        <v>3.870386167231865</v>
      </c>
      <c r="L29" s="86">
        <f t="shared" si="5"/>
        <v>2644631127.36</v>
      </c>
      <c r="M29" s="8"/>
    </row>
    <row r="30" spans="1:13" s="7" customFormat="1" ht="15">
      <c r="A30" s="52" t="s">
        <v>44</v>
      </c>
      <c r="B30" s="53" t="s">
        <v>45</v>
      </c>
      <c r="C30" s="84">
        <v>40540840</v>
      </c>
      <c r="D30" s="84">
        <v>40540840</v>
      </c>
      <c r="E30" s="84">
        <f>F30-0</f>
        <v>1780316.26</v>
      </c>
      <c r="F30" s="84">
        <v>1780316.26</v>
      </c>
      <c r="G30" s="56">
        <f t="shared" si="0"/>
        <v>0.01519591149198403</v>
      </c>
      <c r="H30" s="84">
        <f t="shared" si="3"/>
        <v>38760523.74</v>
      </c>
      <c r="I30" s="84">
        <f>J30-0</f>
        <v>10654.08</v>
      </c>
      <c r="J30" s="84">
        <v>10654.08</v>
      </c>
      <c r="K30" s="56">
        <f t="shared" si="1"/>
        <v>0.00012345656241662483</v>
      </c>
      <c r="L30" s="87">
        <f t="shared" si="5"/>
        <v>40530185.92</v>
      </c>
      <c r="M30" s="8"/>
    </row>
    <row r="31" spans="1:13" s="7" customFormat="1" ht="15">
      <c r="A31" s="52" t="s">
        <v>229</v>
      </c>
      <c r="B31" s="53" t="s">
        <v>230</v>
      </c>
      <c r="C31" s="84">
        <v>3025630</v>
      </c>
      <c r="D31" s="84">
        <v>3025630</v>
      </c>
      <c r="E31" s="84">
        <f>F31-0</f>
        <v>120000</v>
      </c>
      <c r="F31" s="84">
        <v>120000</v>
      </c>
      <c r="G31" s="56">
        <f t="shared" si="0"/>
        <v>0.0010242614865732247</v>
      </c>
      <c r="H31" s="84">
        <f>D31-F31</f>
        <v>2905630</v>
      </c>
      <c r="I31" s="84">
        <f>J31-0</f>
        <v>0</v>
      </c>
      <c r="J31" s="84">
        <v>0</v>
      </c>
      <c r="K31" s="56">
        <f t="shared" si="1"/>
        <v>0</v>
      </c>
      <c r="L31" s="87">
        <f>D31-J31</f>
        <v>3025630</v>
      </c>
      <c r="M31" s="8"/>
    </row>
    <row r="32" spans="1:13" s="7" customFormat="1" ht="15">
      <c r="A32" s="52" t="s">
        <v>28</v>
      </c>
      <c r="B32" s="53" t="s">
        <v>33</v>
      </c>
      <c r="C32" s="84">
        <v>2699180000</v>
      </c>
      <c r="D32" s="84">
        <v>2820971463.65</v>
      </c>
      <c r="E32" s="84">
        <f>F32-0</f>
        <v>1556143522.28</v>
      </c>
      <c r="F32" s="84">
        <v>1556143522.28</v>
      </c>
      <c r="G32" s="56">
        <f t="shared" si="0"/>
        <v>13.28248231209839</v>
      </c>
      <c r="H32" s="84">
        <f t="shared" si="3"/>
        <v>1264827941.3700001</v>
      </c>
      <c r="I32" s="84">
        <f>J32-0</f>
        <v>324938260.79</v>
      </c>
      <c r="J32" s="84">
        <v>324938260.79</v>
      </c>
      <c r="K32" s="56">
        <f t="shared" si="1"/>
        <v>3.7652956120819585</v>
      </c>
      <c r="L32" s="87">
        <f>D32-J32</f>
        <v>2496033202.86</v>
      </c>
      <c r="M32" s="8"/>
    </row>
    <row r="33" spans="1:13" s="7" customFormat="1" ht="15">
      <c r="A33" s="52" t="s">
        <v>50</v>
      </c>
      <c r="B33" s="53" t="s">
        <v>272</v>
      </c>
      <c r="C33" s="84">
        <v>25811359</v>
      </c>
      <c r="D33" s="84">
        <v>44509759</v>
      </c>
      <c r="E33" s="84">
        <f>F33-0</f>
        <v>2899783.12</v>
      </c>
      <c r="F33" s="84">
        <v>2899783.12</v>
      </c>
      <c r="G33" s="56">
        <f t="shared" si="0"/>
        <v>0.024751134743592862</v>
      </c>
      <c r="H33" s="84">
        <f t="shared" si="3"/>
        <v>41609975.88</v>
      </c>
      <c r="I33" s="84">
        <f>J33-0</f>
        <v>575113.41</v>
      </c>
      <c r="J33" s="84">
        <v>575113.41</v>
      </c>
      <c r="K33" s="56">
        <f t="shared" si="1"/>
        <v>0.006664256754060692</v>
      </c>
      <c r="L33" s="87">
        <f>D33-J33</f>
        <v>43934645.59</v>
      </c>
      <c r="M33" s="8"/>
    </row>
    <row r="34" spans="1:13" s="7" customFormat="1" ht="15">
      <c r="A34" s="52" t="s">
        <v>29</v>
      </c>
      <c r="B34" s="53" t="s">
        <v>34</v>
      </c>
      <c r="C34" s="84">
        <v>69590822</v>
      </c>
      <c r="D34" s="84">
        <v>69590822</v>
      </c>
      <c r="E34" s="84">
        <f>F34-0</f>
        <v>8549529.25</v>
      </c>
      <c r="F34" s="84">
        <v>8549529.25</v>
      </c>
      <c r="G34" s="56">
        <f t="shared" si="0"/>
        <v>0.07297461282588555</v>
      </c>
      <c r="H34" s="84">
        <f t="shared" si="3"/>
        <v>61041292.75</v>
      </c>
      <c r="I34" s="84">
        <f>J34-0</f>
        <v>8483359.01</v>
      </c>
      <c r="J34" s="84">
        <v>8483359.01</v>
      </c>
      <c r="K34" s="56">
        <f t="shared" si="1"/>
        <v>0.0983028418334292</v>
      </c>
      <c r="L34" s="87">
        <f t="shared" si="5"/>
        <v>61107462.99</v>
      </c>
      <c r="M34" s="8"/>
    </row>
    <row r="35" spans="1:13" s="7" customFormat="1" ht="15">
      <c r="A35" s="47" t="s">
        <v>46</v>
      </c>
      <c r="B35" s="50" t="s">
        <v>47</v>
      </c>
      <c r="C35" s="83">
        <f>SUM(C36:C58)</f>
        <v>5494260961</v>
      </c>
      <c r="D35" s="83">
        <f>SUM(D36:D58)</f>
        <v>5509021677.4</v>
      </c>
      <c r="E35" s="83">
        <f>SUM(E36:E58)</f>
        <v>370416772.3</v>
      </c>
      <c r="F35" s="83">
        <f>SUM(F36:F58)</f>
        <v>370416772.3</v>
      </c>
      <c r="G35" s="51">
        <f t="shared" si="0"/>
        <v>3.1616969487304476</v>
      </c>
      <c r="H35" s="83">
        <f t="shared" si="3"/>
        <v>5138604905.099999</v>
      </c>
      <c r="I35" s="83">
        <f>SUM(I36:I58)</f>
        <v>339658022.4</v>
      </c>
      <c r="J35" s="83">
        <f>SUM(J36:J58)</f>
        <v>339658022.4</v>
      </c>
      <c r="K35" s="51">
        <f t="shared" si="1"/>
        <v>3.9358641799886005</v>
      </c>
      <c r="L35" s="86">
        <f t="shared" si="5"/>
        <v>5169363655</v>
      </c>
      <c r="M35" s="8"/>
    </row>
    <row r="36" spans="1:13" s="7" customFormat="1" ht="15">
      <c r="A36" s="52" t="s">
        <v>48</v>
      </c>
      <c r="B36" s="53" t="s">
        <v>55</v>
      </c>
      <c r="C36" s="84">
        <v>228494912</v>
      </c>
      <c r="D36" s="84">
        <v>228494912</v>
      </c>
      <c r="E36" s="84">
        <f aca="true" t="shared" si="6" ref="E36:E58">F36-0</f>
        <v>0</v>
      </c>
      <c r="F36" s="84">
        <v>0</v>
      </c>
      <c r="G36" s="56">
        <f t="shared" si="0"/>
        <v>0</v>
      </c>
      <c r="H36" s="84">
        <f t="shared" si="3"/>
        <v>228494912</v>
      </c>
      <c r="I36" s="84">
        <f aca="true" t="shared" si="7" ref="I36:I58">J36-0</f>
        <v>0</v>
      </c>
      <c r="J36" s="84">
        <v>0</v>
      </c>
      <c r="K36" s="56">
        <f t="shared" si="1"/>
        <v>0</v>
      </c>
      <c r="L36" s="87">
        <f t="shared" si="5"/>
        <v>228494912</v>
      </c>
      <c r="M36" s="8"/>
    </row>
    <row r="37" spans="1:13" s="7" customFormat="1" ht="15">
      <c r="A37" s="52" t="s">
        <v>28</v>
      </c>
      <c r="B37" s="53" t="s">
        <v>33</v>
      </c>
      <c r="C37" s="84">
        <v>3903399115</v>
      </c>
      <c r="D37" s="84">
        <v>3917089831.4</v>
      </c>
      <c r="E37" s="84">
        <f>F37-0</f>
        <v>190252656.87</v>
      </c>
      <c r="F37" s="84">
        <v>190252656.87</v>
      </c>
      <c r="G37" s="56">
        <f t="shared" si="0"/>
        <v>1.6239039095847654</v>
      </c>
      <c r="H37" s="84">
        <f t="shared" si="3"/>
        <v>3726837174.53</v>
      </c>
      <c r="I37" s="84">
        <f t="shared" si="7"/>
        <v>166067193.56</v>
      </c>
      <c r="J37" s="84">
        <v>166067193.56</v>
      </c>
      <c r="K37" s="56">
        <f t="shared" si="1"/>
        <v>1.9243411770039136</v>
      </c>
      <c r="L37" s="87">
        <f t="shared" si="5"/>
        <v>3751022637.84</v>
      </c>
      <c r="M37" s="8"/>
    </row>
    <row r="38" spans="1:13" s="7" customFormat="1" ht="15">
      <c r="A38" s="52" t="s">
        <v>39</v>
      </c>
      <c r="B38" s="53" t="s">
        <v>41</v>
      </c>
      <c r="C38" s="84">
        <v>91426191</v>
      </c>
      <c r="D38" s="84">
        <v>91426191</v>
      </c>
      <c r="E38" s="84">
        <f>F38-0</f>
        <v>1770791.18</v>
      </c>
      <c r="F38" s="84">
        <v>1770791.18</v>
      </c>
      <c r="G38" s="56">
        <f t="shared" si="0"/>
        <v>0.015114610053646288</v>
      </c>
      <c r="H38" s="84">
        <f t="shared" si="3"/>
        <v>89655399.82</v>
      </c>
      <c r="I38" s="84">
        <f t="shared" si="7"/>
        <v>8800</v>
      </c>
      <c r="J38" s="84">
        <v>8800</v>
      </c>
      <c r="K38" s="56">
        <f t="shared" si="1"/>
        <v>0.00010197199094302824</v>
      </c>
      <c r="L38" s="87">
        <f t="shared" si="5"/>
        <v>91417391</v>
      </c>
      <c r="M38" s="8"/>
    </row>
    <row r="39" spans="1:13" s="7" customFormat="1" ht="15">
      <c r="A39" s="52" t="s">
        <v>232</v>
      </c>
      <c r="B39" s="53" t="s">
        <v>231</v>
      </c>
      <c r="C39" s="84">
        <v>235819</v>
      </c>
      <c r="D39" s="84">
        <v>235819</v>
      </c>
      <c r="E39" s="84">
        <f>F39-0</f>
        <v>0</v>
      </c>
      <c r="F39" s="84">
        <v>0</v>
      </c>
      <c r="G39" s="56">
        <f t="shared" si="0"/>
        <v>0</v>
      </c>
      <c r="H39" s="84">
        <f t="shared" si="3"/>
        <v>235819</v>
      </c>
      <c r="I39" s="84">
        <f t="shared" si="7"/>
        <v>0</v>
      </c>
      <c r="J39" s="84">
        <v>0</v>
      </c>
      <c r="K39" s="56">
        <f t="shared" si="1"/>
        <v>0</v>
      </c>
      <c r="L39" s="87">
        <f t="shared" si="5"/>
        <v>235819</v>
      </c>
      <c r="M39" s="8"/>
    </row>
    <row r="40" spans="1:13" s="7" customFormat="1" ht="15">
      <c r="A40" s="52" t="s">
        <v>49</v>
      </c>
      <c r="B40" s="53" t="s">
        <v>56</v>
      </c>
      <c r="C40" s="84">
        <v>4835506</v>
      </c>
      <c r="D40" s="84">
        <v>4435506</v>
      </c>
      <c r="E40" s="84">
        <f>F40-0</f>
        <v>272892</v>
      </c>
      <c r="F40" s="84">
        <v>272892</v>
      </c>
      <c r="G40" s="56">
        <f t="shared" si="0"/>
        <v>0.0023292730466161703</v>
      </c>
      <c r="H40" s="84">
        <f t="shared" si="3"/>
        <v>4162614</v>
      </c>
      <c r="I40" s="84">
        <f t="shared" si="7"/>
        <v>54504.36</v>
      </c>
      <c r="J40" s="84">
        <v>54504.36</v>
      </c>
      <c r="K40" s="56">
        <f t="shared" si="1"/>
        <v>0.0006315816027585853</v>
      </c>
      <c r="L40" s="87">
        <f t="shared" si="5"/>
        <v>4381001.64</v>
      </c>
      <c r="M40" s="8"/>
    </row>
    <row r="41" spans="1:13" s="7" customFormat="1" ht="15">
      <c r="A41" s="52" t="s">
        <v>50</v>
      </c>
      <c r="B41" s="53" t="s">
        <v>57</v>
      </c>
      <c r="C41" s="84">
        <v>54861031</v>
      </c>
      <c r="D41" s="84">
        <v>54861031</v>
      </c>
      <c r="E41" s="84">
        <f t="shared" si="6"/>
        <v>3972041.36</v>
      </c>
      <c r="F41" s="84">
        <v>3972041.36</v>
      </c>
      <c r="G41" s="56">
        <f t="shared" si="0"/>
        <v>0.033903408234366106</v>
      </c>
      <c r="H41" s="84">
        <f t="shared" si="3"/>
        <v>50888989.64</v>
      </c>
      <c r="I41" s="84">
        <f t="shared" si="7"/>
        <v>783.21</v>
      </c>
      <c r="J41" s="84">
        <v>783.21</v>
      </c>
      <c r="K41" s="56">
        <f t="shared" si="1"/>
        <v>9.07562307119195E-06</v>
      </c>
      <c r="L41" s="87">
        <f t="shared" si="5"/>
        <v>54860247.79</v>
      </c>
      <c r="M41" s="8"/>
    </row>
    <row r="42" spans="1:13" s="7" customFormat="1" ht="15">
      <c r="A42" s="52" t="s">
        <v>51</v>
      </c>
      <c r="B42" s="53" t="s">
        <v>58</v>
      </c>
      <c r="C42" s="84">
        <v>4405000</v>
      </c>
      <c r="D42" s="84">
        <v>4405000</v>
      </c>
      <c r="E42" s="84">
        <f t="shared" si="6"/>
        <v>0</v>
      </c>
      <c r="F42" s="84">
        <v>0</v>
      </c>
      <c r="G42" s="56">
        <f t="shared" si="0"/>
        <v>0</v>
      </c>
      <c r="H42" s="84">
        <f t="shared" si="3"/>
        <v>4405000</v>
      </c>
      <c r="I42" s="84">
        <f t="shared" si="7"/>
        <v>0</v>
      </c>
      <c r="J42" s="84">
        <v>0</v>
      </c>
      <c r="K42" s="56">
        <f t="shared" si="1"/>
        <v>0</v>
      </c>
      <c r="L42" s="87">
        <f t="shared" si="5"/>
        <v>4405000</v>
      </c>
      <c r="M42" s="8"/>
    </row>
    <row r="43" spans="1:13" s="7" customFormat="1" ht="15">
      <c r="A43" s="52" t="s">
        <v>29</v>
      </c>
      <c r="B43" s="53" t="s">
        <v>34</v>
      </c>
      <c r="C43" s="84">
        <v>3341354</v>
      </c>
      <c r="D43" s="84">
        <v>4341354</v>
      </c>
      <c r="E43" s="84">
        <f t="shared" si="6"/>
        <v>34820.5</v>
      </c>
      <c r="F43" s="84">
        <v>34820.5</v>
      </c>
      <c r="G43" s="56">
        <f t="shared" si="0"/>
        <v>0.00029721080911019145</v>
      </c>
      <c r="H43" s="84">
        <f t="shared" si="3"/>
        <v>4306533.5</v>
      </c>
      <c r="I43" s="84">
        <f t="shared" si="7"/>
        <v>34816.5</v>
      </c>
      <c r="J43" s="84">
        <v>34816.5</v>
      </c>
      <c r="K43" s="56">
        <f t="shared" si="1"/>
        <v>0.00040344407075772084</v>
      </c>
      <c r="L43" s="87">
        <f t="shared" si="5"/>
        <v>4306537.5</v>
      </c>
      <c r="M43" s="8"/>
    </row>
    <row r="44" spans="1:13" s="7" customFormat="1" ht="15">
      <c r="A44" s="52" t="s">
        <v>233</v>
      </c>
      <c r="B44" s="53" t="s">
        <v>234</v>
      </c>
      <c r="C44" s="84">
        <v>0</v>
      </c>
      <c r="D44" s="84">
        <v>0</v>
      </c>
      <c r="E44" s="84">
        <f t="shared" si="6"/>
        <v>0</v>
      </c>
      <c r="F44" s="84">
        <v>0</v>
      </c>
      <c r="G44" s="56">
        <f t="shared" si="0"/>
        <v>0</v>
      </c>
      <c r="H44" s="84">
        <f t="shared" si="3"/>
        <v>0</v>
      </c>
      <c r="I44" s="84">
        <f t="shared" si="7"/>
        <v>0</v>
      </c>
      <c r="J44" s="84">
        <v>0</v>
      </c>
      <c r="K44" s="56">
        <f t="shared" si="1"/>
        <v>0</v>
      </c>
      <c r="L44" s="87">
        <f t="shared" si="5"/>
        <v>0</v>
      </c>
      <c r="M44" s="8"/>
    </row>
    <row r="45" spans="1:13" s="7" customFormat="1" ht="15">
      <c r="A45" s="52" t="s">
        <v>236</v>
      </c>
      <c r="B45" s="53" t="s">
        <v>235</v>
      </c>
      <c r="C45" s="84">
        <v>13812741</v>
      </c>
      <c r="D45" s="84">
        <v>13812741</v>
      </c>
      <c r="E45" s="84">
        <f>F45-0</f>
        <v>493510.71</v>
      </c>
      <c r="F45" s="84">
        <v>493510.71</v>
      </c>
      <c r="G45" s="56">
        <f t="shared" si="0"/>
        <v>0.0042123667788700634</v>
      </c>
      <c r="H45" s="84">
        <f t="shared" si="3"/>
        <v>13319230.29</v>
      </c>
      <c r="I45" s="84">
        <f t="shared" si="7"/>
        <v>104577.32</v>
      </c>
      <c r="J45" s="84">
        <v>104577.32</v>
      </c>
      <c r="K45" s="56">
        <f t="shared" si="1"/>
        <v>0.0012118133554416101</v>
      </c>
      <c r="L45" s="87">
        <f t="shared" si="5"/>
        <v>13708163.68</v>
      </c>
      <c r="M45" s="8"/>
    </row>
    <row r="46" spans="1:13" s="7" customFormat="1" ht="15">
      <c r="A46" s="52" t="s">
        <v>164</v>
      </c>
      <c r="B46" s="53" t="s">
        <v>165</v>
      </c>
      <c r="C46" s="84">
        <v>4312026</v>
      </c>
      <c r="D46" s="84">
        <v>4312026</v>
      </c>
      <c r="E46" s="84">
        <f t="shared" si="6"/>
        <v>150000</v>
      </c>
      <c r="F46" s="84">
        <v>150000</v>
      </c>
      <c r="G46" s="56">
        <f t="shared" si="0"/>
        <v>0.0012803268582165309</v>
      </c>
      <c r="H46" s="84">
        <f t="shared" si="3"/>
        <v>4162026</v>
      </c>
      <c r="I46" s="84">
        <f t="shared" si="7"/>
        <v>0</v>
      </c>
      <c r="J46" s="84">
        <v>0</v>
      </c>
      <c r="K46" s="56">
        <f aca="true" t="shared" si="8" ref="K46:K77">(J46/$J$286)*100</f>
        <v>0</v>
      </c>
      <c r="L46" s="87">
        <f t="shared" si="5"/>
        <v>4312026</v>
      </c>
      <c r="M46" s="8"/>
    </row>
    <row r="47" spans="1:13" s="7" customFormat="1" ht="15">
      <c r="A47" s="52" t="s">
        <v>66</v>
      </c>
      <c r="B47" s="53" t="s">
        <v>74</v>
      </c>
      <c r="C47" s="84">
        <v>807000</v>
      </c>
      <c r="D47" s="84">
        <v>807000</v>
      </c>
      <c r="E47" s="84">
        <f t="shared" si="6"/>
        <v>0</v>
      </c>
      <c r="F47" s="84">
        <v>0</v>
      </c>
      <c r="G47" s="56">
        <f t="shared" si="0"/>
        <v>0</v>
      </c>
      <c r="H47" s="84">
        <f t="shared" si="3"/>
        <v>807000</v>
      </c>
      <c r="I47" s="84">
        <f t="shared" si="7"/>
        <v>0</v>
      </c>
      <c r="J47" s="84">
        <v>0</v>
      </c>
      <c r="K47" s="56">
        <f t="shared" si="8"/>
        <v>0</v>
      </c>
      <c r="L47" s="87">
        <f t="shared" si="5"/>
        <v>807000</v>
      </c>
      <c r="M47" s="8"/>
    </row>
    <row r="48" spans="1:13" s="7" customFormat="1" ht="15">
      <c r="A48" s="52" t="s">
        <v>53</v>
      </c>
      <c r="B48" s="53" t="s">
        <v>60</v>
      </c>
      <c r="C48" s="84">
        <v>5000</v>
      </c>
      <c r="D48" s="84">
        <v>5000</v>
      </c>
      <c r="E48" s="84">
        <f>F48-0</f>
        <v>0</v>
      </c>
      <c r="F48" s="84">
        <v>0</v>
      </c>
      <c r="G48" s="56">
        <f t="shared" si="0"/>
        <v>0</v>
      </c>
      <c r="H48" s="84">
        <f t="shared" si="3"/>
        <v>5000</v>
      </c>
      <c r="I48" s="84">
        <f t="shared" si="7"/>
        <v>0</v>
      </c>
      <c r="J48" s="84">
        <v>0</v>
      </c>
      <c r="K48" s="56">
        <f t="shared" si="8"/>
        <v>0</v>
      </c>
      <c r="L48" s="87">
        <f t="shared" si="5"/>
        <v>5000</v>
      </c>
      <c r="M48" s="8"/>
    </row>
    <row r="49" spans="1:13" s="7" customFormat="1" ht="15">
      <c r="A49" s="103" t="s">
        <v>135</v>
      </c>
      <c r="B49" s="53" t="s">
        <v>136</v>
      </c>
      <c r="C49" s="84">
        <v>0</v>
      </c>
      <c r="D49" s="84">
        <v>0</v>
      </c>
      <c r="E49" s="84">
        <f t="shared" si="6"/>
        <v>0</v>
      </c>
      <c r="F49" s="84">
        <v>0</v>
      </c>
      <c r="G49" s="56">
        <f t="shared" si="0"/>
        <v>0</v>
      </c>
      <c r="H49" s="84">
        <f t="shared" si="3"/>
        <v>0</v>
      </c>
      <c r="I49" s="84">
        <f t="shared" si="7"/>
        <v>0</v>
      </c>
      <c r="J49" s="84">
        <v>0</v>
      </c>
      <c r="K49" s="56">
        <f t="shared" si="8"/>
        <v>0</v>
      </c>
      <c r="L49" s="87">
        <f aca="true" t="shared" si="9" ref="L49:L56">D49-J49</f>
        <v>0</v>
      </c>
      <c r="M49" s="8"/>
    </row>
    <row r="50" spans="1:13" s="7" customFormat="1" ht="15">
      <c r="A50" s="52" t="s">
        <v>151</v>
      </c>
      <c r="B50" s="53" t="s">
        <v>152</v>
      </c>
      <c r="C50" s="84">
        <v>30000</v>
      </c>
      <c r="D50" s="84">
        <v>30000</v>
      </c>
      <c r="E50" s="84">
        <f t="shared" si="6"/>
        <v>0</v>
      </c>
      <c r="F50" s="84">
        <v>0</v>
      </c>
      <c r="G50" s="56">
        <f t="shared" si="0"/>
        <v>0</v>
      </c>
      <c r="H50" s="84">
        <f t="shared" si="3"/>
        <v>30000</v>
      </c>
      <c r="I50" s="84">
        <f t="shared" si="7"/>
        <v>0</v>
      </c>
      <c r="J50" s="84">
        <v>0</v>
      </c>
      <c r="K50" s="56">
        <f t="shared" si="8"/>
        <v>0</v>
      </c>
      <c r="L50" s="87">
        <f t="shared" si="9"/>
        <v>30000</v>
      </c>
      <c r="M50" s="8"/>
    </row>
    <row r="51" spans="1:13" s="7" customFormat="1" ht="15">
      <c r="A51" s="52" t="s">
        <v>139</v>
      </c>
      <c r="B51" s="53" t="s">
        <v>140</v>
      </c>
      <c r="C51" s="84">
        <v>314500</v>
      </c>
      <c r="D51" s="84">
        <v>314500</v>
      </c>
      <c r="E51" s="84">
        <f t="shared" si="6"/>
        <v>0</v>
      </c>
      <c r="F51" s="84">
        <v>0</v>
      </c>
      <c r="G51" s="56">
        <f t="shared" si="0"/>
        <v>0</v>
      </c>
      <c r="H51" s="84">
        <f t="shared" si="3"/>
        <v>314500</v>
      </c>
      <c r="I51" s="84">
        <f t="shared" si="7"/>
        <v>0</v>
      </c>
      <c r="J51" s="84">
        <v>0</v>
      </c>
      <c r="K51" s="56">
        <f t="shared" si="8"/>
        <v>0</v>
      </c>
      <c r="L51" s="87">
        <f t="shared" si="9"/>
        <v>314500</v>
      </c>
      <c r="M51" s="8"/>
    </row>
    <row r="52" spans="1:13" s="7" customFormat="1" ht="15">
      <c r="A52" s="52" t="s">
        <v>143</v>
      </c>
      <c r="B52" s="53" t="s">
        <v>144</v>
      </c>
      <c r="C52" s="84">
        <v>8017000</v>
      </c>
      <c r="D52" s="84">
        <v>8017000</v>
      </c>
      <c r="E52" s="84">
        <f t="shared" si="6"/>
        <v>0</v>
      </c>
      <c r="F52" s="84">
        <v>0</v>
      </c>
      <c r="G52" s="56">
        <f t="shared" si="0"/>
        <v>0</v>
      </c>
      <c r="H52" s="84">
        <f t="shared" si="3"/>
        <v>8017000</v>
      </c>
      <c r="I52" s="84">
        <f t="shared" si="7"/>
        <v>0</v>
      </c>
      <c r="J52" s="84">
        <v>0</v>
      </c>
      <c r="K52" s="56">
        <f t="shared" si="8"/>
        <v>0</v>
      </c>
      <c r="L52" s="87">
        <f t="shared" si="9"/>
        <v>8017000</v>
      </c>
      <c r="M52" s="8"/>
    </row>
    <row r="53" spans="1:13" s="7" customFormat="1" ht="15">
      <c r="A53" s="52" t="s">
        <v>96</v>
      </c>
      <c r="B53" s="53" t="s">
        <v>102</v>
      </c>
      <c r="C53" s="84">
        <v>8112438</v>
      </c>
      <c r="D53" s="84">
        <v>8582438</v>
      </c>
      <c r="E53" s="84">
        <f t="shared" si="6"/>
        <v>170896.42</v>
      </c>
      <c r="F53" s="84">
        <v>170896.42</v>
      </c>
      <c r="G53" s="56"/>
      <c r="H53" s="84"/>
      <c r="I53" s="84">
        <f t="shared" si="7"/>
        <v>88184.19</v>
      </c>
      <c r="J53" s="84">
        <v>88184.19</v>
      </c>
      <c r="K53" s="56">
        <f t="shared" si="8"/>
        <v>0.0010218542527270775</v>
      </c>
      <c r="L53" s="87">
        <f t="shared" si="9"/>
        <v>8494253.81</v>
      </c>
      <c r="M53" s="8"/>
    </row>
    <row r="54" spans="1:13" s="7" customFormat="1" ht="15">
      <c r="A54" s="52" t="s">
        <v>97</v>
      </c>
      <c r="B54" s="53" t="s">
        <v>237</v>
      </c>
      <c r="C54" s="84">
        <v>11783077</v>
      </c>
      <c r="D54" s="84">
        <v>11783077</v>
      </c>
      <c r="E54" s="84">
        <f>F54-0</f>
        <v>0</v>
      </c>
      <c r="F54" s="84">
        <v>0</v>
      </c>
      <c r="G54" s="56">
        <f aca="true" t="shared" si="10" ref="G54:G85">(F54/$F$286)*100</f>
        <v>0</v>
      </c>
      <c r="H54" s="84">
        <f t="shared" si="3"/>
        <v>11783077</v>
      </c>
      <c r="I54" s="84">
        <f t="shared" si="7"/>
        <v>0</v>
      </c>
      <c r="J54" s="84">
        <v>0</v>
      </c>
      <c r="K54" s="56">
        <f t="shared" si="8"/>
        <v>0</v>
      </c>
      <c r="L54" s="87">
        <f t="shared" si="9"/>
        <v>11783077</v>
      </c>
      <c r="M54" s="8"/>
    </row>
    <row r="55" spans="1:13" s="7" customFormat="1" ht="15">
      <c r="A55" s="52" t="s">
        <v>191</v>
      </c>
      <c r="B55" s="53" t="s">
        <v>192</v>
      </c>
      <c r="C55" s="84">
        <v>250000</v>
      </c>
      <c r="D55" s="84">
        <v>250000</v>
      </c>
      <c r="E55" s="84">
        <f t="shared" si="6"/>
        <v>0</v>
      </c>
      <c r="F55" s="84">
        <v>0</v>
      </c>
      <c r="G55" s="56">
        <f t="shared" si="10"/>
        <v>0</v>
      </c>
      <c r="H55" s="84">
        <f t="shared" si="3"/>
        <v>250000</v>
      </c>
      <c r="I55" s="84">
        <f t="shared" si="7"/>
        <v>0</v>
      </c>
      <c r="J55" s="84">
        <v>0</v>
      </c>
      <c r="K55" s="56">
        <f t="shared" si="8"/>
        <v>0</v>
      </c>
      <c r="L55" s="87">
        <f t="shared" si="9"/>
        <v>250000</v>
      </c>
      <c r="M55" s="8"/>
    </row>
    <row r="56" spans="1:13" s="7" customFormat="1" ht="15">
      <c r="A56" s="52" t="s">
        <v>54</v>
      </c>
      <c r="B56" s="53" t="s">
        <v>61</v>
      </c>
      <c r="C56" s="84">
        <v>1155818251</v>
      </c>
      <c r="D56" s="84">
        <v>1155818251</v>
      </c>
      <c r="E56" s="84">
        <f>F56-0</f>
        <v>173299163.26</v>
      </c>
      <c r="F56" s="84">
        <v>173299163.26</v>
      </c>
      <c r="G56" s="56">
        <f t="shared" si="10"/>
        <v>1.479197154854863</v>
      </c>
      <c r="H56" s="84">
        <f t="shared" si="3"/>
        <v>982519087.74</v>
      </c>
      <c r="I56" s="84">
        <f t="shared" si="7"/>
        <v>173299163.26</v>
      </c>
      <c r="J56" s="84">
        <v>173299163.26</v>
      </c>
      <c r="K56" s="56">
        <f t="shared" si="8"/>
        <v>2.008143262088988</v>
      </c>
      <c r="L56" s="87">
        <f t="shared" si="9"/>
        <v>982519087.74</v>
      </c>
      <c r="M56" s="8"/>
    </row>
    <row r="57" spans="1:13" s="7" customFormat="1" ht="15">
      <c r="A57" s="52" t="s">
        <v>185</v>
      </c>
      <c r="B57" s="53" t="s">
        <v>186</v>
      </c>
      <c r="C57" s="84">
        <v>0</v>
      </c>
      <c r="D57" s="84">
        <v>0</v>
      </c>
      <c r="E57" s="84">
        <f>F57-0</f>
        <v>0</v>
      </c>
      <c r="F57" s="84">
        <v>0</v>
      </c>
      <c r="G57" s="56">
        <f t="shared" si="10"/>
        <v>0</v>
      </c>
      <c r="H57" s="84">
        <f t="shared" si="3"/>
        <v>0</v>
      </c>
      <c r="I57" s="84">
        <f t="shared" si="7"/>
        <v>0</v>
      </c>
      <c r="J57" s="84"/>
      <c r="K57" s="56">
        <f t="shared" si="8"/>
        <v>0</v>
      </c>
      <c r="L57" s="87">
        <f t="shared" si="5"/>
        <v>0</v>
      </c>
      <c r="M57" s="8"/>
    </row>
    <row r="58" spans="1:13" s="7" customFormat="1" ht="15">
      <c r="A58" s="52" t="s">
        <v>209</v>
      </c>
      <c r="B58" s="53" t="s">
        <v>210</v>
      </c>
      <c r="C58" s="84">
        <v>0</v>
      </c>
      <c r="D58" s="84">
        <v>0</v>
      </c>
      <c r="E58" s="84">
        <f t="shared" si="6"/>
        <v>0</v>
      </c>
      <c r="F58" s="84">
        <v>0</v>
      </c>
      <c r="G58" s="56">
        <f t="shared" si="10"/>
        <v>0</v>
      </c>
      <c r="H58" s="84">
        <f>D58-F58</f>
        <v>0</v>
      </c>
      <c r="I58" s="84">
        <f t="shared" si="7"/>
        <v>0</v>
      </c>
      <c r="J58" s="84">
        <v>0</v>
      </c>
      <c r="K58" s="56">
        <f t="shared" si="8"/>
        <v>0</v>
      </c>
      <c r="L58" s="87">
        <f>D58-J58</f>
        <v>0</v>
      </c>
      <c r="M58" s="8"/>
    </row>
    <row r="59" spans="1:13" s="7" customFormat="1" ht="15">
      <c r="A59" s="105" t="s">
        <v>63</v>
      </c>
      <c r="B59" s="106" t="s">
        <v>62</v>
      </c>
      <c r="C59" s="83">
        <f>SUM(C60:C77)</f>
        <v>11098430521</v>
      </c>
      <c r="D59" s="83">
        <f>SUM(D60:D77)</f>
        <v>10943156130.25</v>
      </c>
      <c r="E59" s="83">
        <f>SUM(E60:E77)</f>
        <v>1490960101.5899997</v>
      </c>
      <c r="F59" s="83">
        <f>SUM(F60:F77)</f>
        <v>1490960101.5899997</v>
      </c>
      <c r="G59" s="51">
        <f t="shared" si="10"/>
        <v>12.726108417299493</v>
      </c>
      <c r="H59" s="83">
        <f t="shared" si="3"/>
        <v>9452196028.66</v>
      </c>
      <c r="I59" s="83">
        <f>SUM(I60:I77)</f>
        <v>1340641748.23</v>
      </c>
      <c r="J59" s="83">
        <f>SUM(J60:J77)</f>
        <v>1340641748.23</v>
      </c>
      <c r="K59" s="51">
        <f t="shared" si="8"/>
        <v>15.534989569131262</v>
      </c>
      <c r="L59" s="86">
        <f t="shared" si="5"/>
        <v>9602514382.02</v>
      </c>
      <c r="M59" s="8"/>
    </row>
    <row r="60" spans="1:13" s="7" customFormat="1" ht="15">
      <c r="A60" s="52" t="s">
        <v>28</v>
      </c>
      <c r="B60" s="53" t="s">
        <v>33</v>
      </c>
      <c r="C60" s="84">
        <v>9619482989</v>
      </c>
      <c r="D60" s="84">
        <v>9483505304.25</v>
      </c>
      <c r="E60" s="84">
        <f aca="true" t="shared" si="11" ref="E60:E77">F60-0</f>
        <v>1400046055.07</v>
      </c>
      <c r="F60" s="84">
        <v>1400046055.07</v>
      </c>
      <c r="G60" s="56">
        <f t="shared" si="10"/>
        <v>11.950110446974808</v>
      </c>
      <c r="H60" s="84">
        <f t="shared" si="3"/>
        <v>8083459249.18</v>
      </c>
      <c r="I60" s="84">
        <f aca="true" t="shared" si="12" ref="I60:I77">J60-0</f>
        <v>1314371453.23</v>
      </c>
      <c r="J60" s="84">
        <v>1314371453.23</v>
      </c>
      <c r="K60" s="56">
        <f t="shared" si="8"/>
        <v>15.230576582334596</v>
      </c>
      <c r="L60" s="87">
        <f t="shared" si="5"/>
        <v>8169133851.02</v>
      </c>
      <c r="M60" s="8"/>
    </row>
    <row r="61" spans="1:13" s="7" customFormat="1" ht="15">
      <c r="A61" s="52" t="s">
        <v>49</v>
      </c>
      <c r="B61" s="53" t="s">
        <v>56</v>
      </c>
      <c r="C61" s="84">
        <v>214216173</v>
      </c>
      <c r="D61" s="84">
        <v>199556777</v>
      </c>
      <c r="E61" s="84">
        <f t="shared" si="11"/>
        <v>19425977.11</v>
      </c>
      <c r="F61" s="84">
        <v>19425977.11</v>
      </c>
      <c r="G61" s="56">
        <f t="shared" si="10"/>
        <v>0.1658106682735503</v>
      </c>
      <c r="H61" s="84">
        <f t="shared" si="3"/>
        <v>180130799.89</v>
      </c>
      <c r="I61" s="84">
        <f t="shared" si="12"/>
        <v>1707805.33</v>
      </c>
      <c r="J61" s="84">
        <v>1707805.33</v>
      </c>
      <c r="K61" s="56">
        <f t="shared" si="8"/>
        <v>0.019789580641274476</v>
      </c>
      <c r="L61" s="87">
        <f t="shared" si="5"/>
        <v>197848971.67</v>
      </c>
      <c r="M61" s="8"/>
    </row>
    <row r="62" spans="1:13" s="7" customFormat="1" ht="15">
      <c r="A62" s="103" t="s">
        <v>50</v>
      </c>
      <c r="B62" s="104" t="s">
        <v>57</v>
      </c>
      <c r="C62" s="84">
        <v>83880086</v>
      </c>
      <c r="D62" s="84">
        <v>91866739</v>
      </c>
      <c r="E62" s="84">
        <f t="shared" si="11"/>
        <v>2230307.07</v>
      </c>
      <c r="F62" s="84">
        <v>2230307.07</v>
      </c>
      <c r="G62" s="56">
        <f t="shared" si="10"/>
        <v>0.019036813625274776</v>
      </c>
      <c r="H62" s="84">
        <f>D62-F62</f>
        <v>89636431.93</v>
      </c>
      <c r="I62" s="84">
        <f t="shared" si="12"/>
        <v>0</v>
      </c>
      <c r="J62" s="84">
        <v>0</v>
      </c>
      <c r="K62" s="56">
        <f t="shared" si="8"/>
        <v>0</v>
      </c>
      <c r="L62" s="87">
        <f t="shared" si="5"/>
        <v>91866739</v>
      </c>
      <c r="M62" s="8"/>
    </row>
    <row r="63" spans="1:13" s="7" customFormat="1" ht="15">
      <c r="A63" s="52" t="s">
        <v>29</v>
      </c>
      <c r="B63" s="53" t="s">
        <v>34</v>
      </c>
      <c r="C63" s="84">
        <v>14867754</v>
      </c>
      <c r="D63" s="84">
        <v>15667754</v>
      </c>
      <c r="E63" s="84">
        <f t="shared" si="11"/>
        <v>864867</v>
      </c>
      <c r="F63" s="84">
        <v>864867</v>
      </c>
      <c r="G63" s="56">
        <f t="shared" si="10"/>
        <v>0.0073820829925677085</v>
      </c>
      <c r="H63" s="84">
        <f t="shared" si="3"/>
        <v>14802887</v>
      </c>
      <c r="I63" s="84">
        <f t="shared" si="12"/>
        <v>27214.47</v>
      </c>
      <c r="J63" s="84">
        <v>27214.47</v>
      </c>
      <c r="K63" s="56">
        <f t="shared" si="8"/>
        <v>0.00031535382822264936</v>
      </c>
      <c r="L63" s="87">
        <f t="shared" si="5"/>
        <v>15640539.53</v>
      </c>
      <c r="M63" s="8"/>
    </row>
    <row r="64" spans="1:13" s="7" customFormat="1" ht="15">
      <c r="A64" s="52" t="s">
        <v>64</v>
      </c>
      <c r="B64" s="53" t="s">
        <v>72</v>
      </c>
      <c r="C64" s="84">
        <v>396826057</v>
      </c>
      <c r="D64" s="84">
        <v>396826057</v>
      </c>
      <c r="E64" s="84">
        <f t="shared" si="11"/>
        <v>25267223.71</v>
      </c>
      <c r="F64" s="84">
        <v>25267223.71</v>
      </c>
      <c r="G64" s="56">
        <f t="shared" si="10"/>
        <v>0.2156687009898569</v>
      </c>
      <c r="H64" s="84">
        <f t="shared" si="3"/>
        <v>371558833.29</v>
      </c>
      <c r="I64" s="84">
        <f t="shared" si="12"/>
        <v>6807298.44</v>
      </c>
      <c r="J64" s="84">
        <v>6807298.44</v>
      </c>
      <c r="K64" s="56">
        <f t="shared" si="8"/>
        <v>0.07888111078070117</v>
      </c>
      <c r="L64" s="87">
        <f t="shared" si="5"/>
        <v>390018758.56</v>
      </c>
      <c r="M64" s="8"/>
    </row>
    <row r="65" spans="1:13" s="7" customFormat="1" ht="15">
      <c r="A65" s="52" t="s">
        <v>65</v>
      </c>
      <c r="B65" s="53" t="s">
        <v>73</v>
      </c>
      <c r="C65" s="84">
        <v>69139058</v>
      </c>
      <c r="D65" s="84">
        <v>68339058</v>
      </c>
      <c r="E65" s="84">
        <f t="shared" si="11"/>
        <v>7443650.78</v>
      </c>
      <c r="F65" s="84">
        <v>7443650.78</v>
      </c>
      <c r="G65" s="56">
        <f t="shared" si="10"/>
        <v>0.06353537344545619</v>
      </c>
      <c r="H65" s="84">
        <f t="shared" si="3"/>
        <v>60895407.22</v>
      </c>
      <c r="I65" s="84">
        <f t="shared" si="12"/>
        <v>1509865.35</v>
      </c>
      <c r="J65" s="84">
        <v>1509865.35</v>
      </c>
      <c r="K65" s="56">
        <f t="shared" si="8"/>
        <v>0.017495906340385475</v>
      </c>
      <c r="L65" s="87">
        <f t="shared" si="5"/>
        <v>66829192.65</v>
      </c>
      <c r="M65" s="8"/>
    </row>
    <row r="66" spans="1:13" s="7" customFormat="1" ht="15">
      <c r="A66" s="52" t="s">
        <v>66</v>
      </c>
      <c r="B66" s="53" t="s">
        <v>74</v>
      </c>
      <c r="C66" s="84">
        <v>20320379</v>
      </c>
      <c r="D66" s="84">
        <v>20320379</v>
      </c>
      <c r="E66" s="84">
        <f t="shared" si="11"/>
        <v>0</v>
      </c>
      <c r="F66" s="84">
        <v>0</v>
      </c>
      <c r="G66" s="56">
        <f t="shared" si="10"/>
        <v>0</v>
      </c>
      <c r="H66" s="84">
        <f t="shared" si="3"/>
        <v>20320379</v>
      </c>
      <c r="I66" s="84">
        <f t="shared" si="12"/>
        <v>0</v>
      </c>
      <c r="J66" s="84">
        <v>0</v>
      </c>
      <c r="K66" s="56">
        <f t="shared" si="8"/>
        <v>0</v>
      </c>
      <c r="L66" s="87">
        <f t="shared" si="5"/>
        <v>20320379</v>
      </c>
      <c r="M66" s="8"/>
    </row>
    <row r="67" spans="1:13" s="7" customFormat="1" ht="15">
      <c r="A67" s="52" t="s">
        <v>82</v>
      </c>
      <c r="B67" s="53" t="s">
        <v>84</v>
      </c>
      <c r="C67" s="84">
        <v>0</v>
      </c>
      <c r="D67" s="84">
        <v>0</v>
      </c>
      <c r="E67" s="84">
        <f t="shared" si="11"/>
        <v>0</v>
      </c>
      <c r="F67" s="84">
        <v>0</v>
      </c>
      <c r="G67" s="56">
        <f t="shared" si="10"/>
        <v>0</v>
      </c>
      <c r="H67" s="84">
        <f t="shared" si="3"/>
        <v>0</v>
      </c>
      <c r="I67" s="84">
        <f t="shared" si="12"/>
        <v>0</v>
      </c>
      <c r="J67" s="84">
        <v>0</v>
      </c>
      <c r="K67" s="56">
        <f t="shared" si="8"/>
        <v>0</v>
      </c>
      <c r="L67" s="87">
        <f t="shared" si="5"/>
        <v>0</v>
      </c>
      <c r="M67" s="8"/>
    </row>
    <row r="68" spans="1:13" s="7" customFormat="1" ht="15">
      <c r="A68" s="52" t="s">
        <v>67</v>
      </c>
      <c r="B68" s="53" t="s">
        <v>75</v>
      </c>
      <c r="C68" s="84">
        <v>175320029</v>
      </c>
      <c r="D68" s="84">
        <v>175320029</v>
      </c>
      <c r="E68" s="84">
        <f t="shared" si="11"/>
        <v>9681586.8</v>
      </c>
      <c r="F68" s="84">
        <v>9681586.8</v>
      </c>
      <c r="G68" s="56">
        <f t="shared" si="10"/>
        <v>0.08263730406796425</v>
      </c>
      <c r="H68" s="84">
        <f t="shared" si="3"/>
        <v>165638442.2</v>
      </c>
      <c r="I68" s="84">
        <f t="shared" si="12"/>
        <v>1240952.92</v>
      </c>
      <c r="J68" s="84">
        <v>1240952.92</v>
      </c>
      <c r="K68" s="56">
        <f t="shared" si="8"/>
        <v>0.014379822718064143</v>
      </c>
      <c r="L68" s="87">
        <f t="shared" si="5"/>
        <v>174079076.08</v>
      </c>
      <c r="M68" s="8"/>
    </row>
    <row r="69" spans="1:13" s="7" customFormat="1" ht="15">
      <c r="A69" s="52" t="s">
        <v>68</v>
      </c>
      <c r="B69" s="53" t="s">
        <v>76</v>
      </c>
      <c r="C69" s="84">
        <v>250000000</v>
      </c>
      <c r="D69" s="84">
        <v>250000000</v>
      </c>
      <c r="E69" s="84">
        <f t="shared" si="11"/>
        <v>12374574.11</v>
      </c>
      <c r="F69" s="84">
        <v>12374574.11</v>
      </c>
      <c r="G69" s="56">
        <f t="shared" si="10"/>
        <v>0.10562333061349281</v>
      </c>
      <c r="H69" s="84">
        <f t="shared" si="3"/>
        <v>237625425.89</v>
      </c>
      <c r="I69" s="84">
        <f t="shared" si="12"/>
        <v>12261582.73</v>
      </c>
      <c r="J69" s="84">
        <v>12261582.73</v>
      </c>
      <c r="K69" s="56">
        <f t="shared" si="8"/>
        <v>0.1420838639875854</v>
      </c>
      <c r="L69" s="87">
        <f t="shared" si="5"/>
        <v>237738417.27</v>
      </c>
      <c r="M69" s="8"/>
    </row>
    <row r="70" spans="1:13" s="7" customFormat="1" ht="15">
      <c r="A70" s="52" t="s">
        <v>238</v>
      </c>
      <c r="B70" s="53" t="s">
        <v>239</v>
      </c>
      <c r="C70" s="84">
        <v>21677049</v>
      </c>
      <c r="D70" s="84">
        <v>21677049</v>
      </c>
      <c r="E70" s="84">
        <f t="shared" si="11"/>
        <v>1436609.8</v>
      </c>
      <c r="F70" s="84">
        <v>1436609.8</v>
      </c>
      <c r="G70" s="56">
        <f t="shared" si="10"/>
        <v>0.012262200744780525</v>
      </c>
      <c r="H70" s="84">
        <f>D70-F70</f>
        <v>20240439.2</v>
      </c>
      <c r="I70" s="84">
        <f t="shared" si="12"/>
        <v>1048849.48</v>
      </c>
      <c r="J70" s="84">
        <v>1048849.48</v>
      </c>
      <c r="K70" s="56">
        <f t="shared" si="8"/>
        <v>0.012153780644904532</v>
      </c>
      <c r="L70" s="87">
        <f t="shared" si="5"/>
        <v>20628199.52</v>
      </c>
      <c r="M70" s="8"/>
    </row>
    <row r="71" spans="1:13" s="7" customFormat="1" ht="15">
      <c r="A71" s="52" t="s">
        <v>106</v>
      </c>
      <c r="B71" s="53" t="s">
        <v>108</v>
      </c>
      <c r="C71" s="84">
        <v>251000</v>
      </c>
      <c r="D71" s="84">
        <v>251000</v>
      </c>
      <c r="E71" s="84">
        <f t="shared" si="11"/>
        <v>0</v>
      </c>
      <c r="F71" s="84">
        <v>0</v>
      </c>
      <c r="G71" s="56">
        <f t="shared" si="10"/>
        <v>0</v>
      </c>
      <c r="H71" s="84">
        <f>D71-F71</f>
        <v>251000</v>
      </c>
      <c r="I71" s="84">
        <f t="shared" si="12"/>
        <v>0</v>
      </c>
      <c r="J71" s="84">
        <v>0</v>
      </c>
      <c r="K71" s="56">
        <f t="shared" si="8"/>
        <v>0</v>
      </c>
      <c r="L71" s="87">
        <f t="shared" si="5"/>
        <v>251000</v>
      </c>
      <c r="M71" s="8"/>
    </row>
    <row r="72" spans="1:13" s="7" customFormat="1" ht="15">
      <c r="A72" s="52" t="s">
        <v>115</v>
      </c>
      <c r="B72" s="53" t="s">
        <v>122</v>
      </c>
      <c r="C72" s="84">
        <v>10000</v>
      </c>
      <c r="D72" s="84">
        <v>10000</v>
      </c>
      <c r="E72" s="84">
        <f t="shared" si="11"/>
        <v>0</v>
      </c>
      <c r="F72" s="84">
        <v>0</v>
      </c>
      <c r="G72" s="56">
        <f t="shared" si="10"/>
        <v>0</v>
      </c>
      <c r="H72" s="84">
        <f>D72-F72</f>
        <v>10000</v>
      </c>
      <c r="I72" s="84">
        <f t="shared" si="12"/>
        <v>0</v>
      </c>
      <c r="J72" s="84">
        <v>0</v>
      </c>
      <c r="K72" s="56">
        <f t="shared" si="8"/>
        <v>0</v>
      </c>
      <c r="L72" s="87">
        <f t="shared" si="5"/>
        <v>10000</v>
      </c>
      <c r="M72" s="8"/>
    </row>
    <row r="73" spans="1:13" s="7" customFormat="1" ht="15">
      <c r="A73" s="52" t="s">
        <v>69</v>
      </c>
      <c r="B73" s="53" t="s">
        <v>77</v>
      </c>
      <c r="C73" s="84">
        <v>77679732</v>
      </c>
      <c r="D73" s="84">
        <v>77159823</v>
      </c>
      <c r="E73" s="84">
        <f t="shared" si="11"/>
        <v>0</v>
      </c>
      <c r="F73" s="84">
        <v>0</v>
      </c>
      <c r="G73" s="56">
        <f t="shared" si="10"/>
        <v>0</v>
      </c>
      <c r="H73" s="84">
        <f t="shared" si="3"/>
        <v>77159823</v>
      </c>
      <c r="I73" s="84">
        <f t="shared" si="12"/>
        <v>0</v>
      </c>
      <c r="J73" s="84">
        <v>0</v>
      </c>
      <c r="K73" s="56">
        <f t="shared" si="8"/>
        <v>0</v>
      </c>
      <c r="L73" s="87">
        <f t="shared" si="5"/>
        <v>77159823</v>
      </c>
      <c r="M73" s="8"/>
    </row>
    <row r="74" spans="1:13" s="7" customFormat="1" ht="15">
      <c r="A74" s="52" t="s">
        <v>53</v>
      </c>
      <c r="B74" s="53" t="s">
        <v>60</v>
      </c>
      <c r="C74" s="84">
        <v>138683765</v>
      </c>
      <c r="D74" s="84">
        <v>120157711</v>
      </c>
      <c r="E74" s="84">
        <f t="shared" si="11"/>
        <v>6547348.75</v>
      </c>
      <c r="F74" s="84">
        <v>6547348.75</v>
      </c>
      <c r="G74" s="56">
        <f t="shared" si="10"/>
        <v>0.055884976364902875</v>
      </c>
      <c r="H74" s="84">
        <f t="shared" si="3"/>
        <v>113610362.25</v>
      </c>
      <c r="I74" s="84">
        <f t="shared" si="12"/>
        <v>1457376.12</v>
      </c>
      <c r="J74" s="84">
        <v>1457376.12</v>
      </c>
      <c r="K74" s="56">
        <f t="shared" si="8"/>
        <v>0.016887675512412006</v>
      </c>
      <c r="L74" s="87">
        <f t="shared" si="5"/>
        <v>118700334.88</v>
      </c>
      <c r="M74" s="8"/>
    </row>
    <row r="75" spans="1:13" s="7" customFormat="1" ht="15">
      <c r="A75" s="52" t="s">
        <v>70</v>
      </c>
      <c r="B75" s="53" t="s">
        <v>78</v>
      </c>
      <c r="C75" s="84">
        <v>7135200</v>
      </c>
      <c r="D75" s="84">
        <v>7135200</v>
      </c>
      <c r="E75" s="84">
        <f t="shared" si="11"/>
        <v>641901.39</v>
      </c>
      <c r="F75" s="84">
        <v>641901.39</v>
      </c>
      <c r="G75" s="56">
        <f t="shared" si="10"/>
        <v>0.0054789572662901605</v>
      </c>
      <c r="H75" s="84">
        <f t="shared" si="3"/>
        <v>6493298.61</v>
      </c>
      <c r="I75" s="84">
        <f t="shared" si="12"/>
        <v>209350.16</v>
      </c>
      <c r="J75" s="84">
        <v>209350.16</v>
      </c>
      <c r="K75" s="56">
        <f t="shared" si="8"/>
        <v>0.002425892343118354</v>
      </c>
      <c r="L75" s="87">
        <f t="shared" si="5"/>
        <v>6925849.84</v>
      </c>
      <c r="M75" s="8"/>
    </row>
    <row r="76" spans="1:13" s="7" customFormat="1" ht="15">
      <c r="A76" s="52" t="s">
        <v>71</v>
      </c>
      <c r="B76" s="53" t="s">
        <v>79</v>
      </c>
      <c r="C76" s="84">
        <v>8931250</v>
      </c>
      <c r="D76" s="84">
        <v>15353250</v>
      </c>
      <c r="E76" s="84">
        <f t="shared" si="11"/>
        <v>5000000</v>
      </c>
      <c r="F76" s="84">
        <v>5000000</v>
      </c>
      <c r="G76" s="56">
        <f t="shared" si="10"/>
        <v>0.04267756194055103</v>
      </c>
      <c r="H76" s="84">
        <f t="shared" si="3"/>
        <v>10353250</v>
      </c>
      <c r="I76" s="84">
        <f t="shared" si="12"/>
        <v>0</v>
      </c>
      <c r="J76" s="84">
        <v>0</v>
      </c>
      <c r="K76" s="56">
        <f t="shared" si="8"/>
        <v>0</v>
      </c>
      <c r="L76" s="87">
        <f t="shared" si="5"/>
        <v>15353250</v>
      </c>
      <c r="M76" s="8"/>
    </row>
    <row r="77" spans="1:13" s="7" customFormat="1" ht="15">
      <c r="A77" s="52" t="s">
        <v>199</v>
      </c>
      <c r="B77" s="53" t="s">
        <v>200</v>
      </c>
      <c r="C77" s="84">
        <v>10000</v>
      </c>
      <c r="D77" s="84">
        <v>10000</v>
      </c>
      <c r="E77" s="84">
        <f t="shared" si="11"/>
        <v>0</v>
      </c>
      <c r="F77" s="84">
        <v>0</v>
      </c>
      <c r="G77" s="56">
        <f t="shared" si="10"/>
        <v>0</v>
      </c>
      <c r="H77" s="84">
        <f t="shared" si="3"/>
        <v>10000</v>
      </c>
      <c r="I77" s="84">
        <f t="shared" si="12"/>
        <v>0</v>
      </c>
      <c r="J77" s="84">
        <v>0</v>
      </c>
      <c r="K77" s="56">
        <f t="shared" si="8"/>
        <v>0</v>
      </c>
      <c r="L77" s="87">
        <f t="shared" si="5"/>
        <v>10000</v>
      </c>
      <c r="M77" s="8"/>
    </row>
    <row r="78" spans="1:13" s="7" customFormat="1" ht="15">
      <c r="A78" s="47" t="s">
        <v>81</v>
      </c>
      <c r="B78" s="50" t="s">
        <v>80</v>
      </c>
      <c r="C78" s="83">
        <f>SUM(C79:C90)</f>
        <v>268131587</v>
      </c>
      <c r="D78" s="83">
        <f>SUM(D79:D90)</f>
        <v>335676300.93</v>
      </c>
      <c r="E78" s="83">
        <f>SUM(E79:E90)</f>
        <v>23890929.12</v>
      </c>
      <c r="F78" s="83">
        <f>SUM(F79:F90)</f>
        <v>23890929.12</v>
      </c>
      <c r="G78" s="51">
        <f t="shared" si="10"/>
        <v>0.20392132146722286</v>
      </c>
      <c r="H78" s="83">
        <f>D78-F78</f>
        <v>311785371.81</v>
      </c>
      <c r="I78" s="83">
        <f>SUM(I79:I90)</f>
        <v>17935725.08</v>
      </c>
      <c r="J78" s="83">
        <f>SUM(J79:J90)</f>
        <v>17935725.08</v>
      </c>
      <c r="K78" s="51">
        <f aca="true" t="shared" si="13" ref="K78:K109">(J78/$J$286)*100</f>
        <v>0.2078342722061823</v>
      </c>
      <c r="L78" s="86">
        <f>D78-J78</f>
        <v>317740575.85</v>
      </c>
      <c r="M78" s="8"/>
    </row>
    <row r="79" spans="1:13" s="7" customFormat="1" ht="15">
      <c r="A79" s="52" t="s">
        <v>28</v>
      </c>
      <c r="B79" s="53" t="s">
        <v>33</v>
      </c>
      <c r="C79" s="84">
        <v>85098655</v>
      </c>
      <c r="D79" s="84">
        <v>84998655</v>
      </c>
      <c r="E79" s="84">
        <f>F79-0</f>
        <v>10271658.13</v>
      </c>
      <c r="F79" s="84">
        <v>10271658.13</v>
      </c>
      <c r="G79" s="56">
        <f t="shared" si="10"/>
        <v>0.08767386521504791</v>
      </c>
      <c r="H79" s="84">
        <f t="shared" si="3"/>
        <v>74726996.87</v>
      </c>
      <c r="I79" s="84">
        <f>J79-0</f>
        <v>9788587.68</v>
      </c>
      <c r="J79" s="84">
        <v>9788587.68</v>
      </c>
      <c r="K79" s="56">
        <f t="shared" si="13"/>
        <v>0.11342747434659067</v>
      </c>
      <c r="L79" s="87">
        <f t="shared" si="5"/>
        <v>75210067.32</v>
      </c>
      <c r="M79" s="8"/>
    </row>
    <row r="80" spans="1:13" s="7" customFormat="1" ht="15">
      <c r="A80" s="52" t="s">
        <v>164</v>
      </c>
      <c r="B80" s="53" t="s">
        <v>165</v>
      </c>
      <c r="C80" s="84">
        <v>20000</v>
      </c>
      <c r="D80" s="84">
        <v>20000</v>
      </c>
      <c r="E80" s="84">
        <f>F80-0</f>
        <v>0</v>
      </c>
      <c r="F80" s="84">
        <v>0</v>
      </c>
      <c r="G80" s="56">
        <f t="shared" si="10"/>
        <v>0</v>
      </c>
      <c r="H80" s="84">
        <f t="shared" si="3"/>
        <v>20000</v>
      </c>
      <c r="I80" s="84">
        <f>J80-0</f>
        <v>0</v>
      </c>
      <c r="J80" s="84">
        <v>0</v>
      </c>
      <c r="K80" s="56">
        <f t="shared" si="13"/>
        <v>0</v>
      </c>
      <c r="L80" s="87">
        <f t="shared" si="5"/>
        <v>20000</v>
      </c>
      <c r="M80" s="8"/>
    </row>
    <row r="81" spans="1:13" s="7" customFormat="1" ht="15">
      <c r="A81" s="52" t="s">
        <v>64</v>
      </c>
      <c r="B81" s="53" t="s">
        <v>72</v>
      </c>
      <c r="C81" s="84">
        <v>0</v>
      </c>
      <c r="D81" s="84">
        <v>0</v>
      </c>
      <c r="E81" s="84">
        <f aca="true" t="shared" si="14" ref="E81:E90">F81-0</f>
        <v>0</v>
      </c>
      <c r="F81" s="84">
        <v>0</v>
      </c>
      <c r="G81" s="56">
        <f t="shared" si="10"/>
        <v>0</v>
      </c>
      <c r="H81" s="84">
        <f t="shared" si="3"/>
        <v>0</v>
      </c>
      <c r="I81" s="84">
        <v>0</v>
      </c>
      <c r="J81" s="84">
        <v>0</v>
      </c>
      <c r="K81" s="56">
        <f t="shared" si="13"/>
        <v>0</v>
      </c>
      <c r="L81" s="87">
        <f t="shared" si="5"/>
        <v>0</v>
      </c>
      <c r="M81" s="8"/>
    </row>
    <row r="82" spans="1:13" s="7" customFormat="1" ht="15">
      <c r="A82" s="52" t="s">
        <v>52</v>
      </c>
      <c r="B82" s="53" t="s">
        <v>59</v>
      </c>
      <c r="C82" s="84">
        <v>666576</v>
      </c>
      <c r="D82" s="84">
        <v>666576</v>
      </c>
      <c r="E82" s="84">
        <f t="shared" si="14"/>
        <v>0</v>
      </c>
      <c r="F82" s="84">
        <v>0</v>
      </c>
      <c r="G82" s="56">
        <f t="shared" si="10"/>
        <v>0</v>
      </c>
      <c r="H82" s="84">
        <f t="shared" si="3"/>
        <v>666576</v>
      </c>
      <c r="I82" s="84">
        <f aca="true" t="shared" si="15" ref="I82:I90">J82-0</f>
        <v>0</v>
      </c>
      <c r="J82" s="84">
        <v>0</v>
      </c>
      <c r="K82" s="56">
        <f t="shared" si="13"/>
        <v>0</v>
      </c>
      <c r="L82" s="87">
        <f t="shared" si="5"/>
        <v>666576</v>
      </c>
      <c r="M82" s="8"/>
    </row>
    <row r="83" spans="1:13" s="7" customFormat="1" ht="15">
      <c r="A83" s="52" t="s">
        <v>131</v>
      </c>
      <c r="B83" s="53" t="s">
        <v>132</v>
      </c>
      <c r="C83" s="84">
        <v>5000</v>
      </c>
      <c r="D83" s="84">
        <v>31715574.13</v>
      </c>
      <c r="E83" s="84">
        <f t="shared" si="14"/>
        <v>0</v>
      </c>
      <c r="F83" s="84">
        <v>0</v>
      </c>
      <c r="G83" s="56">
        <f t="shared" si="10"/>
        <v>0</v>
      </c>
      <c r="H83" s="84">
        <f>D83-F83</f>
        <v>31715574.13</v>
      </c>
      <c r="I83" s="84">
        <f t="shared" si="15"/>
        <v>0</v>
      </c>
      <c r="J83" s="84">
        <v>0</v>
      </c>
      <c r="K83" s="56">
        <f t="shared" si="13"/>
        <v>0</v>
      </c>
      <c r="L83" s="87">
        <f t="shared" si="5"/>
        <v>31715574.13</v>
      </c>
      <c r="M83" s="8"/>
    </row>
    <row r="84" spans="1:13" s="7" customFormat="1" ht="15">
      <c r="A84" s="52" t="s">
        <v>82</v>
      </c>
      <c r="B84" s="53" t="s">
        <v>84</v>
      </c>
      <c r="C84" s="84">
        <v>65120994</v>
      </c>
      <c r="D84" s="84">
        <v>82978333.8</v>
      </c>
      <c r="E84" s="84">
        <f>F84-0</f>
        <v>4905225.03</v>
      </c>
      <c r="F84" s="84">
        <v>4905225.03</v>
      </c>
      <c r="G84" s="56">
        <f t="shared" si="10"/>
        <v>0.04186860901003325</v>
      </c>
      <c r="H84" s="84">
        <f t="shared" si="3"/>
        <v>78073108.77</v>
      </c>
      <c r="I84" s="84">
        <f t="shared" si="15"/>
        <v>1723168.41</v>
      </c>
      <c r="J84" s="84">
        <v>1723168.41</v>
      </c>
      <c r="K84" s="56">
        <f t="shared" si="13"/>
        <v>0.019967603806571862</v>
      </c>
      <c r="L84" s="87">
        <f t="shared" si="5"/>
        <v>81255165.39</v>
      </c>
      <c r="M84" s="8"/>
    </row>
    <row r="85" spans="1:13" s="7" customFormat="1" ht="15">
      <c r="A85" s="52" t="s">
        <v>83</v>
      </c>
      <c r="B85" s="53" t="s">
        <v>85</v>
      </c>
      <c r="C85" s="84">
        <v>111929585</v>
      </c>
      <c r="D85" s="84">
        <v>111929585</v>
      </c>
      <c r="E85" s="84">
        <f>F85-0</f>
        <v>6996285.96</v>
      </c>
      <c r="F85" s="84">
        <v>6996285.96</v>
      </c>
      <c r="G85" s="56">
        <f t="shared" si="10"/>
        <v>0.0597168854823415</v>
      </c>
      <c r="H85" s="84">
        <f t="shared" si="3"/>
        <v>104933299.04</v>
      </c>
      <c r="I85" s="84">
        <f t="shared" si="15"/>
        <v>6423968.99</v>
      </c>
      <c r="J85" s="84">
        <v>6423968.99</v>
      </c>
      <c r="K85" s="56">
        <f t="shared" si="13"/>
        <v>0.07443919405301981</v>
      </c>
      <c r="L85" s="87">
        <f t="shared" si="5"/>
        <v>105505616.01</v>
      </c>
      <c r="M85" s="8"/>
    </row>
    <row r="86" spans="1:13" s="7" customFormat="1" ht="15">
      <c r="A86" s="52" t="s">
        <v>67</v>
      </c>
      <c r="B86" s="53" t="s">
        <v>75</v>
      </c>
      <c r="C86" s="84">
        <v>538146</v>
      </c>
      <c r="D86" s="84">
        <v>538146</v>
      </c>
      <c r="E86" s="84">
        <f>F86-0</f>
        <v>0</v>
      </c>
      <c r="F86" s="84">
        <v>0</v>
      </c>
      <c r="G86" s="56">
        <f aca="true" t="shared" si="16" ref="G86:G117">(F86/$F$286)*100</f>
        <v>0</v>
      </c>
      <c r="H86" s="84">
        <f t="shared" si="3"/>
        <v>538146</v>
      </c>
      <c r="I86" s="84">
        <f t="shared" si="15"/>
        <v>0</v>
      </c>
      <c r="J86" s="84">
        <v>0</v>
      </c>
      <c r="K86" s="56">
        <f t="shared" si="13"/>
        <v>0</v>
      </c>
      <c r="L86" s="87">
        <f t="shared" si="5"/>
        <v>538146</v>
      </c>
      <c r="M86" s="8"/>
    </row>
    <row r="87" spans="1:13" s="7" customFormat="1" ht="15">
      <c r="A87" s="52" t="s">
        <v>93</v>
      </c>
      <c r="B87" s="53" t="s">
        <v>99</v>
      </c>
      <c r="C87" s="84">
        <v>0</v>
      </c>
      <c r="D87" s="84">
        <v>0</v>
      </c>
      <c r="E87" s="84">
        <f t="shared" si="14"/>
        <v>0</v>
      </c>
      <c r="F87" s="84">
        <v>0</v>
      </c>
      <c r="G87" s="56">
        <f t="shared" si="16"/>
        <v>0</v>
      </c>
      <c r="H87" s="84">
        <f t="shared" si="3"/>
        <v>0</v>
      </c>
      <c r="I87" s="84">
        <f t="shared" si="15"/>
        <v>0</v>
      </c>
      <c r="J87" s="84">
        <v>0</v>
      </c>
      <c r="K87" s="56">
        <f t="shared" si="13"/>
        <v>0</v>
      </c>
      <c r="L87" s="87">
        <f t="shared" si="5"/>
        <v>0</v>
      </c>
      <c r="M87" s="8"/>
    </row>
    <row r="88" spans="1:13" s="7" customFormat="1" ht="15">
      <c r="A88" s="52" t="s">
        <v>68</v>
      </c>
      <c r="B88" s="53" t="s">
        <v>76</v>
      </c>
      <c r="C88" s="84">
        <v>3949485</v>
      </c>
      <c r="D88" s="84">
        <v>22026285</v>
      </c>
      <c r="E88" s="84">
        <f t="shared" si="14"/>
        <v>1717760</v>
      </c>
      <c r="F88" s="84">
        <v>1717760</v>
      </c>
      <c r="G88" s="56">
        <f t="shared" si="16"/>
        <v>0.014661961759800186</v>
      </c>
      <c r="H88" s="84">
        <f>D88-F88</f>
        <v>20308525</v>
      </c>
      <c r="I88" s="84">
        <f t="shared" si="15"/>
        <v>0</v>
      </c>
      <c r="J88" s="84"/>
      <c r="K88" s="56">
        <f t="shared" si="13"/>
        <v>0</v>
      </c>
      <c r="L88" s="87">
        <f t="shared" si="5"/>
        <v>22026285</v>
      </c>
      <c r="M88" s="8"/>
    </row>
    <row r="89" spans="1:13" s="7" customFormat="1" ht="15">
      <c r="A89" s="52" t="s">
        <v>53</v>
      </c>
      <c r="B89" s="53" t="s">
        <v>60</v>
      </c>
      <c r="C89" s="84">
        <v>753146</v>
      </c>
      <c r="D89" s="84">
        <v>753146</v>
      </c>
      <c r="E89" s="84">
        <f t="shared" si="14"/>
        <v>0</v>
      </c>
      <c r="F89" s="84">
        <v>0</v>
      </c>
      <c r="G89" s="56">
        <f t="shared" si="16"/>
        <v>0</v>
      </c>
      <c r="H89" s="84">
        <f t="shared" si="3"/>
        <v>753146</v>
      </c>
      <c r="I89" s="84">
        <f t="shared" si="15"/>
        <v>0</v>
      </c>
      <c r="J89" s="84">
        <v>0</v>
      </c>
      <c r="K89" s="56">
        <f t="shared" si="13"/>
        <v>0</v>
      </c>
      <c r="L89" s="87">
        <f t="shared" si="5"/>
        <v>753146</v>
      </c>
      <c r="M89" s="8"/>
    </row>
    <row r="90" spans="1:13" s="7" customFormat="1" ht="15">
      <c r="A90" s="52" t="s">
        <v>96</v>
      </c>
      <c r="B90" s="53" t="s">
        <v>102</v>
      </c>
      <c r="C90" s="84">
        <v>50000</v>
      </c>
      <c r="D90" s="84">
        <v>50000</v>
      </c>
      <c r="E90" s="84">
        <f t="shared" si="14"/>
        <v>0</v>
      </c>
      <c r="F90" s="84">
        <v>0</v>
      </c>
      <c r="G90" s="56">
        <f t="shared" si="16"/>
        <v>0</v>
      </c>
      <c r="H90" s="84">
        <f t="shared" si="3"/>
        <v>50000</v>
      </c>
      <c r="I90" s="84">
        <f t="shared" si="15"/>
        <v>0</v>
      </c>
      <c r="J90" s="84">
        <v>0</v>
      </c>
      <c r="K90" s="56">
        <f t="shared" si="13"/>
        <v>0</v>
      </c>
      <c r="L90" s="87">
        <f t="shared" si="5"/>
        <v>50000</v>
      </c>
      <c r="M90" s="8"/>
    </row>
    <row r="91" spans="1:13" s="7" customFormat="1" ht="15">
      <c r="A91" s="47" t="s">
        <v>87</v>
      </c>
      <c r="B91" s="50" t="s">
        <v>86</v>
      </c>
      <c r="C91" s="83">
        <f>SUM(C92:C96)</f>
        <v>25193648990</v>
      </c>
      <c r="D91" s="83">
        <f>SUM(D92:D96)</f>
        <v>25193648990</v>
      </c>
      <c r="E91" s="83">
        <f>SUM(E92:E96)</f>
        <v>3144208259.12</v>
      </c>
      <c r="F91" s="83">
        <f>SUM(F92:F96)</f>
        <v>3144208259.12</v>
      </c>
      <c r="G91" s="51">
        <f t="shared" si="16"/>
        <v>26.837428546517184</v>
      </c>
      <c r="H91" s="83">
        <f t="shared" si="3"/>
        <v>22049440730.88</v>
      </c>
      <c r="I91" s="83">
        <f>SUM(I92:I96)</f>
        <v>3045451607.65</v>
      </c>
      <c r="J91" s="83">
        <f>SUM(J92:J96)</f>
        <v>3045451607.65</v>
      </c>
      <c r="K91" s="51">
        <f t="shared" si="13"/>
        <v>35.28985951735416</v>
      </c>
      <c r="L91" s="86">
        <f t="shared" si="5"/>
        <v>22148197382.35</v>
      </c>
      <c r="M91" s="8"/>
    </row>
    <row r="92" spans="1:13" s="7" customFormat="1" ht="15">
      <c r="A92" s="52" t="s">
        <v>28</v>
      </c>
      <c r="B92" s="53" t="s">
        <v>33</v>
      </c>
      <c r="C92" s="84">
        <v>11131796818</v>
      </c>
      <c r="D92" s="84">
        <v>11608588802.2</v>
      </c>
      <c r="E92" s="84">
        <f>F92-0</f>
        <v>1024713731.51</v>
      </c>
      <c r="F92" s="84">
        <v>1024713731.51</v>
      </c>
      <c r="G92" s="56">
        <f t="shared" si="16"/>
        <v>8.74645674957024</v>
      </c>
      <c r="H92" s="84">
        <f t="shared" si="3"/>
        <v>10583875070.69</v>
      </c>
      <c r="I92" s="84">
        <f>J92-0</f>
        <v>998087776.9</v>
      </c>
      <c r="J92" s="84">
        <v>998087776.9</v>
      </c>
      <c r="K92" s="56">
        <f t="shared" si="13"/>
        <v>11.56556792572659</v>
      </c>
      <c r="L92" s="87">
        <f>D92-J92</f>
        <v>10610501025.300001</v>
      </c>
      <c r="M92" s="8"/>
    </row>
    <row r="93" spans="1:13" s="7" customFormat="1" ht="15">
      <c r="A93" s="52" t="s">
        <v>39</v>
      </c>
      <c r="B93" s="53" t="s">
        <v>41</v>
      </c>
      <c r="C93" s="84">
        <v>760000</v>
      </c>
      <c r="D93" s="84">
        <v>760000</v>
      </c>
      <c r="E93" s="84">
        <f>F93-0</f>
        <v>0</v>
      </c>
      <c r="F93" s="84">
        <v>0</v>
      </c>
      <c r="G93" s="56">
        <f t="shared" si="16"/>
        <v>0</v>
      </c>
      <c r="H93" s="84">
        <f t="shared" si="3"/>
        <v>760000</v>
      </c>
      <c r="I93" s="84">
        <f>J93-0</f>
        <v>0</v>
      </c>
      <c r="J93" s="84">
        <v>0</v>
      </c>
      <c r="K93" s="56">
        <f t="shared" si="13"/>
        <v>0</v>
      </c>
      <c r="L93" s="87">
        <f>D93-J93</f>
        <v>760000</v>
      </c>
      <c r="M93" s="8"/>
    </row>
    <row r="94" spans="1:13" s="7" customFormat="1" ht="15">
      <c r="A94" s="52" t="s">
        <v>232</v>
      </c>
      <c r="B94" s="53" t="s">
        <v>231</v>
      </c>
      <c r="C94" s="84">
        <v>4000000</v>
      </c>
      <c r="D94" s="84">
        <v>4000000</v>
      </c>
      <c r="E94" s="84">
        <f>F94-0</f>
        <v>0</v>
      </c>
      <c r="F94" s="84">
        <v>0</v>
      </c>
      <c r="G94" s="56">
        <f t="shared" si="16"/>
        <v>0</v>
      </c>
      <c r="H94" s="84">
        <f t="shared" si="3"/>
        <v>4000000</v>
      </c>
      <c r="I94" s="84">
        <f>J94-0</f>
        <v>0</v>
      </c>
      <c r="J94" s="84">
        <v>0</v>
      </c>
      <c r="K94" s="56">
        <f t="shared" si="13"/>
        <v>0</v>
      </c>
      <c r="L94" s="87">
        <f>D94-J94</f>
        <v>4000000</v>
      </c>
      <c r="M94" s="8"/>
    </row>
    <row r="95" spans="1:13" s="7" customFormat="1" ht="15">
      <c r="A95" s="52" t="s">
        <v>49</v>
      </c>
      <c r="B95" s="53" t="s">
        <v>56</v>
      </c>
      <c r="C95" s="84">
        <v>0</v>
      </c>
      <c r="D95" s="84">
        <v>0</v>
      </c>
      <c r="E95" s="84">
        <f>F95-0</f>
        <v>0</v>
      </c>
      <c r="F95" s="84">
        <v>0</v>
      </c>
      <c r="G95" s="56">
        <f t="shared" si="16"/>
        <v>0</v>
      </c>
      <c r="H95" s="84">
        <f t="shared" si="3"/>
        <v>0</v>
      </c>
      <c r="I95" s="84">
        <f>J95-0</f>
        <v>0</v>
      </c>
      <c r="J95" s="84">
        <v>0</v>
      </c>
      <c r="K95" s="56">
        <f t="shared" si="13"/>
        <v>0</v>
      </c>
      <c r="L95" s="87">
        <f t="shared" si="5"/>
        <v>0</v>
      </c>
      <c r="M95" s="8"/>
    </row>
    <row r="96" spans="1:13" s="7" customFormat="1" ht="15">
      <c r="A96" s="52" t="s">
        <v>88</v>
      </c>
      <c r="B96" s="53" t="s">
        <v>89</v>
      </c>
      <c r="C96" s="84">
        <v>14057092172</v>
      </c>
      <c r="D96" s="84">
        <v>13580300187.8</v>
      </c>
      <c r="E96" s="84">
        <f>F96-0</f>
        <v>2119494527.61</v>
      </c>
      <c r="F96" s="84">
        <v>2119494527.61</v>
      </c>
      <c r="G96" s="56">
        <f t="shared" si="16"/>
        <v>18.090971796946942</v>
      </c>
      <c r="H96" s="84">
        <f t="shared" si="3"/>
        <v>11460805660.189999</v>
      </c>
      <c r="I96" s="84">
        <f>J96-0</f>
        <v>2047363830.75</v>
      </c>
      <c r="J96" s="84">
        <v>2047363830.75</v>
      </c>
      <c r="K96" s="56">
        <f t="shared" si="13"/>
        <v>23.72429159162757</v>
      </c>
      <c r="L96" s="87">
        <f t="shared" si="5"/>
        <v>11532936357.05</v>
      </c>
      <c r="M96" s="8"/>
    </row>
    <row r="97" spans="1:13" s="7" customFormat="1" ht="15">
      <c r="A97" s="47" t="s">
        <v>90</v>
      </c>
      <c r="B97" s="50" t="s">
        <v>91</v>
      </c>
      <c r="C97" s="83">
        <f>SUM(C98:C108)</f>
        <v>6405887795</v>
      </c>
      <c r="D97" s="83">
        <f>SUM(D98:D108)</f>
        <v>6454583795</v>
      </c>
      <c r="E97" s="83">
        <f>SUM(E98:E108)</f>
        <v>669628970.84</v>
      </c>
      <c r="F97" s="83">
        <f>SUM(F98:F108)</f>
        <v>669628970.84</v>
      </c>
      <c r="G97" s="51">
        <f t="shared" si="16"/>
        <v>5.715626376042308</v>
      </c>
      <c r="H97" s="83">
        <f t="shared" si="3"/>
        <v>5784954824.16</v>
      </c>
      <c r="I97" s="83">
        <f>SUM(I98:I108)</f>
        <v>474622887.14</v>
      </c>
      <c r="J97" s="83">
        <f>SUM(J98:J108)</f>
        <v>474622887.14</v>
      </c>
      <c r="K97" s="51">
        <f t="shared" si="13"/>
        <v>5.499800085090227</v>
      </c>
      <c r="L97" s="86">
        <f t="shared" si="5"/>
        <v>5979960907.86</v>
      </c>
      <c r="M97" s="8"/>
    </row>
    <row r="98" spans="1:13" s="7" customFormat="1" ht="15">
      <c r="A98" s="52" t="s">
        <v>28</v>
      </c>
      <c r="B98" s="53" t="s">
        <v>33</v>
      </c>
      <c r="C98" s="84">
        <v>1006922747</v>
      </c>
      <c r="D98" s="84">
        <v>1024178534</v>
      </c>
      <c r="E98" s="84">
        <f aca="true" t="shared" si="17" ref="E98:E108">F98-0</f>
        <v>101383515.2</v>
      </c>
      <c r="F98" s="84">
        <v>101383515.2</v>
      </c>
      <c r="G98" s="56">
        <f t="shared" si="16"/>
        <v>0.8653602499397592</v>
      </c>
      <c r="H98" s="84">
        <f t="shared" si="3"/>
        <v>922795018.8</v>
      </c>
      <c r="I98" s="84">
        <f aca="true" t="shared" si="18" ref="I98:I108">J98-0</f>
        <v>90054823.88</v>
      </c>
      <c r="J98" s="84">
        <v>90054823.88</v>
      </c>
      <c r="K98" s="56">
        <f t="shared" si="13"/>
        <v>1.0435306460303824</v>
      </c>
      <c r="L98" s="87">
        <f t="shared" si="5"/>
        <v>934123710.12</v>
      </c>
      <c r="M98" s="8"/>
    </row>
    <row r="99" spans="1:13" s="7" customFormat="1" ht="15">
      <c r="A99" s="52" t="s">
        <v>29</v>
      </c>
      <c r="B99" s="53" t="s">
        <v>34</v>
      </c>
      <c r="C99" s="84">
        <v>19943579</v>
      </c>
      <c r="D99" s="84">
        <v>19943579</v>
      </c>
      <c r="E99" s="84">
        <f t="shared" si="17"/>
        <v>1400494.84</v>
      </c>
      <c r="F99" s="84">
        <v>1400494.84</v>
      </c>
      <c r="G99" s="56">
        <f t="shared" si="16"/>
        <v>0.01195394105630442</v>
      </c>
      <c r="H99" s="84">
        <f t="shared" si="3"/>
        <v>18543084.16</v>
      </c>
      <c r="I99" s="84">
        <f t="shared" si="18"/>
        <v>1060555.1</v>
      </c>
      <c r="J99" s="84">
        <v>1060555.1</v>
      </c>
      <c r="K99" s="56">
        <f t="shared" si="13"/>
        <v>0.012289422164975278</v>
      </c>
      <c r="L99" s="87">
        <f t="shared" si="5"/>
        <v>18883023.9</v>
      </c>
      <c r="M99" s="8"/>
    </row>
    <row r="100" spans="1:13" s="7" customFormat="1" ht="15">
      <c r="A100" s="52" t="s">
        <v>65</v>
      </c>
      <c r="B100" s="53" t="s">
        <v>73</v>
      </c>
      <c r="C100" s="84">
        <v>132911151</v>
      </c>
      <c r="D100" s="84">
        <v>132911151</v>
      </c>
      <c r="E100" s="84">
        <f t="shared" si="17"/>
        <v>17562015.41</v>
      </c>
      <c r="F100" s="84">
        <v>17562015.41</v>
      </c>
      <c r="G100" s="56">
        <f t="shared" si="16"/>
        <v>0.14990080009223733</v>
      </c>
      <c r="H100" s="84">
        <f t="shared" si="3"/>
        <v>115349135.59</v>
      </c>
      <c r="I100" s="84">
        <f t="shared" si="18"/>
        <v>17562015.41</v>
      </c>
      <c r="J100" s="84">
        <v>17562015.41</v>
      </c>
      <c r="K100" s="56">
        <f t="shared" si="13"/>
        <v>0.2035038268556639</v>
      </c>
      <c r="L100" s="87">
        <f t="shared" si="5"/>
        <v>115349135.59</v>
      </c>
      <c r="M100" s="8"/>
    </row>
    <row r="101" spans="1:13" s="7" customFormat="1" ht="15">
      <c r="A101" s="52" t="s">
        <v>83</v>
      </c>
      <c r="B101" s="53" t="s">
        <v>85</v>
      </c>
      <c r="C101" s="84">
        <v>0</v>
      </c>
      <c r="D101" s="84">
        <v>0</v>
      </c>
      <c r="E101" s="84">
        <f t="shared" si="17"/>
        <v>0</v>
      </c>
      <c r="F101" s="84">
        <v>0</v>
      </c>
      <c r="G101" s="56">
        <f t="shared" si="16"/>
        <v>0</v>
      </c>
      <c r="H101" s="84">
        <f t="shared" si="3"/>
        <v>0</v>
      </c>
      <c r="I101" s="84">
        <f t="shared" si="18"/>
        <v>0</v>
      </c>
      <c r="J101" s="84">
        <v>0</v>
      </c>
      <c r="K101" s="56">
        <f t="shared" si="13"/>
        <v>0</v>
      </c>
      <c r="L101" s="87">
        <f t="shared" si="5"/>
        <v>0</v>
      </c>
      <c r="M101" s="8"/>
    </row>
    <row r="102" spans="1:13" s="7" customFormat="1" ht="15">
      <c r="A102" s="52" t="s">
        <v>92</v>
      </c>
      <c r="B102" s="53" t="s">
        <v>98</v>
      </c>
      <c r="C102" s="84">
        <v>219279646</v>
      </c>
      <c r="D102" s="84">
        <v>219279646</v>
      </c>
      <c r="E102" s="84">
        <f t="shared" si="17"/>
        <v>0</v>
      </c>
      <c r="F102" s="84">
        <v>0</v>
      </c>
      <c r="G102" s="56">
        <f t="shared" si="16"/>
        <v>0</v>
      </c>
      <c r="H102" s="84">
        <f t="shared" si="3"/>
        <v>219279646</v>
      </c>
      <c r="I102" s="84">
        <f t="shared" si="18"/>
        <v>0</v>
      </c>
      <c r="J102" s="84">
        <v>0</v>
      </c>
      <c r="K102" s="56">
        <f t="shared" si="13"/>
        <v>0</v>
      </c>
      <c r="L102" s="87">
        <f t="shared" si="5"/>
        <v>219279646</v>
      </c>
      <c r="M102" s="8"/>
    </row>
    <row r="103" spans="1:13" s="7" customFormat="1" ht="15">
      <c r="A103" s="52" t="s">
        <v>67</v>
      </c>
      <c r="B103" s="53" t="s">
        <v>75</v>
      </c>
      <c r="C103" s="84">
        <v>4566998330</v>
      </c>
      <c r="D103" s="84">
        <v>4568438543</v>
      </c>
      <c r="E103" s="84">
        <f t="shared" si="17"/>
        <v>500051110.07</v>
      </c>
      <c r="F103" s="84">
        <v>500051110.07</v>
      </c>
      <c r="G103" s="56">
        <f t="shared" si="16"/>
        <v>4.2681924446907455</v>
      </c>
      <c r="H103" s="84">
        <f t="shared" si="3"/>
        <v>4068387432.93</v>
      </c>
      <c r="I103" s="84">
        <f t="shared" si="18"/>
        <v>365176483.87</v>
      </c>
      <c r="J103" s="84">
        <v>365176483.87</v>
      </c>
      <c r="K103" s="56">
        <f t="shared" si="13"/>
        <v>4.231565125658925</v>
      </c>
      <c r="L103" s="87">
        <f t="shared" si="5"/>
        <v>4203262059.13</v>
      </c>
      <c r="M103" s="8"/>
    </row>
    <row r="104" spans="1:13" s="7" customFormat="1" ht="15">
      <c r="A104" s="52" t="s">
        <v>93</v>
      </c>
      <c r="B104" s="53" t="s">
        <v>99</v>
      </c>
      <c r="C104" s="84">
        <v>400758042</v>
      </c>
      <c r="D104" s="84">
        <v>400758042</v>
      </c>
      <c r="E104" s="84">
        <f t="shared" si="17"/>
        <v>17419940.1</v>
      </c>
      <c r="F104" s="84">
        <v>17419940.1</v>
      </c>
      <c r="G104" s="56">
        <f t="shared" si="16"/>
        <v>0.14868811452368774</v>
      </c>
      <c r="H104" s="84">
        <f t="shared" si="3"/>
        <v>383338101.9</v>
      </c>
      <c r="I104" s="84">
        <f t="shared" si="18"/>
        <v>744557.88</v>
      </c>
      <c r="J104" s="84">
        <v>744557.88</v>
      </c>
      <c r="K104" s="56">
        <f t="shared" si="13"/>
        <v>0.008627732885900036</v>
      </c>
      <c r="L104" s="87">
        <f t="shared" si="5"/>
        <v>400013484.12</v>
      </c>
      <c r="M104" s="8"/>
    </row>
    <row r="105" spans="1:13" s="7" customFormat="1" ht="15">
      <c r="A105" s="52" t="s">
        <v>94</v>
      </c>
      <c r="B105" s="53" t="s">
        <v>100</v>
      </c>
      <c r="C105" s="84">
        <v>12241567</v>
      </c>
      <c r="D105" s="84">
        <v>12241567</v>
      </c>
      <c r="E105" s="84">
        <f t="shared" si="17"/>
        <v>100987.9</v>
      </c>
      <c r="F105" s="84">
        <v>100987.9</v>
      </c>
      <c r="G105" s="56">
        <f t="shared" si="16"/>
        <v>0.0008619834714992345</v>
      </c>
      <c r="H105" s="84">
        <f t="shared" si="3"/>
        <v>12140579.1</v>
      </c>
      <c r="I105" s="84">
        <f t="shared" si="18"/>
        <v>1451</v>
      </c>
      <c r="J105" s="84">
        <v>1451</v>
      </c>
      <c r="K105" s="56">
        <f t="shared" si="13"/>
        <v>1.6813790779356134E-05</v>
      </c>
      <c r="L105" s="87">
        <f t="shared" si="5"/>
        <v>12240116</v>
      </c>
      <c r="M105" s="8"/>
    </row>
    <row r="106" spans="1:13" s="7" customFormat="1" ht="15">
      <c r="A106" s="52" t="s">
        <v>95</v>
      </c>
      <c r="B106" s="53" t="s">
        <v>101</v>
      </c>
      <c r="C106" s="84">
        <v>45392587</v>
      </c>
      <c r="D106" s="84">
        <v>75392587</v>
      </c>
      <c r="E106" s="84">
        <f t="shared" si="17"/>
        <v>31710907.32</v>
      </c>
      <c r="F106" s="84">
        <v>31710907.32</v>
      </c>
      <c r="G106" s="56">
        <f t="shared" si="16"/>
        <v>0.2706688422680746</v>
      </c>
      <c r="H106" s="84">
        <f t="shared" si="3"/>
        <v>43681679.68</v>
      </c>
      <c r="I106" s="84">
        <f t="shared" si="18"/>
        <v>23000</v>
      </c>
      <c r="J106" s="84">
        <v>23000</v>
      </c>
      <c r="K106" s="56">
        <f t="shared" si="13"/>
        <v>0.00026651770360109657</v>
      </c>
      <c r="L106" s="87">
        <f t="shared" si="5"/>
        <v>75369587</v>
      </c>
      <c r="M106" s="8"/>
    </row>
    <row r="107" spans="1:13" s="7" customFormat="1" ht="15">
      <c r="A107" s="52" t="s">
        <v>68</v>
      </c>
      <c r="B107" s="53" t="s">
        <v>76</v>
      </c>
      <c r="C107" s="84">
        <v>1125146</v>
      </c>
      <c r="D107" s="84">
        <v>1125146</v>
      </c>
      <c r="E107" s="84">
        <f t="shared" si="17"/>
        <v>0</v>
      </c>
      <c r="F107" s="84">
        <v>0</v>
      </c>
      <c r="G107" s="56">
        <f t="shared" si="16"/>
        <v>0</v>
      </c>
      <c r="H107" s="84">
        <f t="shared" si="3"/>
        <v>1125146</v>
      </c>
      <c r="I107" s="84">
        <f t="shared" si="18"/>
        <v>0</v>
      </c>
      <c r="J107" s="84">
        <v>0</v>
      </c>
      <c r="K107" s="56">
        <f t="shared" si="13"/>
        <v>0</v>
      </c>
      <c r="L107" s="87">
        <f t="shared" si="5"/>
        <v>1125146</v>
      </c>
      <c r="M107" s="8"/>
    </row>
    <row r="108" spans="1:13" s="7" customFormat="1" ht="15">
      <c r="A108" s="52" t="s">
        <v>97</v>
      </c>
      <c r="B108" s="53" t="s">
        <v>241</v>
      </c>
      <c r="C108" s="84">
        <v>315000</v>
      </c>
      <c r="D108" s="84">
        <v>315000</v>
      </c>
      <c r="E108" s="84">
        <f t="shared" si="17"/>
        <v>0</v>
      </c>
      <c r="F108" s="84">
        <v>0</v>
      </c>
      <c r="G108" s="56">
        <f t="shared" si="16"/>
        <v>0</v>
      </c>
      <c r="H108" s="84">
        <f t="shared" si="3"/>
        <v>315000</v>
      </c>
      <c r="I108" s="84">
        <f t="shared" si="18"/>
        <v>0</v>
      </c>
      <c r="J108" s="84">
        <v>0</v>
      </c>
      <c r="K108" s="56">
        <f t="shared" si="13"/>
        <v>0</v>
      </c>
      <c r="L108" s="87">
        <f t="shared" si="5"/>
        <v>315000</v>
      </c>
      <c r="M108" s="8"/>
    </row>
    <row r="109" spans="1:17" s="7" customFormat="1" ht="15">
      <c r="A109" s="47" t="s">
        <v>104</v>
      </c>
      <c r="B109" s="50" t="s">
        <v>103</v>
      </c>
      <c r="C109" s="83">
        <f>SUM(C110:C117)</f>
        <v>88292717</v>
      </c>
      <c r="D109" s="83">
        <f>SUM(D110:D117)</f>
        <v>88292717</v>
      </c>
      <c r="E109" s="83">
        <f>SUM(E111:E117)</f>
        <v>1929794.28</v>
      </c>
      <c r="F109" s="83">
        <f>SUM(F111:F117)</f>
        <v>1929794.28</v>
      </c>
      <c r="G109" s="51">
        <f t="shared" si="16"/>
        <v>0.016471782983444216</v>
      </c>
      <c r="H109" s="83">
        <f t="shared" si="3"/>
        <v>86362922.72</v>
      </c>
      <c r="I109" s="83">
        <f>SUM(I111:I117)</f>
        <v>1879566.74</v>
      </c>
      <c r="J109" s="83">
        <f>SUM(J111:J117)</f>
        <v>1879566.74</v>
      </c>
      <c r="K109" s="51">
        <f t="shared" si="13"/>
        <v>0.021779904839556493</v>
      </c>
      <c r="L109" s="86">
        <f t="shared" si="5"/>
        <v>86413150.26</v>
      </c>
      <c r="M109" s="8"/>
      <c r="N109" s="88"/>
      <c r="O109" s="88"/>
      <c r="P109" s="88"/>
      <c r="Q109" s="88"/>
    </row>
    <row r="110" spans="1:17" s="7" customFormat="1" ht="15">
      <c r="A110" s="52" t="s">
        <v>48</v>
      </c>
      <c r="B110" s="53" t="s">
        <v>55</v>
      </c>
      <c r="C110" s="84">
        <v>5000</v>
      </c>
      <c r="D110" s="84">
        <v>5000</v>
      </c>
      <c r="E110" s="83">
        <f aca="true" t="shared" si="19" ref="E110:E117">F110-0</f>
        <v>0</v>
      </c>
      <c r="F110" s="83">
        <v>0</v>
      </c>
      <c r="G110" s="51">
        <f t="shared" si="16"/>
        <v>0</v>
      </c>
      <c r="H110" s="84">
        <f t="shared" si="3"/>
        <v>5000</v>
      </c>
      <c r="I110" s="83">
        <f aca="true" t="shared" si="20" ref="I110:I117">J110-0</f>
        <v>0</v>
      </c>
      <c r="J110" s="83">
        <v>0</v>
      </c>
      <c r="K110" s="51">
        <f aca="true" t="shared" si="21" ref="K110:K141">(J110/$J$286)*100</f>
        <v>0</v>
      </c>
      <c r="L110" s="87">
        <f t="shared" si="5"/>
        <v>5000</v>
      </c>
      <c r="M110" s="8"/>
      <c r="N110" s="88"/>
      <c r="O110" s="88"/>
      <c r="P110" s="88"/>
      <c r="Q110" s="88"/>
    </row>
    <row r="111" spans="1:13" s="7" customFormat="1" ht="15">
      <c r="A111" s="52" t="s">
        <v>28</v>
      </c>
      <c r="B111" s="53" t="s">
        <v>33</v>
      </c>
      <c r="C111" s="84">
        <v>12725717</v>
      </c>
      <c r="D111" s="84">
        <v>12725717</v>
      </c>
      <c r="E111" s="84">
        <f t="shared" si="19"/>
        <v>1929794.28</v>
      </c>
      <c r="F111" s="84">
        <v>1929794.28</v>
      </c>
      <c r="G111" s="56">
        <f t="shared" si="16"/>
        <v>0.016471782983444216</v>
      </c>
      <c r="H111" s="84">
        <f t="shared" si="3"/>
        <v>10795922.72</v>
      </c>
      <c r="I111" s="84">
        <f t="shared" si="20"/>
        <v>1879566.74</v>
      </c>
      <c r="J111" s="84">
        <v>1879566.74</v>
      </c>
      <c r="K111" s="56">
        <f t="shared" si="21"/>
        <v>0.021779904839556493</v>
      </c>
      <c r="L111" s="87">
        <f t="shared" si="5"/>
        <v>10846150.26</v>
      </c>
      <c r="M111" s="8"/>
    </row>
    <row r="112" spans="1:13" s="7" customFormat="1" ht="15">
      <c r="A112" s="52" t="s">
        <v>50</v>
      </c>
      <c r="B112" s="53" t="s">
        <v>57</v>
      </c>
      <c r="C112" s="84">
        <v>5025000</v>
      </c>
      <c r="D112" s="84">
        <v>5025000</v>
      </c>
      <c r="E112" s="84">
        <f t="shared" si="19"/>
        <v>0</v>
      </c>
      <c r="F112" s="84">
        <v>0</v>
      </c>
      <c r="G112" s="56">
        <f t="shared" si="16"/>
        <v>0</v>
      </c>
      <c r="H112" s="84">
        <f t="shared" si="3"/>
        <v>5025000</v>
      </c>
      <c r="I112" s="84">
        <f t="shared" si="20"/>
        <v>0</v>
      </c>
      <c r="J112" s="84">
        <v>0</v>
      </c>
      <c r="K112" s="56">
        <f t="shared" si="21"/>
        <v>0</v>
      </c>
      <c r="L112" s="87">
        <f t="shared" si="5"/>
        <v>5025000</v>
      </c>
      <c r="M112" s="8"/>
    </row>
    <row r="113" spans="1:13" s="7" customFormat="1" ht="15">
      <c r="A113" s="52" t="s">
        <v>131</v>
      </c>
      <c r="B113" s="53" t="s">
        <v>132</v>
      </c>
      <c r="C113" s="84">
        <v>4525000</v>
      </c>
      <c r="D113" s="84">
        <v>4525000</v>
      </c>
      <c r="E113" s="84">
        <f t="shared" si="19"/>
        <v>0</v>
      </c>
      <c r="F113" s="84">
        <v>0</v>
      </c>
      <c r="G113" s="56">
        <f t="shared" si="16"/>
        <v>0</v>
      </c>
      <c r="H113" s="84">
        <f t="shared" si="3"/>
        <v>4525000</v>
      </c>
      <c r="I113" s="84">
        <f t="shared" si="20"/>
        <v>0</v>
      </c>
      <c r="J113" s="84">
        <v>0</v>
      </c>
      <c r="K113" s="56">
        <f t="shared" si="21"/>
        <v>0</v>
      </c>
      <c r="L113" s="87">
        <f t="shared" si="5"/>
        <v>4525000</v>
      </c>
      <c r="M113" s="8"/>
    </row>
    <row r="114" spans="1:13" s="7" customFormat="1" ht="15">
      <c r="A114" s="52" t="s">
        <v>242</v>
      </c>
      <c r="B114" s="53" t="s">
        <v>243</v>
      </c>
      <c r="C114" s="84">
        <v>0</v>
      </c>
      <c r="D114" s="84">
        <v>0</v>
      </c>
      <c r="E114" s="84">
        <f t="shared" si="19"/>
        <v>0</v>
      </c>
      <c r="F114" s="84">
        <v>0</v>
      </c>
      <c r="G114" s="56">
        <f t="shared" si="16"/>
        <v>0</v>
      </c>
      <c r="H114" s="84">
        <f>D114-F114</f>
        <v>0</v>
      </c>
      <c r="I114" s="84">
        <f t="shared" si="20"/>
        <v>0</v>
      </c>
      <c r="J114" s="84">
        <v>0</v>
      </c>
      <c r="K114" s="56">
        <f t="shared" si="21"/>
        <v>0</v>
      </c>
      <c r="L114" s="87">
        <f>D114-J114</f>
        <v>0</v>
      </c>
      <c r="M114" s="8"/>
    </row>
    <row r="115" spans="1:13" s="7" customFormat="1" ht="15">
      <c r="A115" s="52" t="s">
        <v>105</v>
      </c>
      <c r="B115" s="53" t="s">
        <v>107</v>
      </c>
      <c r="C115" s="84">
        <v>55225000</v>
      </c>
      <c r="D115" s="84">
        <v>55225000</v>
      </c>
      <c r="E115" s="84">
        <f t="shared" si="19"/>
        <v>0</v>
      </c>
      <c r="F115" s="84">
        <v>0</v>
      </c>
      <c r="G115" s="56">
        <f t="shared" si="16"/>
        <v>0</v>
      </c>
      <c r="H115" s="84">
        <f t="shared" si="3"/>
        <v>55225000</v>
      </c>
      <c r="I115" s="84">
        <f t="shared" si="20"/>
        <v>0</v>
      </c>
      <c r="J115" s="84">
        <v>0</v>
      </c>
      <c r="K115" s="56">
        <f t="shared" si="21"/>
        <v>0</v>
      </c>
      <c r="L115" s="87">
        <f t="shared" si="5"/>
        <v>55225000</v>
      </c>
      <c r="M115" s="8"/>
    </row>
    <row r="116" spans="1:13" s="7" customFormat="1" ht="15">
      <c r="A116" s="52" t="s">
        <v>106</v>
      </c>
      <c r="B116" s="53" t="s">
        <v>108</v>
      </c>
      <c r="C116" s="84">
        <v>10787000</v>
      </c>
      <c r="D116" s="84">
        <v>10787000</v>
      </c>
      <c r="E116" s="84">
        <f t="shared" si="19"/>
        <v>0</v>
      </c>
      <c r="F116" s="84">
        <v>0</v>
      </c>
      <c r="G116" s="56">
        <f t="shared" si="16"/>
        <v>0</v>
      </c>
      <c r="H116" s="84">
        <f t="shared" si="3"/>
        <v>10787000</v>
      </c>
      <c r="I116" s="84">
        <f t="shared" si="20"/>
        <v>0</v>
      </c>
      <c r="J116" s="84">
        <v>0</v>
      </c>
      <c r="K116" s="56">
        <f t="shared" si="21"/>
        <v>0</v>
      </c>
      <c r="L116" s="87">
        <f t="shared" si="5"/>
        <v>10787000</v>
      </c>
      <c r="M116" s="8"/>
    </row>
    <row r="117" spans="1:13" s="7" customFormat="1" ht="15">
      <c r="A117" s="52" t="s">
        <v>53</v>
      </c>
      <c r="B117" s="53" t="s">
        <v>60</v>
      </c>
      <c r="C117" s="84">
        <v>0</v>
      </c>
      <c r="D117" s="84">
        <v>0</v>
      </c>
      <c r="E117" s="84">
        <f t="shared" si="19"/>
        <v>0</v>
      </c>
      <c r="F117" s="84">
        <v>0</v>
      </c>
      <c r="G117" s="56">
        <f t="shared" si="16"/>
        <v>0</v>
      </c>
      <c r="H117" s="84">
        <f t="shared" si="3"/>
        <v>0</v>
      </c>
      <c r="I117" s="84">
        <f t="shared" si="20"/>
        <v>0</v>
      </c>
      <c r="J117" s="84">
        <v>0</v>
      </c>
      <c r="K117" s="56">
        <f t="shared" si="21"/>
        <v>0</v>
      </c>
      <c r="L117" s="87">
        <f t="shared" si="5"/>
        <v>0</v>
      </c>
      <c r="M117" s="8"/>
    </row>
    <row r="118" spans="1:13" s="7" customFormat="1" ht="15">
      <c r="A118" s="47" t="s">
        <v>109</v>
      </c>
      <c r="B118" s="50" t="s">
        <v>110</v>
      </c>
      <c r="C118" s="83">
        <f>SUM(C119:C136)</f>
        <v>7592137807</v>
      </c>
      <c r="D118" s="83">
        <f>SUM(D119:D136)</f>
        <v>7320092032.51</v>
      </c>
      <c r="E118" s="83">
        <f>SUM(E119:E136)</f>
        <v>787786483.32</v>
      </c>
      <c r="F118" s="83">
        <f>SUM(F119:F136)</f>
        <v>787786483.32</v>
      </c>
      <c r="G118" s="51">
        <f aca="true" t="shared" si="22" ref="G118:G141">(F118/$F$286)*100</f>
        <v>6.724161287563635</v>
      </c>
      <c r="H118" s="83">
        <f t="shared" si="3"/>
        <v>6532305549.190001</v>
      </c>
      <c r="I118" s="83">
        <f>SUM(I119:I136)</f>
        <v>683510968.0100001</v>
      </c>
      <c r="J118" s="83">
        <f>SUM(J119:J136)</f>
        <v>683510968.0100001</v>
      </c>
      <c r="K118" s="51">
        <f t="shared" si="21"/>
        <v>7.920337981747296</v>
      </c>
      <c r="L118" s="86">
        <f t="shared" si="5"/>
        <v>6636581064.5</v>
      </c>
      <c r="M118" s="8"/>
    </row>
    <row r="119" spans="1:13" s="7" customFormat="1" ht="15">
      <c r="A119" s="52" t="s">
        <v>28</v>
      </c>
      <c r="B119" s="53" t="s">
        <v>33</v>
      </c>
      <c r="C119" s="84">
        <v>2372777065</v>
      </c>
      <c r="D119" s="84">
        <v>2359400290.51</v>
      </c>
      <c r="E119" s="84">
        <f aca="true" t="shared" si="23" ref="E119:E136">F119-0</f>
        <v>256360487.29</v>
      </c>
      <c r="F119" s="84">
        <v>256360487.29</v>
      </c>
      <c r="G119" s="56">
        <f t="shared" si="22"/>
        <v>2.1881681150857637</v>
      </c>
      <c r="H119" s="84">
        <f t="shared" si="3"/>
        <v>2103039803.2200003</v>
      </c>
      <c r="I119" s="84">
        <f aca="true" t="shared" si="24" ref="I119:I136">J119-0</f>
        <v>238627535.96</v>
      </c>
      <c r="J119" s="84">
        <v>238627535.96</v>
      </c>
      <c r="K119" s="56">
        <f t="shared" si="21"/>
        <v>2.7651505608716214</v>
      </c>
      <c r="L119" s="87">
        <f t="shared" si="5"/>
        <v>2120772754.5500002</v>
      </c>
      <c r="M119" s="8"/>
    </row>
    <row r="120" spans="1:13" s="7" customFormat="1" ht="15">
      <c r="A120" s="52" t="s">
        <v>50</v>
      </c>
      <c r="B120" s="53" t="s">
        <v>57</v>
      </c>
      <c r="C120" s="84">
        <v>4041463</v>
      </c>
      <c r="D120" s="84">
        <v>4041463</v>
      </c>
      <c r="E120" s="84">
        <f t="shared" si="23"/>
        <v>0</v>
      </c>
      <c r="F120" s="84">
        <v>0</v>
      </c>
      <c r="G120" s="56">
        <f t="shared" si="22"/>
        <v>0</v>
      </c>
      <c r="H120" s="84">
        <f t="shared" si="3"/>
        <v>4041463</v>
      </c>
      <c r="I120" s="84">
        <f t="shared" si="24"/>
        <v>0</v>
      </c>
      <c r="J120" s="84">
        <v>0</v>
      </c>
      <c r="K120" s="56">
        <f t="shared" si="21"/>
        <v>0</v>
      </c>
      <c r="L120" s="87">
        <f t="shared" si="5"/>
        <v>4041463</v>
      </c>
      <c r="M120" s="8"/>
    </row>
    <row r="121" spans="1:13" s="7" customFormat="1" ht="15">
      <c r="A121" s="52" t="s">
        <v>29</v>
      </c>
      <c r="B121" s="53" t="s">
        <v>34</v>
      </c>
      <c r="C121" s="84">
        <v>67089128</v>
      </c>
      <c r="D121" s="84">
        <v>67089128</v>
      </c>
      <c r="E121" s="84">
        <f t="shared" si="23"/>
        <v>0</v>
      </c>
      <c r="F121" s="84">
        <v>0</v>
      </c>
      <c r="G121" s="56">
        <f t="shared" si="22"/>
        <v>0</v>
      </c>
      <c r="H121" s="84">
        <f t="shared" si="3"/>
        <v>67089128</v>
      </c>
      <c r="I121" s="84">
        <f t="shared" si="24"/>
        <v>0</v>
      </c>
      <c r="J121" s="84">
        <v>0</v>
      </c>
      <c r="K121" s="56">
        <f t="shared" si="21"/>
        <v>0</v>
      </c>
      <c r="L121" s="87">
        <f t="shared" si="5"/>
        <v>67089128</v>
      </c>
      <c r="M121" s="8"/>
    </row>
    <row r="122" spans="1:13" s="7" customFormat="1" ht="15">
      <c r="A122" s="52" t="s">
        <v>131</v>
      </c>
      <c r="B122" s="53" t="s">
        <v>132</v>
      </c>
      <c r="C122" s="84">
        <v>50000</v>
      </c>
      <c r="D122" s="84">
        <v>50000</v>
      </c>
      <c r="E122" s="84">
        <f t="shared" si="23"/>
        <v>0</v>
      </c>
      <c r="F122" s="84">
        <v>0</v>
      </c>
      <c r="G122" s="56">
        <f t="shared" si="22"/>
        <v>0</v>
      </c>
      <c r="H122" s="84">
        <f t="shared" si="3"/>
        <v>50000</v>
      </c>
      <c r="I122" s="84">
        <f t="shared" si="24"/>
        <v>0</v>
      </c>
      <c r="J122" s="84">
        <v>0</v>
      </c>
      <c r="K122" s="56">
        <f t="shared" si="21"/>
        <v>0</v>
      </c>
      <c r="L122" s="87">
        <f t="shared" si="5"/>
        <v>50000</v>
      </c>
      <c r="M122" s="8"/>
    </row>
    <row r="123" spans="1:13" s="7" customFormat="1" ht="15">
      <c r="A123" s="52" t="s">
        <v>82</v>
      </c>
      <c r="B123" s="53" t="s">
        <v>84</v>
      </c>
      <c r="C123" s="84">
        <v>71660613</v>
      </c>
      <c r="D123" s="84">
        <v>71660613</v>
      </c>
      <c r="E123" s="84">
        <f t="shared" si="23"/>
        <v>5626951.79</v>
      </c>
      <c r="F123" s="84">
        <v>5626951.79</v>
      </c>
      <c r="G123" s="56">
        <f t="shared" si="22"/>
        <v>0.048028916710843896</v>
      </c>
      <c r="H123" s="84">
        <f t="shared" si="3"/>
        <v>66033661.21</v>
      </c>
      <c r="I123" s="84">
        <f t="shared" si="24"/>
        <v>4993145.59</v>
      </c>
      <c r="J123" s="84">
        <v>4993145.59</v>
      </c>
      <c r="K123" s="56">
        <f t="shared" si="21"/>
        <v>0.05785920419098879</v>
      </c>
      <c r="L123" s="87">
        <f t="shared" si="5"/>
        <v>66667467.41</v>
      </c>
      <c r="M123" s="8"/>
    </row>
    <row r="124" spans="1:13" s="7" customFormat="1" ht="15">
      <c r="A124" s="52" t="s">
        <v>67</v>
      </c>
      <c r="B124" s="53" t="s">
        <v>75</v>
      </c>
      <c r="C124" s="84">
        <v>14275821</v>
      </c>
      <c r="D124" s="84">
        <v>14275821</v>
      </c>
      <c r="E124" s="84">
        <f t="shared" si="23"/>
        <v>0</v>
      </c>
      <c r="F124" s="84"/>
      <c r="G124" s="56">
        <f t="shared" si="22"/>
        <v>0</v>
      </c>
      <c r="H124" s="84">
        <f t="shared" si="3"/>
        <v>14275821</v>
      </c>
      <c r="I124" s="84">
        <f t="shared" si="24"/>
        <v>0</v>
      </c>
      <c r="J124" s="84">
        <v>0</v>
      </c>
      <c r="K124" s="56">
        <f t="shared" si="21"/>
        <v>0</v>
      </c>
      <c r="L124" s="87">
        <f t="shared" si="5"/>
        <v>14275821</v>
      </c>
      <c r="M124" s="8"/>
    </row>
    <row r="125" spans="1:13" s="7" customFormat="1" ht="15">
      <c r="A125" s="52" t="s">
        <v>68</v>
      </c>
      <c r="B125" s="53" t="s">
        <v>76</v>
      </c>
      <c r="C125" s="84">
        <v>362133745</v>
      </c>
      <c r="D125" s="84">
        <v>359133745</v>
      </c>
      <c r="E125" s="84">
        <f t="shared" si="23"/>
        <v>36428678.94</v>
      </c>
      <c r="F125" s="84">
        <v>36428678.94</v>
      </c>
      <c r="G125" s="56">
        <f t="shared" si="22"/>
        <v>0.3109374403748593</v>
      </c>
      <c r="H125" s="84">
        <f t="shared" si="3"/>
        <v>322705066.06</v>
      </c>
      <c r="I125" s="84">
        <f t="shared" si="24"/>
        <v>20288769.78</v>
      </c>
      <c r="J125" s="84">
        <v>20288769.78</v>
      </c>
      <c r="K125" s="56">
        <f t="shared" si="21"/>
        <v>0.23510071002856198</v>
      </c>
      <c r="L125" s="87">
        <f t="shared" si="5"/>
        <v>338844975.22</v>
      </c>
      <c r="M125" s="8"/>
    </row>
    <row r="126" spans="1:13" s="7" customFormat="1" ht="15">
      <c r="A126" s="52" t="s">
        <v>238</v>
      </c>
      <c r="B126" s="53" t="s">
        <v>239</v>
      </c>
      <c r="C126" s="84">
        <v>2465498</v>
      </c>
      <c r="D126" s="84">
        <v>2465498</v>
      </c>
      <c r="E126" s="84">
        <f t="shared" si="23"/>
        <v>0</v>
      </c>
      <c r="F126" s="84">
        <v>0</v>
      </c>
      <c r="G126" s="56">
        <f t="shared" si="22"/>
        <v>0</v>
      </c>
      <c r="H126" s="84">
        <f t="shared" si="3"/>
        <v>2465498</v>
      </c>
      <c r="I126" s="84">
        <f t="shared" si="24"/>
        <v>0</v>
      </c>
      <c r="J126" s="84">
        <v>0</v>
      </c>
      <c r="K126" s="56">
        <f t="shared" si="21"/>
        <v>0</v>
      </c>
      <c r="L126" s="87">
        <f t="shared" si="5"/>
        <v>2465498</v>
      </c>
      <c r="M126" s="8"/>
    </row>
    <row r="127" spans="1:13" s="7" customFormat="1" ht="15">
      <c r="A127" s="52" t="s">
        <v>111</v>
      </c>
      <c r="B127" s="53" t="s">
        <v>118</v>
      </c>
      <c r="C127" s="84">
        <v>1020266224</v>
      </c>
      <c r="D127" s="84">
        <v>894266224</v>
      </c>
      <c r="E127" s="84">
        <f t="shared" si="23"/>
        <v>108825601.9</v>
      </c>
      <c r="F127" s="84">
        <v>108825601.9</v>
      </c>
      <c r="G127" s="56">
        <f t="shared" si="22"/>
        <v>0.9288822731609995</v>
      </c>
      <c r="H127" s="84">
        <f t="shared" si="3"/>
        <v>785440622.1</v>
      </c>
      <c r="I127" s="84">
        <f t="shared" si="24"/>
        <v>108825601.9</v>
      </c>
      <c r="J127" s="84">
        <v>108825601.9</v>
      </c>
      <c r="K127" s="56">
        <f t="shared" si="21"/>
        <v>1.2610412831041362</v>
      </c>
      <c r="L127" s="87">
        <f t="shared" si="5"/>
        <v>785440622.1</v>
      </c>
      <c r="M127" s="8"/>
    </row>
    <row r="128" spans="1:13" s="7" customFormat="1" ht="15">
      <c r="A128" s="52" t="s">
        <v>112</v>
      </c>
      <c r="B128" s="53" t="s">
        <v>119</v>
      </c>
      <c r="C128" s="84">
        <v>1967630518</v>
      </c>
      <c r="D128" s="84">
        <v>1967630518</v>
      </c>
      <c r="E128" s="84">
        <f t="shared" si="23"/>
        <v>264313689.06</v>
      </c>
      <c r="F128" s="84">
        <v>264313689.06</v>
      </c>
      <c r="G128" s="56">
        <f t="shared" si="22"/>
        <v>2.2560527673187387</v>
      </c>
      <c r="H128" s="84">
        <f t="shared" si="3"/>
        <v>1703316828.94</v>
      </c>
      <c r="I128" s="84">
        <f t="shared" si="24"/>
        <v>264227116.86</v>
      </c>
      <c r="J128" s="84">
        <v>264227116.86</v>
      </c>
      <c r="K128" s="56">
        <f t="shared" si="21"/>
        <v>3.0617914962898167</v>
      </c>
      <c r="L128" s="87">
        <f t="shared" si="5"/>
        <v>1703403401.1399999</v>
      </c>
      <c r="M128" s="8"/>
    </row>
    <row r="129" spans="1:13" s="7" customFormat="1" ht="15">
      <c r="A129" s="52" t="s">
        <v>113</v>
      </c>
      <c r="B129" s="53" t="s">
        <v>120</v>
      </c>
      <c r="C129" s="84">
        <v>94611461</v>
      </c>
      <c r="D129" s="84">
        <v>109611461</v>
      </c>
      <c r="E129" s="84">
        <f t="shared" si="23"/>
        <v>725464.58</v>
      </c>
      <c r="F129" s="84">
        <v>725464.58</v>
      </c>
      <c r="G129" s="56">
        <f t="shared" si="22"/>
        <v>0.006192211909725167</v>
      </c>
      <c r="H129" s="84">
        <f t="shared" si="3"/>
        <v>108885996.42</v>
      </c>
      <c r="I129" s="84">
        <f t="shared" si="24"/>
        <v>0</v>
      </c>
      <c r="J129" s="84">
        <v>0</v>
      </c>
      <c r="K129" s="56">
        <f t="shared" si="21"/>
        <v>0</v>
      </c>
      <c r="L129" s="87">
        <f t="shared" si="5"/>
        <v>109611461</v>
      </c>
      <c r="M129" s="8"/>
    </row>
    <row r="130" spans="1:13" s="7" customFormat="1" ht="15">
      <c r="A130" s="52" t="s">
        <v>114</v>
      </c>
      <c r="B130" s="53" t="s">
        <v>121</v>
      </c>
      <c r="C130" s="84">
        <v>366912851</v>
      </c>
      <c r="D130" s="84">
        <v>369712851</v>
      </c>
      <c r="E130" s="84">
        <f t="shared" si="23"/>
        <v>25842388.34</v>
      </c>
      <c r="F130" s="84">
        <v>25842388.34</v>
      </c>
      <c r="G130" s="56">
        <f t="shared" si="22"/>
        <v>0.22057802581442473</v>
      </c>
      <c r="H130" s="84">
        <f t="shared" si="3"/>
        <v>343870462.66</v>
      </c>
      <c r="I130" s="84">
        <f t="shared" si="24"/>
        <v>23373188.57</v>
      </c>
      <c r="J130" s="84">
        <v>23373188.57</v>
      </c>
      <c r="K130" s="56">
        <f t="shared" si="21"/>
        <v>0.2708421105874695</v>
      </c>
      <c r="L130" s="87">
        <f t="shared" si="5"/>
        <v>346339662.43</v>
      </c>
      <c r="M130" s="8"/>
    </row>
    <row r="131" spans="1:13" s="7" customFormat="1" ht="15">
      <c r="A131" s="52" t="s">
        <v>115</v>
      </c>
      <c r="B131" s="53" t="s">
        <v>122</v>
      </c>
      <c r="C131" s="84">
        <v>11227300</v>
      </c>
      <c r="D131" s="84">
        <v>11227300</v>
      </c>
      <c r="E131" s="84">
        <f t="shared" si="23"/>
        <v>1703193.71</v>
      </c>
      <c r="F131" s="84">
        <v>1703193.71</v>
      </c>
      <c r="G131" s="56">
        <f t="shared" si="22"/>
        <v>0.014537631011056382</v>
      </c>
      <c r="H131" s="84">
        <f t="shared" si="3"/>
        <v>9524106.29</v>
      </c>
      <c r="I131" s="84">
        <f t="shared" si="24"/>
        <v>586093.78</v>
      </c>
      <c r="J131" s="84">
        <v>586093.78</v>
      </c>
      <c r="K131" s="56">
        <f t="shared" si="21"/>
        <v>0.006791494275673317</v>
      </c>
      <c r="L131" s="87">
        <f t="shared" si="5"/>
        <v>10641206.22</v>
      </c>
      <c r="M131" s="8"/>
    </row>
    <row r="132" spans="1:13" s="7" customFormat="1" ht="15">
      <c r="A132" s="52" t="s">
        <v>116</v>
      </c>
      <c r="B132" s="53" t="s">
        <v>123</v>
      </c>
      <c r="C132" s="84">
        <v>30194872</v>
      </c>
      <c r="D132" s="84">
        <v>30194872</v>
      </c>
      <c r="E132" s="84">
        <f t="shared" si="23"/>
        <v>0</v>
      </c>
      <c r="F132" s="84">
        <v>0</v>
      </c>
      <c r="G132" s="56">
        <f t="shared" si="22"/>
        <v>0</v>
      </c>
      <c r="H132" s="84">
        <f t="shared" si="3"/>
        <v>30194872</v>
      </c>
      <c r="I132" s="84">
        <f t="shared" si="24"/>
        <v>0</v>
      </c>
      <c r="J132" s="84">
        <v>0</v>
      </c>
      <c r="K132" s="56">
        <f t="shared" si="21"/>
        <v>0</v>
      </c>
      <c r="L132" s="87">
        <f t="shared" si="5"/>
        <v>30194872</v>
      </c>
      <c r="M132" s="8"/>
    </row>
    <row r="133" spans="1:13" s="7" customFormat="1" ht="15">
      <c r="A133" s="52" t="s">
        <v>251</v>
      </c>
      <c r="B133" s="53" t="s">
        <v>252</v>
      </c>
      <c r="C133" s="84">
        <v>897353191</v>
      </c>
      <c r="D133" s="84">
        <v>905782191</v>
      </c>
      <c r="E133" s="84">
        <f t="shared" si="23"/>
        <v>66247786.31</v>
      </c>
      <c r="F133" s="84">
        <v>66247786.31</v>
      </c>
      <c r="G133" s="56">
        <f t="shared" si="22"/>
        <v>0.5654588007338827</v>
      </c>
      <c r="H133" s="84">
        <f t="shared" si="3"/>
        <v>839534404.69</v>
      </c>
      <c r="I133" s="84">
        <f t="shared" si="24"/>
        <v>11793466.82</v>
      </c>
      <c r="J133" s="84">
        <v>11793466.82</v>
      </c>
      <c r="K133" s="56">
        <f t="shared" si="21"/>
        <v>0.1366594649722664</v>
      </c>
      <c r="L133" s="87">
        <f t="shared" si="5"/>
        <v>893988724.18</v>
      </c>
      <c r="M133" s="8"/>
    </row>
    <row r="134" spans="1:13" s="7" customFormat="1" ht="15">
      <c r="A134" s="52" t="s">
        <v>117</v>
      </c>
      <c r="B134" s="53" t="s">
        <v>124</v>
      </c>
      <c r="C134" s="84">
        <v>791500</v>
      </c>
      <c r="D134" s="84">
        <v>791500</v>
      </c>
      <c r="E134" s="84">
        <f t="shared" si="23"/>
        <v>14771.4</v>
      </c>
      <c r="F134" s="84">
        <v>14771.4</v>
      </c>
      <c r="G134" s="56">
        <f t="shared" si="22"/>
        <v>0.00012608146768973107</v>
      </c>
      <c r="H134" s="84">
        <f t="shared" si="3"/>
        <v>776728.6</v>
      </c>
      <c r="I134" s="84">
        <f t="shared" si="24"/>
        <v>618.75</v>
      </c>
      <c r="J134" s="84">
        <v>618.75</v>
      </c>
      <c r="K134" s="56">
        <f t="shared" si="21"/>
        <v>7.169905613181674E-06</v>
      </c>
      <c r="L134" s="87">
        <f t="shared" si="5"/>
        <v>790881.25</v>
      </c>
      <c r="M134" s="8"/>
    </row>
    <row r="135" spans="1:13" s="7" customFormat="1" ht="15">
      <c r="A135" s="52" t="s">
        <v>96</v>
      </c>
      <c r="B135" s="53" t="s">
        <v>102</v>
      </c>
      <c r="C135" s="84">
        <v>5000</v>
      </c>
      <c r="D135" s="84">
        <v>5000</v>
      </c>
      <c r="E135" s="84">
        <f t="shared" si="23"/>
        <v>0</v>
      </c>
      <c r="F135" s="84">
        <v>0</v>
      </c>
      <c r="G135" s="56">
        <f t="shared" si="22"/>
        <v>0</v>
      </c>
      <c r="H135" s="84">
        <f t="shared" si="3"/>
        <v>5000</v>
      </c>
      <c r="I135" s="84">
        <f t="shared" si="24"/>
        <v>0</v>
      </c>
      <c r="J135" s="84">
        <v>0</v>
      </c>
      <c r="K135" s="56">
        <f t="shared" si="21"/>
        <v>0</v>
      </c>
      <c r="L135" s="87">
        <f t="shared" si="5"/>
        <v>5000</v>
      </c>
      <c r="M135" s="8"/>
    </row>
    <row r="136" spans="1:13" s="7" customFormat="1" ht="15">
      <c r="A136" s="52" t="s">
        <v>97</v>
      </c>
      <c r="B136" s="53" t="s">
        <v>241</v>
      </c>
      <c r="C136" s="84">
        <v>308651557</v>
      </c>
      <c r="D136" s="84">
        <v>152753557</v>
      </c>
      <c r="E136" s="84">
        <f t="shared" si="23"/>
        <v>21697470</v>
      </c>
      <c r="F136" s="84">
        <v>21697470</v>
      </c>
      <c r="G136" s="56">
        <f t="shared" si="22"/>
        <v>0.18519902397564955</v>
      </c>
      <c r="H136" s="84">
        <f>D136-F136</f>
        <v>131056087</v>
      </c>
      <c r="I136" s="84">
        <f t="shared" si="24"/>
        <v>10795430</v>
      </c>
      <c r="J136" s="84">
        <v>10795430</v>
      </c>
      <c r="K136" s="56">
        <f t="shared" si="21"/>
        <v>0.1250944875211472</v>
      </c>
      <c r="L136" s="87">
        <f>D136-J136</f>
        <v>141958127</v>
      </c>
      <c r="M136" s="8"/>
    </row>
    <row r="137" spans="1:13" s="7" customFormat="1" ht="15">
      <c r="A137" s="47" t="s">
        <v>125</v>
      </c>
      <c r="B137" s="50" t="s">
        <v>126</v>
      </c>
      <c r="C137" s="83">
        <f>SUM(C138:C141)</f>
        <v>198792518</v>
      </c>
      <c r="D137" s="83">
        <f>SUM(D138:D141)</f>
        <v>198792518</v>
      </c>
      <c r="E137" s="83">
        <f>SUM(E138:E141)</f>
        <v>12486522.59</v>
      </c>
      <c r="F137" s="83">
        <f>SUM(F138:F141)</f>
        <v>12486522.59</v>
      </c>
      <c r="G137" s="51">
        <f t="shared" si="22"/>
        <v>0.10657886825136292</v>
      </c>
      <c r="H137" s="83">
        <f t="shared" si="3"/>
        <v>186305995.41</v>
      </c>
      <c r="I137" s="83">
        <f>SUM(I138:I141)</f>
        <v>10866985.799999999</v>
      </c>
      <c r="J137" s="83">
        <f>SUM(J138:J141)</f>
        <v>10866985.799999999</v>
      </c>
      <c r="K137" s="51">
        <f t="shared" si="21"/>
        <v>0.12592365654268367</v>
      </c>
      <c r="L137" s="86">
        <f t="shared" si="5"/>
        <v>187925532.2</v>
      </c>
      <c r="M137" s="8"/>
    </row>
    <row r="138" spans="1:13" s="7" customFormat="1" ht="15">
      <c r="A138" s="52" t="s">
        <v>28</v>
      </c>
      <c r="B138" s="53" t="s">
        <v>33</v>
      </c>
      <c r="C138" s="84">
        <v>104057254</v>
      </c>
      <c r="D138" s="84">
        <v>105249664.88</v>
      </c>
      <c r="E138" s="84">
        <f>F138-0</f>
        <v>11429351.13</v>
      </c>
      <c r="F138" s="84">
        <v>11429351.13</v>
      </c>
      <c r="G138" s="56">
        <f t="shared" si="22"/>
        <v>0.09755536815817638</v>
      </c>
      <c r="H138" s="84">
        <f t="shared" si="3"/>
        <v>93820313.75</v>
      </c>
      <c r="I138" s="84">
        <f>J138-0</f>
        <v>10578201.78</v>
      </c>
      <c r="J138" s="84">
        <v>10578201.78</v>
      </c>
      <c r="K138" s="56">
        <f t="shared" si="21"/>
        <v>0.12257730637541878</v>
      </c>
      <c r="L138" s="87">
        <f t="shared" si="5"/>
        <v>94671463.1</v>
      </c>
      <c r="M138" s="8"/>
    </row>
    <row r="139" spans="1:13" s="7" customFormat="1" ht="15">
      <c r="A139" s="52" t="s">
        <v>127</v>
      </c>
      <c r="B139" s="53" t="s">
        <v>128</v>
      </c>
      <c r="C139" s="84">
        <v>26088038</v>
      </c>
      <c r="D139" s="84">
        <v>25809707.12</v>
      </c>
      <c r="E139" s="84">
        <f>F139-0</f>
        <v>0</v>
      </c>
      <c r="F139" s="84">
        <v>0</v>
      </c>
      <c r="G139" s="56">
        <f t="shared" si="22"/>
        <v>0</v>
      </c>
      <c r="H139" s="84">
        <f t="shared" si="3"/>
        <v>25809707.12</v>
      </c>
      <c r="I139" s="84">
        <f>J139-0</f>
        <v>0</v>
      </c>
      <c r="J139" s="84">
        <v>0</v>
      </c>
      <c r="K139" s="56">
        <f t="shared" si="21"/>
        <v>0</v>
      </c>
      <c r="L139" s="87">
        <f t="shared" si="5"/>
        <v>25809707.12</v>
      </c>
      <c r="M139" s="8"/>
    </row>
    <row r="140" spans="1:13" s="7" customFormat="1" ht="15">
      <c r="A140" s="52" t="s">
        <v>117</v>
      </c>
      <c r="B140" s="53" t="s">
        <v>124</v>
      </c>
      <c r="C140" s="84">
        <v>68647226</v>
      </c>
      <c r="D140" s="84">
        <v>67733146</v>
      </c>
      <c r="E140" s="84">
        <f>F140-0</f>
        <v>1057171.46</v>
      </c>
      <c r="F140" s="84">
        <v>1057171.46</v>
      </c>
      <c r="G140" s="56">
        <f t="shared" si="22"/>
        <v>0.009023500093186552</v>
      </c>
      <c r="H140" s="84">
        <f t="shared" si="3"/>
        <v>66675974.54</v>
      </c>
      <c r="I140" s="84">
        <f>J140-0</f>
        <v>288784.02</v>
      </c>
      <c r="J140" s="84">
        <v>288784.02</v>
      </c>
      <c r="K140" s="56">
        <f t="shared" si="21"/>
        <v>0.003346350167264919</v>
      </c>
      <c r="L140" s="87">
        <f>D140-J140</f>
        <v>67444361.98</v>
      </c>
      <c r="M140" s="8"/>
    </row>
    <row r="141" spans="1:13" s="7" customFormat="1" ht="15">
      <c r="A141" s="58" t="s">
        <v>185</v>
      </c>
      <c r="B141" s="59" t="s">
        <v>186</v>
      </c>
      <c r="C141" s="85">
        <v>0</v>
      </c>
      <c r="D141" s="85">
        <v>0</v>
      </c>
      <c r="E141" s="85">
        <f>F141-0</f>
        <v>0</v>
      </c>
      <c r="F141" s="85">
        <v>0</v>
      </c>
      <c r="G141" s="60">
        <f t="shared" si="22"/>
        <v>0</v>
      </c>
      <c r="H141" s="85">
        <f t="shared" si="3"/>
        <v>0</v>
      </c>
      <c r="I141" s="85">
        <f>J141-0</f>
        <v>0</v>
      </c>
      <c r="J141" s="85">
        <v>0</v>
      </c>
      <c r="K141" s="60">
        <f t="shared" si="21"/>
        <v>0</v>
      </c>
      <c r="L141" s="89">
        <f t="shared" si="5"/>
        <v>0</v>
      </c>
      <c r="M141" s="8"/>
    </row>
    <row r="142" spans="1:13" s="7" customFormat="1" ht="15">
      <c r="A142" s="61"/>
      <c r="B142" s="62"/>
      <c r="C142" s="63"/>
      <c r="D142" s="63"/>
      <c r="E142" s="63"/>
      <c r="F142" s="63"/>
      <c r="G142" s="64"/>
      <c r="H142" s="63"/>
      <c r="I142" s="63"/>
      <c r="J142" s="63"/>
      <c r="K142" s="64"/>
      <c r="L142" s="65" t="s">
        <v>228</v>
      </c>
      <c r="M142" s="8"/>
    </row>
    <row r="143" spans="1:13" s="7" customFormat="1" ht="13.5" customHeight="1">
      <c r="A143" s="31"/>
      <c r="B143" s="28"/>
      <c r="C143" s="32"/>
      <c r="D143" s="32"/>
      <c r="E143" s="32"/>
      <c r="F143" s="32"/>
      <c r="G143" s="33"/>
      <c r="H143" s="32"/>
      <c r="I143" s="32"/>
      <c r="J143" s="32"/>
      <c r="K143" s="33"/>
      <c r="L143" s="32"/>
      <c r="M143" s="8"/>
    </row>
    <row r="144" spans="1:13" s="7" customFormat="1" ht="15.75">
      <c r="A144" s="31"/>
      <c r="B144" s="28"/>
      <c r="C144" s="32"/>
      <c r="D144" s="32"/>
      <c r="E144" s="32"/>
      <c r="F144" s="32"/>
      <c r="G144" s="33"/>
      <c r="H144" s="32"/>
      <c r="I144" s="32"/>
      <c r="J144" s="32"/>
      <c r="K144" s="33"/>
      <c r="L144" s="32"/>
      <c r="M144" s="8"/>
    </row>
    <row r="145" spans="1:13" s="7" customFormat="1" ht="15.75">
      <c r="A145" s="31"/>
      <c r="B145" s="28"/>
      <c r="C145" s="32"/>
      <c r="D145" s="32"/>
      <c r="E145" s="32"/>
      <c r="F145" s="32"/>
      <c r="G145" s="33"/>
      <c r="H145" s="32"/>
      <c r="I145" s="32"/>
      <c r="J145" s="32"/>
      <c r="K145" s="33"/>
      <c r="L145" s="32"/>
      <c r="M145" s="8"/>
    </row>
    <row r="146" spans="1:13" s="7" customFormat="1" ht="17.25" customHeight="1">
      <c r="A146" s="31"/>
      <c r="B146" s="28"/>
      <c r="C146" s="32"/>
      <c r="D146" s="32"/>
      <c r="E146" s="32"/>
      <c r="F146" s="32"/>
      <c r="G146" s="33"/>
      <c r="H146" s="32"/>
      <c r="I146" s="32"/>
      <c r="J146" s="32"/>
      <c r="K146" s="33"/>
      <c r="L146" s="25" t="s">
        <v>157</v>
      </c>
      <c r="M146" s="8"/>
    </row>
    <row r="147" spans="1:13" s="7" customFormat="1" ht="15.75">
      <c r="A147" s="109" t="s">
        <v>14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8"/>
    </row>
    <row r="148" spans="1:13" s="7" customFormat="1" ht="15.75">
      <c r="A148" s="109" t="s">
        <v>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8"/>
    </row>
    <row r="149" spans="1:13" s="7" customFormat="1" ht="15.75">
      <c r="A149" s="110" t="s">
        <v>1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8"/>
    </row>
    <row r="150" spans="1:13" s="7" customFormat="1" ht="15.75">
      <c r="A150" s="109" t="s">
        <v>2</v>
      </c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8"/>
    </row>
    <row r="151" spans="1:13" s="7" customFormat="1" ht="15.75">
      <c r="A151" s="109" t="str">
        <f>A8</f>
        <v>JANEIRO A FEVEREIRO 2021/BIMESTRE JANEIRO - FEVEREIRO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8"/>
    </row>
    <row r="152" spans="1:13" s="7" customFormat="1" ht="15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5" t="str">
        <f>L9</f>
        <v>Emissão: 18/03/2021</v>
      </c>
      <c r="M152" s="8"/>
    </row>
    <row r="153" spans="1:13" s="7" customFormat="1" ht="15.75">
      <c r="A153" s="27" t="s">
        <v>240</v>
      </c>
      <c r="B153" s="26"/>
      <c r="C153" s="28"/>
      <c r="D153" s="26"/>
      <c r="E153" s="26"/>
      <c r="F153" s="29"/>
      <c r="G153" s="29"/>
      <c r="H153" s="29"/>
      <c r="I153" s="26"/>
      <c r="J153" s="26"/>
      <c r="K153" s="25"/>
      <c r="L153" s="30">
        <v>1</v>
      </c>
      <c r="M153" s="8"/>
    </row>
    <row r="154" spans="1:13" s="7" customFormat="1" ht="13.5" customHeight="1">
      <c r="A154" s="11"/>
      <c r="B154" s="12"/>
      <c r="C154" s="13" t="s">
        <v>3</v>
      </c>
      <c r="D154" s="13" t="s">
        <v>3</v>
      </c>
      <c r="E154" s="111" t="s">
        <v>4</v>
      </c>
      <c r="F154" s="112"/>
      <c r="G154" s="113"/>
      <c r="H154" s="13" t="s">
        <v>18</v>
      </c>
      <c r="I154" s="111" t="s">
        <v>5</v>
      </c>
      <c r="J154" s="112"/>
      <c r="K154" s="113"/>
      <c r="L154" s="14" t="s">
        <v>18</v>
      </c>
      <c r="M154" s="8"/>
    </row>
    <row r="155" spans="1:13" s="7" customFormat="1" ht="14.25" customHeight="1">
      <c r="A155" s="15" t="s">
        <v>23</v>
      </c>
      <c r="B155" s="16" t="s">
        <v>6</v>
      </c>
      <c r="C155" s="16" t="s">
        <v>7</v>
      </c>
      <c r="D155" s="16" t="s">
        <v>8</v>
      </c>
      <c r="E155" s="16" t="s">
        <v>9</v>
      </c>
      <c r="F155" s="16" t="s">
        <v>10</v>
      </c>
      <c r="G155" s="16" t="s">
        <v>11</v>
      </c>
      <c r="H155" s="17"/>
      <c r="I155" s="16" t="s">
        <v>9</v>
      </c>
      <c r="J155" s="16" t="s">
        <v>10</v>
      </c>
      <c r="K155" s="16" t="s">
        <v>11</v>
      </c>
      <c r="L155" s="18"/>
      <c r="M155" s="8"/>
    </row>
    <row r="156" spans="1:13" s="7" customFormat="1" ht="13.5" customHeight="1">
      <c r="A156" s="19"/>
      <c r="B156" s="20"/>
      <c r="C156" s="20"/>
      <c r="D156" s="21" t="s">
        <v>12</v>
      </c>
      <c r="E156" s="21"/>
      <c r="F156" s="21" t="s">
        <v>13</v>
      </c>
      <c r="G156" s="21" t="s">
        <v>17</v>
      </c>
      <c r="H156" s="22" t="s">
        <v>19</v>
      </c>
      <c r="I156" s="21"/>
      <c r="J156" s="21" t="s">
        <v>20</v>
      </c>
      <c r="K156" s="21" t="s">
        <v>21</v>
      </c>
      <c r="L156" s="23" t="s">
        <v>22</v>
      </c>
      <c r="M156" s="8"/>
    </row>
    <row r="157" spans="1:13" s="7" customFormat="1" ht="15">
      <c r="A157" s="47" t="s">
        <v>129</v>
      </c>
      <c r="B157" s="50" t="s">
        <v>130</v>
      </c>
      <c r="C157" s="83">
        <f>SUM(C158:C164)</f>
        <v>220339809</v>
      </c>
      <c r="D157" s="83">
        <f>SUM(D158:D164)</f>
        <v>220339809</v>
      </c>
      <c r="E157" s="83">
        <f>SUM(E158:E164)</f>
        <v>26784270.61</v>
      </c>
      <c r="F157" s="83">
        <f>SUM(F158:F164)</f>
        <v>26784270.61</v>
      </c>
      <c r="G157" s="51">
        <f aca="true" t="shared" si="25" ref="G157:G188">(F157/$F$286)*100</f>
        <v>0.22861747359815107</v>
      </c>
      <c r="H157" s="83">
        <f aca="true" t="shared" si="26" ref="H157:H164">D157-F157</f>
        <v>193555538.39</v>
      </c>
      <c r="I157" s="83">
        <f>SUM(I158:I164)</f>
        <v>26397759.150000002</v>
      </c>
      <c r="J157" s="83">
        <f>SUM(J158:J164)</f>
        <v>26397759.150000002</v>
      </c>
      <c r="K157" s="51">
        <f aca="true" t="shared" si="27" ref="K157:K188">(J157/$J$286)*100</f>
        <v>0.30589000647273196</v>
      </c>
      <c r="L157" s="86">
        <f aca="true" t="shared" si="28" ref="L157:L164">D157-J157</f>
        <v>193942049.85</v>
      </c>
      <c r="M157" s="8"/>
    </row>
    <row r="158" spans="1:13" s="7" customFormat="1" ht="15">
      <c r="A158" s="52" t="s">
        <v>28</v>
      </c>
      <c r="B158" s="53" t="s">
        <v>33</v>
      </c>
      <c r="C158" s="84">
        <v>13272176</v>
      </c>
      <c r="D158" s="84">
        <v>13272176</v>
      </c>
      <c r="E158" s="84">
        <f aca="true" t="shared" si="29" ref="E158:E164">F158-0</f>
        <v>1783417.71</v>
      </c>
      <c r="F158" s="84">
        <v>1783417.71</v>
      </c>
      <c r="G158" s="56">
        <f t="shared" si="25"/>
        <v>0.015222383956880133</v>
      </c>
      <c r="H158" s="84">
        <f t="shared" si="26"/>
        <v>11488758.29</v>
      </c>
      <c r="I158" s="84">
        <f aca="true" t="shared" si="30" ref="I158:I164">J158-0</f>
        <v>1776179.23</v>
      </c>
      <c r="J158" s="84">
        <v>1776179.23</v>
      </c>
      <c r="K158" s="56">
        <f t="shared" si="27"/>
        <v>0.020581878676676692</v>
      </c>
      <c r="L158" s="87">
        <f t="shared" si="28"/>
        <v>11495996.77</v>
      </c>
      <c r="M158" s="8"/>
    </row>
    <row r="159" spans="1:13" s="7" customFormat="1" ht="15">
      <c r="A159" s="52" t="s">
        <v>49</v>
      </c>
      <c r="B159" s="53" t="s">
        <v>56</v>
      </c>
      <c r="C159" s="84">
        <v>196504700</v>
      </c>
      <c r="D159" s="84">
        <v>196504700</v>
      </c>
      <c r="E159" s="84">
        <f t="shared" si="29"/>
        <v>25000852.9</v>
      </c>
      <c r="F159" s="84">
        <v>25000852.9</v>
      </c>
      <c r="G159" s="56">
        <f t="shared" si="25"/>
        <v>0.21339508964127096</v>
      </c>
      <c r="H159" s="84">
        <f t="shared" si="26"/>
        <v>171503847.1</v>
      </c>
      <c r="I159" s="84">
        <f t="shared" si="30"/>
        <v>24621579.92</v>
      </c>
      <c r="J159" s="84">
        <v>24621579.92</v>
      </c>
      <c r="K159" s="56">
        <f t="shared" si="27"/>
        <v>0.28530812779605524</v>
      </c>
      <c r="L159" s="87">
        <f t="shared" si="28"/>
        <v>171883120.07999998</v>
      </c>
      <c r="M159" s="8"/>
    </row>
    <row r="160" spans="1:13" s="7" customFormat="1" ht="15">
      <c r="A160" s="52" t="s">
        <v>52</v>
      </c>
      <c r="B160" s="53" t="s">
        <v>59</v>
      </c>
      <c r="C160" s="84">
        <v>0</v>
      </c>
      <c r="D160" s="84">
        <v>0</v>
      </c>
      <c r="E160" s="84">
        <f t="shared" si="29"/>
        <v>0</v>
      </c>
      <c r="F160" s="84">
        <v>0</v>
      </c>
      <c r="G160" s="56">
        <f t="shared" si="25"/>
        <v>0</v>
      </c>
      <c r="H160" s="84">
        <f t="shared" si="26"/>
        <v>0</v>
      </c>
      <c r="I160" s="84">
        <f t="shared" si="30"/>
        <v>0</v>
      </c>
      <c r="J160" s="84">
        <v>0</v>
      </c>
      <c r="K160" s="56">
        <f t="shared" si="27"/>
        <v>0</v>
      </c>
      <c r="L160" s="87">
        <f t="shared" si="28"/>
        <v>0</v>
      </c>
      <c r="M160" s="8"/>
    </row>
    <row r="161" spans="1:13" s="7" customFormat="1" ht="15">
      <c r="A161" s="52" t="s">
        <v>131</v>
      </c>
      <c r="B161" s="53" t="s">
        <v>132</v>
      </c>
      <c r="C161" s="84">
        <v>11576</v>
      </c>
      <c r="D161" s="84">
        <v>11576</v>
      </c>
      <c r="E161" s="84">
        <f t="shared" si="29"/>
        <v>0</v>
      </c>
      <c r="F161" s="84">
        <v>0</v>
      </c>
      <c r="G161" s="56">
        <f t="shared" si="25"/>
        <v>0</v>
      </c>
      <c r="H161" s="84">
        <f t="shared" si="26"/>
        <v>11576</v>
      </c>
      <c r="I161" s="84">
        <f t="shared" si="30"/>
        <v>0</v>
      </c>
      <c r="J161" s="84">
        <v>0</v>
      </c>
      <c r="K161" s="56">
        <f t="shared" si="27"/>
        <v>0</v>
      </c>
      <c r="L161" s="87">
        <f t="shared" si="28"/>
        <v>11576</v>
      </c>
      <c r="M161" s="8"/>
    </row>
    <row r="162" spans="1:13" s="7" customFormat="1" ht="15">
      <c r="A162" s="52" t="s">
        <v>251</v>
      </c>
      <c r="B162" s="53" t="s">
        <v>252</v>
      </c>
      <c r="C162" s="84">
        <v>0</v>
      </c>
      <c r="D162" s="84">
        <v>0</v>
      </c>
      <c r="E162" s="84">
        <f t="shared" si="29"/>
        <v>0</v>
      </c>
      <c r="F162" s="84">
        <v>0</v>
      </c>
      <c r="G162" s="56">
        <f t="shared" si="25"/>
        <v>0</v>
      </c>
      <c r="H162" s="84">
        <f t="shared" si="26"/>
        <v>0</v>
      </c>
      <c r="I162" s="84">
        <f t="shared" si="30"/>
        <v>0</v>
      </c>
      <c r="J162" s="84">
        <v>0</v>
      </c>
      <c r="K162" s="56">
        <f t="shared" si="27"/>
        <v>0</v>
      </c>
      <c r="L162" s="87">
        <f t="shared" si="28"/>
        <v>0</v>
      </c>
      <c r="M162" s="8"/>
    </row>
    <row r="163" spans="1:13" s="7" customFormat="1" ht="15">
      <c r="A163" s="52" t="s">
        <v>127</v>
      </c>
      <c r="B163" s="53" t="s">
        <v>273</v>
      </c>
      <c r="C163" s="84">
        <v>0</v>
      </c>
      <c r="D163" s="84">
        <v>0</v>
      </c>
      <c r="E163" s="84">
        <f t="shared" si="29"/>
        <v>0</v>
      </c>
      <c r="F163" s="84">
        <v>0</v>
      </c>
      <c r="G163" s="56">
        <f t="shared" si="25"/>
        <v>0</v>
      </c>
      <c r="H163" s="84">
        <f t="shared" si="26"/>
        <v>0</v>
      </c>
      <c r="I163" s="84">
        <f t="shared" si="30"/>
        <v>0</v>
      </c>
      <c r="J163" s="84">
        <v>0</v>
      </c>
      <c r="K163" s="56">
        <f t="shared" si="27"/>
        <v>0</v>
      </c>
      <c r="L163" s="87">
        <f t="shared" si="28"/>
        <v>0</v>
      </c>
      <c r="M163" s="8"/>
    </row>
    <row r="164" spans="1:13" s="7" customFormat="1" ht="15">
      <c r="A164" s="61" t="s">
        <v>53</v>
      </c>
      <c r="B164" s="66" t="s">
        <v>60</v>
      </c>
      <c r="C164" s="87">
        <v>10551357</v>
      </c>
      <c r="D164" s="87">
        <v>10551357</v>
      </c>
      <c r="E164" s="87">
        <f t="shared" si="29"/>
        <v>0</v>
      </c>
      <c r="F164" s="87">
        <v>0</v>
      </c>
      <c r="G164" s="67">
        <f t="shared" si="25"/>
        <v>0</v>
      </c>
      <c r="H164" s="87">
        <f t="shared" si="26"/>
        <v>10551357</v>
      </c>
      <c r="I164" s="87">
        <f t="shared" si="30"/>
        <v>0</v>
      </c>
      <c r="J164" s="87">
        <v>0</v>
      </c>
      <c r="K164" s="67">
        <f t="shared" si="27"/>
        <v>0</v>
      </c>
      <c r="L164" s="87">
        <f t="shared" si="28"/>
        <v>10551357</v>
      </c>
      <c r="M164" s="8"/>
    </row>
    <row r="165" spans="1:13" s="7" customFormat="1" ht="15">
      <c r="A165" s="47" t="s">
        <v>133</v>
      </c>
      <c r="B165" s="50" t="s">
        <v>134</v>
      </c>
      <c r="C165" s="83">
        <f>SUM(C166:C170)</f>
        <v>151959996</v>
      </c>
      <c r="D165" s="83">
        <f>SUM(D166:D170)</f>
        <v>267487331</v>
      </c>
      <c r="E165" s="83">
        <f>SUM(E166:E169)</f>
        <v>4888148.02</v>
      </c>
      <c r="F165" s="83">
        <f>SUM(F166:F169)</f>
        <v>4888148.02</v>
      </c>
      <c r="G165" s="51">
        <f t="shared" si="25"/>
        <v>0.041722847979626373</v>
      </c>
      <c r="H165" s="83">
        <f aca="true" t="shared" si="31" ref="H165:H184">D165-F165</f>
        <v>262599182.98</v>
      </c>
      <c r="I165" s="83">
        <f>SUM(I166:I169)</f>
        <v>4553009.58</v>
      </c>
      <c r="J165" s="83">
        <f>SUM(J166:J169)</f>
        <v>4553009.58</v>
      </c>
      <c r="K165" s="51">
        <f t="shared" si="27"/>
        <v>0.05275902859719101</v>
      </c>
      <c r="L165" s="86">
        <f aca="true" t="shared" si="32" ref="L165:L184">D165-J165</f>
        <v>262934321.42</v>
      </c>
      <c r="M165" s="8"/>
    </row>
    <row r="166" spans="1:13" s="7" customFormat="1" ht="15">
      <c r="A166" s="52" t="s">
        <v>28</v>
      </c>
      <c r="B166" s="53" t="s">
        <v>33</v>
      </c>
      <c r="C166" s="84">
        <v>46495439</v>
      </c>
      <c r="D166" s="84">
        <v>46495439</v>
      </c>
      <c r="E166" s="84">
        <f>F166-0</f>
        <v>4888148.02</v>
      </c>
      <c r="F166" s="84">
        <v>4888148.02</v>
      </c>
      <c r="G166" s="56">
        <f t="shared" si="25"/>
        <v>0.041722847979626373</v>
      </c>
      <c r="H166" s="84">
        <f t="shared" si="31"/>
        <v>41607290.980000004</v>
      </c>
      <c r="I166" s="84">
        <f>J166-0</f>
        <v>4553009.58</v>
      </c>
      <c r="J166" s="84">
        <v>4553009.58</v>
      </c>
      <c r="K166" s="56">
        <f t="shared" si="27"/>
        <v>0.05275902859719101</v>
      </c>
      <c r="L166" s="87">
        <f t="shared" si="32"/>
        <v>41942429.42</v>
      </c>
      <c r="M166" s="8"/>
    </row>
    <row r="167" spans="1:13" s="7" customFormat="1" ht="15">
      <c r="A167" s="52" t="s">
        <v>50</v>
      </c>
      <c r="B167" s="53" t="s">
        <v>57</v>
      </c>
      <c r="C167" s="84">
        <v>1331380</v>
      </c>
      <c r="D167" s="84">
        <v>1331380</v>
      </c>
      <c r="E167" s="84">
        <f>F167-0</f>
        <v>0</v>
      </c>
      <c r="F167" s="84">
        <v>0</v>
      </c>
      <c r="G167" s="56">
        <f t="shared" si="25"/>
        <v>0</v>
      </c>
      <c r="H167" s="84">
        <f t="shared" si="31"/>
        <v>1331380</v>
      </c>
      <c r="I167" s="84">
        <f>J167-0</f>
        <v>0</v>
      </c>
      <c r="J167" s="84">
        <v>0</v>
      </c>
      <c r="K167" s="56">
        <f t="shared" si="27"/>
        <v>0</v>
      </c>
      <c r="L167" s="87">
        <f t="shared" si="32"/>
        <v>1331380</v>
      </c>
      <c r="M167" s="8"/>
    </row>
    <row r="168" spans="1:13" s="7" customFormat="1" ht="15">
      <c r="A168" s="52" t="s">
        <v>29</v>
      </c>
      <c r="B168" s="53" t="s">
        <v>34</v>
      </c>
      <c r="C168" s="84">
        <v>645620</v>
      </c>
      <c r="D168" s="84">
        <v>645620</v>
      </c>
      <c r="E168" s="84">
        <f>F168-0</f>
        <v>0</v>
      </c>
      <c r="F168" s="84">
        <v>0</v>
      </c>
      <c r="G168" s="56">
        <f t="shared" si="25"/>
        <v>0</v>
      </c>
      <c r="H168" s="84">
        <f t="shared" si="31"/>
        <v>645620</v>
      </c>
      <c r="I168" s="84">
        <f>J168-0</f>
        <v>0</v>
      </c>
      <c r="J168" s="84">
        <v>0</v>
      </c>
      <c r="K168" s="56">
        <f t="shared" si="27"/>
        <v>0</v>
      </c>
      <c r="L168" s="87">
        <f t="shared" si="32"/>
        <v>645620</v>
      </c>
      <c r="M168" s="8"/>
    </row>
    <row r="169" spans="1:13" s="7" customFormat="1" ht="15">
      <c r="A169" s="52" t="s">
        <v>135</v>
      </c>
      <c r="B169" s="53" t="s">
        <v>136</v>
      </c>
      <c r="C169" s="84">
        <v>103487557</v>
      </c>
      <c r="D169" s="84">
        <v>219014892</v>
      </c>
      <c r="E169" s="84">
        <f>F169-0</f>
        <v>0</v>
      </c>
      <c r="F169" s="84">
        <v>0</v>
      </c>
      <c r="G169" s="56">
        <f t="shared" si="25"/>
        <v>0</v>
      </c>
      <c r="H169" s="84">
        <f t="shared" si="31"/>
        <v>219014892</v>
      </c>
      <c r="I169" s="84">
        <f>J169-0</f>
        <v>0</v>
      </c>
      <c r="J169" s="84">
        <v>0</v>
      </c>
      <c r="K169" s="56">
        <f t="shared" si="27"/>
        <v>0</v>
      </c>
      <c r="L169" s="87">
        <f t="shared" si="32"/>
        <v>219014892</v>
      </c>
      <c r="M169" s="8"/>
    </row>
    <row r="170" spans="1:15" s="7" customFormat="1" ht="15">
      <c r="A170" s="52" t="s">
        <v>264</v>
      </c>
      <c r="B170" s="53" t="s">
        <v>265</v>
      </c>
      <c r="C170" s="84">
        <v>0</v>
      </c>
      <c r="D170" s="84">
        <v>0</v>
      </c>
      <c r="E170" s="84">
        <f>F170-0</f>
        <v>0</v>
      </c>
      <c r="F170" s="84">
        <v>0</v>
      </c>
      <c r="G170" s="56">
        <f t="shared" si="25"/>
        <v>0</v>
      </c>
      <c r="H170" s="84">
        <f t="shared" si="31"/>
        <v>0</v>
      </c>
      <c r="I170" s="84">
        <f>J170-0</f>
        <v>0</v>
      </c>
      <c r="J170" s="84">
        <v>0</v>
      </c>
      <c r="K170" s="56">
        <f t="shared" si="27"/>
        <v>0</v>
      </c>
      <c r="L170" s="87">
        <f t="shared" si="32"/>
        <v>0</v>
      </c>
      <c r="M170" s="108"/>
      <c r="N170" s="108"/>
      <c r="O170" s="108"/>
    </row>
    <row r="171" spans="1:13" s="7" customFormat="1" ht="15">
      <c r="A171" s="47" t="s">
        <v>138</v>
      </c>
      <c r="B171" s="50" t="s">
        <v>137</v>
      </c>
      <c r="C171" s="83">
        <f>SUM(C172:C176)</f>
        <v>184563290</v>
      </c>
      <c r="D171" s="83">
        <f>SUM(D172:D176)</f>
        <v>184563290</v>
      </c>
      <c r="E171" s="83">
        <f>SUM(E172:E176)</f>
        <v>12792204.6</v>
      </c>
      <c r="F171" s="83">
        <f>SUM(F172:F176)</f>
        <v>12792204.6</v>
      </c>
      <c r="G171" s="51">
        <f t="shared" si="25"/>
        <v>0.10918802083454036</v>
      </c>
      <c r="H171" s="83">
        <f t="shared" si="31"/>
        <v>171771085.4</v>
      </c>
      <c r="I171" s="83">
        <f>SUM(I172:I176)</f>
        <v>9738236.74</v>
      </c>
      <c r="J171" s="83">
        <f>SUM(J172:J176)</f>
        <v>9738236.74</v>
      </c>
      <c r="K171" s="51">
        <f t="shared" si="27"/>
        <v>0.11284402143776648</v>
      </c>
      <c r="L171" s="86">
        <f t="shared" si="32"/>
        <v>174825053.26</v>
      </c>
      <c r="M171" s="8"/>
    </row>
    <row r="172" spans="1:13" s="7" customFormat="1" ht="15">
      <c r="A172" s="52" t="s">
        <v>28</v>
      </c>
      <c r="B172" s="53" t="s">
        <v>33</v>
      </c>
      <c r="C172" s="84">
        <v>61131477</v>
      </c>
      <c r="D172" s="84">
        <v>61131477</v>
      </c>
      <c r="E172" s="84">
        <f>F172-0</f>
        <v>9792204.6</v>
      </c>
      <c r="F172" s="84">
        <v>9792204.6</v>
      </c>
      <c r="G172" s="56">
        <f t="shared" si="25"/>
        <v>0.08358148367020975</v>
      </c>
      <c r="H172" s="84">
        <f t="shared" si="31"/>
        <v>51339272.4</v>
      </c>
      <c r="I172" s="84">
        <f>J172-0</f>
        <v>9738236.74</v>
      </c>
      <c r="J172" s="84">
        <v>9738236.74</v>
      </c>
      <c r="K172" s="56">
        <f t="shared" si="27"/>
        <v>0.11284402143776648</v>
      </c>
      <c r="L172" s="87">
        <f t="shared" si="32"/>
        <v>51393240.26</v>
      </c>
      <c r="M172" s="8"/>
    </row>
    <row r="173" spans="1:13" s="7" customFormat="1" ht="15">
      <c r="A173" s="52" t="s">
        <v>50</v>
      </c>
      <c r="B173" s="53" t="s">
        <v>57</v>
      </c>
      <c r="C173" s="84">
        <v>1902000</v>
      </c>
      <c r="D173" s="84">
        <v>1902000</v>
      </c>
      <c r="E173" s="84">
        <f>F173-0</f>
        <v>0</v>
      </c>
      <c r="F173" s="84">
        <v>0</v>
      </c>
      <c r="G173" s="56">
        <f t="shared" si="25"/>
        <v>0</v>
      </c>
      <c r="H173" s="84">
        <f t="shared" si="31"/>
        <v>1902000</v>
      </c>
      <c r="I173" s="84">
        <f>J173-0</f>
        <v>0</v>
      </c>
      <c r="J173" s="84">
        <v>0</v>
      </c>
      <c r="K173" s="56">
        <f t="shared" si="27"/>
        <v>0</v>
      </c>
      <c r="L173" s="87">
        <f t="shared" si="32"/>
        <v>1902000</v>
      </c>
      <c r="M173" s="8"/>
    </row>
    <row r="174" spans="1:13" s="7" customFormat="1" ht="15">
      <c r="A174" s="52" t="s">
        <v>67</v>
      </c>
      <c r="B174" s="53" t="s">
        <v>75</v>
      </c>
      <c r="C174" s="84">
        <v>0</v>
      </c>
      <c r="D174" s="84">
        <v>0</v>
      </c>
      <c r="E174" s="84">
        <f>F174-0</f>
        <v>0</v>
      </c>
      <c r="F174" s="84">
        <v>0</v>
      </c>
      <c r="G174" s="56">
        <f t="shared" si="25"/>
        <v>0</v>
      </c>
      <c r="H174" s="84">
        <f t="shared" si="31"/>
        <v>0</v>
      </c>
      <c r="I174" s="84">
        <f>J174-0</f>
        <v>0</v>
      </c>
      <c r="J174" s="84">
        <v>0</v>
      </c>
      <c r="K174" s="56">
        <f t="shared" si="27"/>
        <v>0</v>
      </c>
      <c r="L174" s="87">
        <f t="shared" si="32"/>
        <v>0</v>
      </c>
      <c r="M174" s="8"/>
    </row>
    <row r="175" spans="1:13" s="7" customFormat="1" ht="15">
      <c r="A175" s="52" t="s">
        <v>135</v>
      </c>
      <c r="B175" s="53" t="s">
        <v>136</v>
      </c>
      <c r="C175" s="84">
        <v>29726727</v>
      </c>
      <c r="D175" s="84">
        <v>29726727</v>
      </c>
      <c r="E175" s="84">
        <f>F175-0</f>
        <v>3000000</v>
      </c>
      <c r="F175" s="84">
        <v>3000000</v>
      </c>
      <c r="G175" s="56">
        <f t="shared" si="25"/>
        <v>0.025606537164330617</v>
      </c>
      <c r="H175" s="84">
        <f t="shared" si="31"/>
        <v>26726727</v>
      </c>
      <c r="I175" s="84">
        <f>J175-0</f>
        <v>0</v>
      </c>
      <c r="J175" s="84">
        <v>0</v>
      </c>
      <c r="K175" s="56">
        <f t="shared" si="27"/>
        <v>0</v>
      </c>
      <c r="L175" s="87">
        <f t="shared" si="32"/>
        <v>29726727</v>
      </c>
      <c r="M175" s="8"/>
    </row>
    <row r="176" spans="1:13" s="7" customFormat="1" ht="15">
      <c r="A176" s="52" t="s">
        <v>139</v>
      </c>
      <c r="B176" s="53" t="s">
        <v>140</v>
      </c>
      <c r="C176" s="84">
        <v>91803086</v>
      </c>
      <c r="D176" s="84">
        <v>91803086</v>
      </c>
      <c r="E176" s="84">
        <f>F176-0</f>
        <v>0</v>
      </c>
      <c r="F176" s="84">
        <v>0</v>
      </c>
      <c r="G176" s="56">
        <f t="shared" si="25"/>
        <v>0</v>
      </c>
      <c r="H176" s="84">
        <f t="shared" si="31"/>
        <v>91803086</v>
      </c>
      <c r="I176" s="84">
        <f>J176-0</f>
        <v>0</v>
      </c>
      <c r="J176" s="84">
        <v>0</v>
      </c>
      <c r="K176" s="56">
        <f t="shared" si="27"/>
        <v>0</v>
      </c>
      <c r="L176" s="87">
        <f t="shared" si="32"/>
        <v>91803086</v>
      </c>
      <c r="M176" s="8"/>
    </row>
    <row r="177" spans="1:13" s="7" customFormat="1" ht="15">
      <c r="A177" s="47" t="s">
        <v>141</v>
      </c>
      <c r="B177" s="50" t="s">
        <v>142</v>
      </c>
      <c r="C177" s="83">
        <f>SUM(C178:C180)</f>
        <v>289393511</v>
      </c>
      <c r="D177" s="83">
        <f>SUM(D178:D180)</f>
        <v>289393511</v>
      </c>
      <c r="E177" s="83">
        <f>SUM(E178:E180)</f>
        <v>20910720.45</v>
      </c>
      <c r="F177" s="83">
        <f>SUM(F178:F180)</f>
        <v>20910720.45</v>
      </c>
      <c r="G177" s="51">
        <f t="shared" si="25"/>
        <v>0.1784837134452844</v>
      </c>
      <c r="H177" s="83">
        <f t="shared" si="31"/>
        <v>268482790.55</v>
      </c>
      <c r="I177" s="83">
        <f>SUM(I179:I180)</f>
        <v>0</v>
      </c>
      <c r="J177" s="83">
        <f>SUM(J179:J180)</f>
        <v>0</v>
      </c>
      <c r="K177" s="51">
        <f t="shared" si="27"/>
        <v>0</v>
      </c>
      <c r="L177" s="86">
        <f t="shared" si="32"/>
        <v>289393511</v>
      </c>
      <c r="M177" s="8"/>
    </row>
    <row r="178" spans="1:13" s="7" customFormat="1" ht="15">
      <c r="A178" s="52" t="s">
        <v>51</v>
      </c>
      <c r="B178" s="53" t="s">
        <v>58</v>
      </c>
      <c r="C178" s="84">
        <v>0</v>
      </c>
      <c r="D178" s="84">
        <v>0</v>
      </c>
      <c r="E178" s="83">
        <f>F178-0</f>
        <v>0</v>
      </c>
      <c r="F178" s="83">
        <v>0</v>
      </c>
      <c r="G178" s="51">
        <f t="shared" si="25"/>
        <v>0</v>
      </c>
      <c r="H178" s="84">
        <f t="shared" si="31"/>
        <v>0</v>
      </c>
      <c r="I178" s="83">
        <f>J178-0</f>
        <v>0</v>
      </c>
      <c r="J178" s="83">
        <v>0</v>
      </c>
      <c r="K178" s="51">
        <f t="shared" si="27"/>
        <v>0</v>
      </c>
      <c r="L178" s="87">
        <f t="shared" si="32"/>
        <v>0</v>
      </c>
      <c r="M178" s="8"/>
    </row>
    <row r="179" spans="1:13" s="7" customFormat="1" ht="15">
      <c r="A179" s="52" t="s">
        <v>143</v>
      </c>
      <c r="B179" s="53" t="s">
        <v>144</v>
      </c>
      <c r="C179" s="84">
        <v>289393511</v>
      </c>
      <c r="D179" s="84">
        <v>289393511</v>
      </c>
      <c r="E179" s="84">
        <f>F179-0</f>
        <v>20910720.45</v>
      </c>
      <c r="F179" s="84">
        <v>20910720.45</v>
      </c>
      <c r="G179" s="56">
        <f t="shared" si="25"/>
        <v>0.1784837134452844</v>
      </c>
      <c r="H179" s="84">
        <f t="shared" si="31"/>
        <v>268482790.55</v>
      </c>
      <c r="I179" s="84">
        <f>J179-0</f>
        <v>0</v>
      </c>
      <c r="J179" s="84">
        <v>0</v>
      </c>
      <c r="K179" s="56">
        <f t="shared" si="27"/>
        <v>0</v>
      </c>
      <c r="L179" s="87">
        <f t="shared" si="32"/>
        <v>289393511</v>
      </c>
      <c r="M179" s="8"/>
    </row>
    <row r="180" spans="1:15" s="7" customFormat="1" ht="15">
      <c r="A180" s="52" t="s">
        <v>147</v>
      </c>
      <c r="B180" s="53" t="s">
        <v>148</v>
      </c>
      <c r="C180" s="84">
        <v>0</v>
      </c>
      <c r="D180" s="84">
        <v>0</v>
      </c>
      <c r="E180" s="84">
        <f>F180-0</f>
        <v>0</v>
      </c>
      <c r="F180" s="84">
        <v>0</v>
      </c>
      <c r="G180" s="56">
        <f t="shared" si="25"/>
        <v>0</v>
      </c>
      <c r="H180" s="84">
        <f t="shared" si="31"/>
        <v>0</v>
      </c>
      <c r="I180" s="84">
        <f>J180-0</f>
        <v>0</v>
      </c>
      <c r="J180" s="84">
        <v>0</v>
      </c>
      <c r="K180" s="56">
        <f t="shared" si="27"/>
        <v>0</v>
      </c>
      <c r="L180" s="87">
        <f t="shared" si="32"/>
        <v>0</v>
      </c>
      <c r="M180" s="8"/>
      <c r="O180" s="9"/>
    </row>
    <row r="181" spans="1:15" s="7" customFormat="1" ht="15">
      <c r="A181" s="47" t="s">
        <v>149</v>
      </c>
      <c r="B181" s="50" t="s">
        <v>150</v>
      </c>
      <c r="C181" s="83">
        <f>SUM(C182:C191)</f>
        <v>1325515588</v>
      </c>
      <c r="D181" s="83">
        <f>SUM(D182:D191)</f>
        <v>1324555588</v>
      </c>
      <c r="E181" s="83">
        <f>SUM(E182:E191)</f>
        <v>38289219.22</v>
      </c>
      <c r="F181" s="83">
        <f>SUM(F182:F191)</f>
        <v>38289219.22</v>
      </c>
      <c r="G181" s="51">
        <f t="shared" si="25"/>
        <v>0.3268181049833774</v>
      </c>
      <c r="H181" s="83">
        <f t="shared" si="31"/>
        <v>1286266368.78</v>
      </c>
      <c r="I181" s="83">
        <f>SUM(I182:I190)</f>
        <v>18966378.78</v>
      </c>
      <c r="J181" s="83">
        <f>SUM(J182:J190)</f>
        <v>18966378.78</v>
      </c>
      <c r="K181" s="51">
        <f t="shared" si="27"/>
        <v>0.21977720513365945</v>
      </c>
      <c r="L181" s="86">
        <f t="shared" si="32"/>
        <v>1305589209.22</v>
      </c>
      <c r="M181" s="8"/>
      <c r="O181" s="10"/>
    </row>
    <row r="182" spans="1:13" s="7" customFormat="1" ht="15">
      <c r="A182" s="52" t="s">
        <v>28</v>
      </c>
      <c r="B182" s="53" t="s">
        <v>33</v>
      </c>
      <c r="C182" s="84">
        <v>180982882</v>
      </c>
      <c r="D182" s="84">
        <v>179522882</v>
      </c>
      <c r="E182" s="84">
        <f aca="true" t="shared" si="33" ref="E182:E191">F182-0</f>
        <v>21589795.35</v>
      </c>
      <c r="F182" s="84">
        <v>21589795.35</v>
      </c>
      <c r="G182" s="56">
        <f t="shared" si="25"/>
        <v>0.1842799656666891</v>
      </c>
      <c r="H182" s="84">
        <f t="shared" si="31"/>
        <v>157933086.65</v>
      </c>
      <c r="I182" s="84">
        <f aca="true" t="shared" si="34" ref="I182:I191">J182-0</f>
        <v>18488495.47</v>
      </c>
      <c r="J182" s="84">
        <v>18488495.47</v>
      </c>
      <c r="K182" s="56">
        <f t="shared" si="27"/>
        <v>0.21423962416102937</v>
      </c>
      <c r="L182" s="87">
        <f t="shared" si="32"/>
        <v>161034386.53</v>
      </c>
      <c r="M182" s="8"/>
    </row>
    <row r="183" spans="1:13" s="7" customFormat="1" ht="15">
      <c r="A183" s="52" t="s">
        <v>29</v>
      </c>
      <c r="B183" s="53" t="s">
        <v>34</v>
      </c>
      <c r="C183" s="84">
        <v>150000</v>
      </c>
      <c r="D183" s="84">
        <v>150000</v>
      </c>
      <c r="E183" s="84">
        <f t="shared" si="33"/>
        <v>0</v>
      </c>
      <c r="F183" s="84">
        <v>0</v>
      </c>
      <c r="G183" s="56">
        <f t="shared" si="25"/>
        <v>0</v>
      </c>
      <c r="H183" s="84">
        <f t="shared" si="31"/>
        <v>150000</v>
      </c>
      <c r="I183" s="84">
        <f t="shared" si="34"/>
        <v>0</v>
      </c>
      <c r="J183" s="84">
        <v>0</v>
      </c>
      <c r="K183" s="56">
        <f t="shared" si="27"/>
        <v>0</v>
      </c>
      <c r="L183" s="87">
        <f t="shared" si="32"/>
        <v>150000</v>
      </c>
      <c r="M183" s="8"/>
    </row>
    <row r="184" spans="1:13" s="7" customFormat="1" ht="15">
      <c r="A184" s="52" t="s">
        <v>151</v>
      </c>
      <c r="B184" s="53" t="s">
        <v>152</v>
      </c>
      <c r="C184" s="84">
        <v>0</v>
      </c>
      <c r="D184" s="84">
        <v>0</v>
      </c>
      <c r="E184" s="84">
        <f t="shared" si="33"/>
        <v>0</v>
      </c>
      <c r="F184" s="84">
        <v>0</v>
      </c>
      <c r="G184" s="56">
        <f t="shared" si="25"/>
        <v>0</v>
      </c>
      <c r="H184" s="84">
        <f t="shared" si="31"/>
        <v>0</v>
      </c>
      <c r="I184" s="84">
        <f t="shared" si="34"/>
        <v>0</v>
      </c>
      <c r="J184" s="84">
        <v>0</v>
      </c>
      <c r="K184" s="56">
        <f t="shared" si="27"/>
        <v>0</v>
      </c>
      <c r="L184" s="87">
        <f t="shared" si="32"/>
        <v>0</v>
      </c>
      <c r="M184" s="8"/>
    </row>
    <row r="185" spans="1:13" s="7" customFormat="1" ht="15">
      <c r="A185" s="52" t="s">
        <v>153</v>
      </c>
      <c r="B185" s="53" t="s">
        <v>154</v>
      </c>
      <c r="C185" s="84">
        <v>738596580</v>
      </c>
      <c r="D185" s="84">
        <v>739096580</v>
      </c>
      <c r="E185" s="84">
        <f t="shared" si="33"/>
        <v>278965.88</v>
      </c>
      <c r="F185" s="84">
        <v>278965.88</v>
      </c>
      <c r="G185" s="56">
        <f t="shared" si="25"/>
        <v>0.0023811167246000652</v>
      </c>
      <c r="H185" s="84">
        <f aca="true" t="shared" si="35" ref="H185:H191">D185-F185</f>
        <v>738817614.12</v>
      </c>
      <c r="I185" s="84">
        <f t="shared" si="34"/>
        <v>22127</v>
      </c>
      <c r="J185" s="84">
        <v>22127</v>
      </c>
      <c r="K185" s="56">
        <f t="shared" si="27"/>
        <v>0.0002564016185904984</v>
      </c>
      <c r="L185" s="87">
        <f aca="true" t="shared" si="36" ref="L185:L191">D185-J185</f>
        <v>739074453</v>
      </c>
      <c r="M185" s="8"/>
    </row>
    <row r="186" spans="1:13" s="7" customFormat="1" ht="15">
      <c r="A186" s="52" t="s">
        <v>30</v>
      </c>
      <c r="B186" s="53" t="s">
        <v>35</v>
      </c>
      <c r="C186" s="84">
        <v>18002886</v>
      </c>
      <c r="D186" s="84">
        <v>18002886</v>
      </c>
      <c r="E186" s="84">
        <f t="shared" si="33"/>
        <v>1632895.77</v>
      </c>
      <c r="F186" s="84">
        <v>1632895.77</v>
      </c>
      <c r="G186" s="56">
        <f t="shared" si="25"/>
        <v>0.013937602073327754</v>
      </c>
      <c r="H186" s="84">
        <f t="shared" si="35"/>
        <v>16369990.23</v>
      </c>
      <c r="I186" s="84">
        <f t="shared" si="34"/>
        <v>175280.78</v>
      </c>
      <c r="J186" s="84">
        <v>175280.78</v>
      </c>
      <c r="K186" s="56">
        <f t="shared" si="27"/>
        <v>0.002031105694391696</v>
      </c>
      <c r="L186" s="87">
        <f t="shared" si="36"/>
        <v>17827605.22</v>
      </c>
      <c r="M186" s="8"/>
    </row>
    <row r="187" spans="1:13" s="7" customFormat="1" ht="15">
      <c r="A187" s="52" t="s">
        <v>145</v>
      </c>
      <c r="B187" s="53" t="s">
        <v>146</v>
      </c>
      <c r="C187" s="84">
        <v>298035157</v>
      </c>
      <c r="D187" s="84">
        <v>298035157</v>
      </c>
      <c r="E187" s="84">
        <f t="shared" si="33"/>
        <v>14506876.69</v>
      </c>
      <c r="F187" s="84">
        <v>14506876.69</v>
      </c>
      <c r="G187" s="56">
        <f t="shared" si="25"/>
        <v>0.12382362570028217</v>
      </c>
      <c r="H187" s="84">
        <f t="shared" si="35"/>
        <v>283528280.31</v>
      </c>
      <c r="I187" s="84">
        <f t="shared" si="34"/>
        <v>0</v>
      </c>
      <c r="J187" s="84">
        <v>0</v>
      </c>
      <c r="K187" s="56">
        <f t="shared" si="27"/>
        <v>0</v>
      </c>
      <c r="L187" s="87">
        <f t="shared" si="36"/>
        <v>298035157</v>
      </c>
      <c r="M187" s="8"/>
    </row>
    <row r="188" spans="1:13" s="7" customFormat="1" ht="15">
      <c r="A188" s="68" t="s">
        <v>147</v>
      </c>
      <c r="B188" s="53" t="s">
        <v>148</v>
      </c>
      <c r="C188" s="84">
        <v>77447033</v>
      </c>
      <c r="D188" s="84">
        <v>77447033</v>
      </c>
      <c r="E188" s="84">
        <f t="shared" si="33"/>
        <v>280475.53</v>
      </c>
      <c r="F188" s="84">
        <v>280475.53</v>
      </c>
      <c r="G188" s="56">
        <f t="shared" si="25"/>
        <v>0.0023940023608767756</v>
      </c>
      <c r="H188" s="84">
        <f t="shared" si="35"/>
        <v>77166557.47</v>
      </c>
      <c r="I188" s="84">
        <f t="shared" si="34"/>
        <v>280475.53</v>
      </c>
      <c r="J188" s="84">
        <v>280475.53</v>
      </c>
      <c r="K188" s="56">
        <f t="shared" si="27"/>
        <v>0.0032500736596478464</v>
      </c>
      <c r="L188" s="87">
        <f t="shared" si="36"/>
        <v>77166557.47</v>
      </c>
      <c r="M188" s="8"/>
    </row>
    <row r="189" spans="1:13" s="7" customFormat="1" ht="15">
      <c r="A189" s="68" t="s">
        <v>160</v>
      </c>
      <c r="B189" s="53" t="s">
        <v>161</v>
      </c>
      <c r="C189" s="90">
        <v>2977333</v>
      </c>
      <c r="D189" s="84">
        <v>2977333</v>
      </c>
      <c r="E189" s="84">
        <f t="shared" si="33"/>
        <v>0</v>
      </c>
      <c r="F189" s="84">
        <v>0</v>
      </c>
      <c r="G189" s="56">
        <f aca="true" t="shared" si="37" ref="G189:G220">(F189/$F$286)*100</f>
        <v>0</v>
      </c>
      <c r="H189" s="84">
        <f t="shared" si="35"/>
        <v>2977333</v>
      </c>
      <c r="I189" s="84">
        <f t="shared" si="34"/>
        <v>0</v>
      </c>
      <c r="J189" s="84">
        <v>0</v>
      </c>
      <c r="K189" s="56">
        <f aca="true" t="shared" si="38" ref="K189:K219">(J189/$J$286)*100</f>
        <v>0</v>
      </c>
      <c r="L189" s="87">
        <f t="shared" si="36"/>
        <v>2977333</v>
      </c>
      <c r="M189" s="8"/>
    </row>
    <row r="190" spans="1:13" s="7" customFormat="1" ht="15">
      <c r="A190" s="68" t="s">
        <v>97</v>
      </c>
      <c r="B190" s="53" t="s">
        <v>237</v>
      </c>
      <c r="C190" s="90">
        <v>9323717</v>
      </c>
      <c r="D190" s="84">
        <v>9323717</v>
      </c>
      <c r="E190" s="84">
        <f t="shared" si="33"/>
        <v>210</v>
      </c>
      <c r="F190" s="84">
        <v>210</v>
      </c>
      <c r="G190" s="56">
        <f t="shared" si="37"/>
        <v>1.7924576015031431E-06</v>
      </c>
      <c r="H190" s="84">
        <f t="shared" si="35"/>
        <v>9323507</v>
      </c>
      <c r="I190" s="84">
        <f t="shared" si="34"/>
        <v>0</v>
      </c>
      <c r="J190" s="84">
        <v>0</v>
      </c>
      <c r="K190" s="56">
        <f t="shared" si="38"/>
        <v>0</v>
      </c>
      <c r="L190" s="87">
        <f t="shared" si="36"/>
        <v>9323717</v>
      </c>
      <c r="M190" s="8"/>
    </row>
    <row r="191" spans="1:13" s="7" customFormat="1" ht="15">
      <c r="A191" s="61" t="s">
        <v>201</v>
      </c>
      <c r="B191" s="53" t="s">
        <v>202</v>
      </c>
      <c r="C191" s="90">
        <v>0</v>
      </c>
      <c r="D191" s="84">
        <v>0</v>
      </c>
      <c r="E191" s="84">
        <f t="shared" si="33"/>
        <v>0</v>
      </c>
      <c r="F191" s="84">
        <v>0</v>
      </c>
      <c r="G191" s="56">
        <f t="shared" si="37"/>
        <v>0</v>
      </c>
      <c r="H191" s="84">
        <f t="shared" si="35"/>
        <v>0</v>
      </c>
      <c r="I191" s="84">
        <f t="shared" si="34"/>
        <v>0</v>
      </c>
      <c r="J191" s="84">
        <v>0</v>
      </c>
      <c r="K191" s="56">
        <f t="shared" si="38"/>
        <v>0</v>
      </c>
      <c r="L191" s="87">
        <f t="shared" si="36"/>
        <v>0</v>
      </c>
      <c r="M191" s="8"/>
    </row>
    <row r="192" spans="1:12" ht="14.25">
      <c r="A192" s="47" t="s">
        <v>158</v>
      </c>
      <c r="B192" s="50" t="s">
        <v>159</v>
      </c>
      <c r="C192" s="83">
        <f>SUM(C193:C201)</f>
        <v>426391194</v>
      </c>
      <c r="D192" s="83">
        <f>SUM(D193:D201)</f>
        <v>582279194</v>
      </c>
      <c r="E192" s="83">
        <f>SUM(E193:E201)</f>
        <v>21099596.59</v>
      </c>
      <c r="F192" s="83">
        <f>SUM(F193:F201)</f>
        <v>21099596.59</v>
      </c>
      <c r="G192" s="51">
        <f t="shared" si="37"/>
        <v>0.18009586807807285</v>
      </c>
      <c r="H192" s="83">
        <f>D192-F192</f>
        <v>561179597.41</v>
      </c>
      <c r="I192" s="83">
        <f>SUM(I193:I201)</f>
        <v>19164534.380000003</v>
      </c>
      <c r="J192" s="83">
        <f>SUM(J193:J201)</f>
        <v>19164534.380000003</v>
      </c>
      <c r="K192" s="51">
        <f t="shared" si="38"/>
        <v>0.22207337798008112</v>
      </c>
      <c r="L192" s="86">
        <f>D192-J192</f>
        <v>563114659.62</v>
      </c>
    </row>
    <row r="193" spans="1:12" ht="15">
      <c r="A193" s="52" t="s">
        <v>28</v>
      </c>
      <c r="B193" s="53" t="s">
        <v>33</v>
      </c>
      <c r="C193" s="84">
        <v>90890718</v>
      </c>
      <c r="D193" s="84">
        <v>90886318</v>
      </c>
      <c r="E193" s="84">
        <f aca="true" t="shared" si="39" ref="E193:E201">F193-0</f>
        <v>10190299.81</v>
      </c>
      <c r="F193" s="84">
        <v>10190299.81</v>
      </c>
      <c r="G193" s="56">
        <f t="shared" si="37"/>
        <v>0.08697943026681207</v>
      </c>
      <c r="H193" s="84">
        <f aca="true" t="shared" si="40" ref="H193:H276">D193-F193</f>
        <v>80696018.19</v>
      </c>
      <c r="I193" s="84">
        <f aca="true" t="shared" si="41" ref="I193:I201">J193-0</f>
        <v>9566855.32</v>
      </c>
      <c r="J193" s="84">
        <v>9566855.32</v>
      </c>
      <c r="K193" s="56">
        <f t="shared" si="38"/>
        <v>0.11085810045957972</v>
      </c>
      <c r="L193" s="87">
        <f>D193-J193</f>
        <v>81319462.68</v>
      </c>
    </row>
    <row r="194" spans="1:12" ht="15">
      <c r="A194" s="52" t="s">
        <v>50</v>
      </c>
      <c r="B194" s="53" t="s">
        <v>57</v>
      </c>
      <c r="C194" s="84">
        <v>140907934</v>
      </c>
      <c r="D194" s="84">
        <v>140902334</v>
      </c>
      <c r="E194" s="84">
        <f t="shared" si="39"/>
        <v>2223208.8</v>
      </c>
      <c r="F194" s="84">
        <v>2223208.8</v>
      </c>
      <c r="G194" s="56">
        <f t="shared" si="37"/>
        <v>0.018976226253755623</v>
      </c>
      <c r="H194" s="84">
        <f t="shared" si="40"/>
        <v>138679125.2</v>
      </c>
      <c r="I194" s="84">
        <f t="shared" si="41"/>
        <v>927835.08</v>
      </c>
      <c r="J194" s="84">
        <v>927835.08</v>
      </c>
      <c r="K194" s="56">
        <f t="shared" si="38"/>
        <v>0.010751498906179987</v>
      </c>
      <c r="L194" s="87">
        <f aca="true" t="shared" si="42" ref="L194:L274">D194-J194</f>
        <v>139974498.92</v>
      </c>
    </row>
    <row r="195" spans="1:12" ht="15">
      <c r="A195" s="52" t="s">
        <v>29</v>
      </c>
      <c r="B195" s="53" t="s">
        <v>34</v>
      </c>
      <c r="C195" s="84">
        <v>290941</v>
      </c>
      <c r="D195" s="84">
        <v>290941</v>
      </c>
      <c r="E195" s="84">
        <f t="shared" si="39"/>
        <v>0</v>
      </c>
      <c r="F195" s="84">
        <v>0</v>
      </c>
      <c r="G195" s="56">
        <f t="shared" si="37"/>
        <v>0</v>
      </c>
      <c r="H195" s="84">
        <f t="shared" si="40"/>
        <v>290941</v>
      </c>
      <c r="I195" s="84">
        <f t="shared" si="41"/>
        <v>0</v>
      </c>
      <c r="J195" s="84">
        <v>0</v>
      </c>
      <c r="K195" s="56">
        <f t="shared" si="38"/>
        <v>0</v>
      </c>
      <c r="L195" s="87">
        <f t="shared" si="42"/>
        <v>290941</v>
      </c>
    </row>
    <row r="196" spans="1:12" ht="15">
      <c r="A196" s="52" t="s">
        <v>114</v>
      </c>
      <c r="B196" s="53" t="s">
        <v>121</v>
      </c>
      <c r="C196" s="84">
        <v>82257852</v>
      </c>
      <c r="D196" s="84">
        <v>82257852</v>
      </c>
      <c r="E196" s="84">
        <f t="shared" si="39"/>
        <v>8686087.98</v>
      </c>
      <c r="F196" s="84">
        <v>8686087.98</v>
      </c>
      <c r="G196" s="56">
        <f t="shared" si="37"/>
        <v>0.07414021155750515</v>
      </c>
      <c r="H196" s="84">
        <f t="shared" si="40"/>
        <v>73571764.02</v>
      </c>
      <c r="I196" s="84">
        <f t="shared" si="41"/>
        <v>8669843.98</v>
      </c>
      <c r="J196" s="84">
        <v>8669843.98</v>
      </c>
      <c r="K196" s="56">
        <f t="shared" si="38"/>
        <v>0.10046377861432138</v>
      </c>
      <c r="L196" s="87">
        <f t="shared" si="42"/>
        <v>73588008.02</v>
      </c>
    </row>
    <row r="197" spans="1:12" ht="15">
      <c r="A197" s="52" t="s">
        <v>116</v>
      </c>
      <c r="B197" s="53" t="s">
        <v>123</v>
      </c>
      <c r="C197" s="84">
        <v>0</v>
      </c>
      <c r="D197" s="84">
        <v>0</v>
      </c>
      <c r="E197" s="84">
        <f t="shared" si="39"/>
        <v>0</v>
      </c>
      <c r="F197" s="84">
        <v>0</v>
      </c>
      <c r="G197" s="56">
        <f t="shared" si="37"/>
        <v>0</v>
      </c>
      <c r="H197" s="84">
        <f t="shared" si="40"/>
        <v>0</v>
      </c>
      <c r="I197" s="84">
        <f t="shared" si="41"/>
        <v>0</v>
      </c>
      <c r="J197" s="84">
        <v>0</v>
      </c>
      <c r="K197" s="56">
        <f t="shared" si="38"/>
        <v>0</v>
      </c>
      <c r="L197" s="87">
        <f t="shared" si="42"/>
        <v>0</v>
      </c>
    </row>
    <row r="198" spans="1:12" ht="15">
      <c r="A198" s="52" t="s">
        <v>96</v>
      </c>
      <c r="B198" s="53" t="s">
        <v>102</v>
      </c>
      <c r="C198" s="84">
        <v>45440641</v>
      </c>
      <c r="D198" s="84">
        <v>165340641</v>
      </c>
      <c r="E198" s="84">
        <f t="shared" si="39"/>
        <v>0</v>
      </c>
      <c r="F198" s="84">
        <v>0</v>
      </c>
      <c r="G198" s="56">
        <f t="shared" si="37"/>
        <v>0</v>
      </c>
      <c r="H198" s="84">
        <f t="shared" si="40"/>
        <v>165340641</v>
      </c>
      <c r="I198" s="84">
        <f t="shared" si="41"/>
        <v>0</v>
      </c>
      <c r="J198" s="84">
        <v>0</v>
      </c>
      <c r="K198" s="56">
        <f t="shared" si="38"/>
        <v>0</v>
      </c>
      <c r="L198" s="87">
        <f t="shared" si="42"/>
        <v>165340641</v>
      </c>
    </row>
    <row r="199" spans="1:12" ht="15">
      <c r="A199" s="52" t="s">
        <v>160</v>
      </c>
      <c r="B199" s="53" t="s">
        <v>161</v>
      </c>
      <c r="C199" s="84">
        <v>55033108</v>
      </c>
      <c r="D199" s="84">
        <v>91031108</v>
      </c>
      <c r="E199" s="84">
        <f t="shared" si="39"/>
        <v>0</v>
      </c>
      <c r="F199" s="84">
        <v>0</v>
      </c>
      <c r="G199" s="56">
        <f t="shared" si="37"/>
        <v>0</v>
      </c>
      <c r="H199" s="84">
        <f t="shared" si="40"/>
        <v>91031108</v>
      </c>
      <c r="I199" s="84">
        <f t="shared" si="41"/>
        <v>0</v>
      </c>
      <c r="J199" s="84">
        <v>0</v>
      </c>
      <c r="K199" s="56">
        <f t="shared" si="38"/>
        <v>0</v>
      </c>
      <c r="L199" s="87">
        <f t="shared" si="42"/>
        <v>91031108</v>
      </c>
    </row>
    <row r="200" spans="1:12" ht="15">
      <c r="A200" s="52" t="s">
        <v>97</v>
      </c>
      <c r="B200" s="53" t="s">
        <v>241</v>
      </c>
      <c r="C200" s="84">
        <v>11565000</v>
      </c>
      <c r="D200" s="84">
        <v>11565000</v>
      </c>
      <c r="E200" s="84">
        <f t="shared" si="39"/>
        <v>0</v>
      </c>
      <c r="F200" s="84">
        <v>0</v>
      </c>
      <c r="G200" s="56">
        <f t="shared" si="37"/>
        <v>0</v>
      </c>
      <c r="H200" s="84">
        <f t="shared" si="40"/>
        <v>11565000</v>
      </c>
      <c r="I200" s="84">
        <f t="shared" si="41"/>
        <v>0</v>
      </c>
      <c r="J200" s="84">
        <v>0</v>
      </c>
      <c r="K200" s="56">
        <f t="shared" si="38"/>
        <v>0</v>
      </c>
      <c r="L200" s="87">
        <f t="shared" si="42"/>
        <v>11565000</v>
      </c>
    </row>
    <row r="201" spans="1:12" ht="15">
      <c r="A201" s="52" t="s">
        <v>187</v>
      </c>
      <c r="B201" s="53" t="s">
        <v>188</v>
      </c>
      <c r="C201" s="84">
        <v>5000</v>
      </c>
      <c r="D201" s="84">
        <v>5000</v>
      </c>
      <c r="E201" s="84">
        <f t="shared" si="39"/>
        <v>0</v>
      </c>
      <c r="F201" s="84">
        <v>0</v>
      </c>
      <c r="G201" s="56">
        <f t="shared" si="37"/>
        <v>0</v>
      </c>
      <c r="H201" s="84">
        <f t="shared" si="40"/>
        <v>5000</v>
      </c>
      <c r="I201" s="84">
        <f t="shared" si="41"/>
        <v>0</v>
      </c>
      <c r="J201" s="84">
        <v>0</v>
      </c>
      <c r="K201" s="56">
        <f t="shared" si="38"/>
        <v>0</v>
      </c>
      <c r="L201" s="87">
        <f t="shared" si="42"/>
        <v>5000</v>
      </c>
    </row>
    <row r="202" spans="1:12" ht="14.25">
      <c r="A202" s="47" t="s">
        <v>162</v>
      </c>
      <c r="B202" s="50" t="s">
        <v>163</v>
      </c>
      <c r="C202" s="83">
        <f>SUM(C203:C220)</f>
        <v>391799992</v>
      </c>
      <c r="D202" s="83">
        <f>SUM(D203:D220)</f>
        <v>391787992</v>
      </c>
      <c r="E202" s="83">
        <f>SUM(E203:E220)</f>
        <v>46391424.1</v>
      </c>
      <c r="F202" s="83">
        <f>SUM(F203:F220)</f>
        <v>46391424.1</v>
      </c>
      <c r="G202" s="51">
        <f t="shared" si="37"/>
        <v>0.39597457510762435</v>
      </c>
      <c r="H202" s="83">
        <f t="shared" si="40"/>
        <v>345396567.9</v>
      </c>
      <c r="I202" s="83">
        <f>SUM(I203:I220)</f>
        <v>44031588.21</v>
      </c>
      <c r="J202" s="83">
        <f>SUM(J203:J220)</f>
        <v>44031588.21</v>
      </c>
      <c r="K202" s="51">
        <f t="shared" si="38"/>
        <v>0.5102259902451443</v>
      </c>
      <c r="L202" s="86">
        <f t="shared" si="42"/>
        <v>347756403.79</v>
      </c>
    </row>
    <row r="203" spans="1:12" ht="15">
      <c r="A203" s="52" t="s">
        <v>28</v>
      </c>
      <c r="B203" s="53" t="s">
        <v>33</v>
      </c>
      <c r="C203" s="84">
        <v>334376926</v>
      </c>
      <c r="D203" s="84">
        <v>334340926</v>
      </c>
      <c r="E203" s="84">
        <f aca="true" t="shared" si="43" ref="E203:E209">F203-0</f>
        <v>46210769.82</v>
      </c>
      <c r="F203" s="84">
        <v>46210769.82</v>
      </c>
      <c r="G203" s="56">
        <f t="shared" si="37"/>
        <v>0.39443259826271915</v>
      </c>
      <c r="H203" s="84">
        <f t="shared" si="40"/>
        <v>288130156.18</v>
      </c>
      <c r="I203" s="84">
        <f>J203-0</f>
        <v>43888839.52</v>
      </c>
      <c r="J203" s="84">
        <v>43888839.52</v>
      </c>
      <c r="K203" s="56">
        <f t="shared" si="38"/>
        <v>0.5085718575038024</v>
      </c>
      <c r="L203" s="87">
        <f t="shared" si="42"/>
        <v>290452086.48</v>
      </c>
    </row>
    <row r="204" spans="1:12" ht="15">
      <c r="A204" s="52" t="s">
        <v>50</v>
      </c>
      <c r="B204" s="53" t="s">
        <v>57</v>
      </c>
      <c r="C204" s="84">
        <v>29000</v>
      </c>
      <c r="D204" s="84">
        <v>29000</v>
      </c>
      <c r="E204" s="84">
        <f t="shared" si="43"/>
        <v>0</v>
      </c>
      <c r="F204" s="84">
        <v>0</v>
      </c>
      <c r="G204" s="56">
        <f t="shared" si="37"/>
        <v>0</v>
      </c>
      <c r="H204" s="84">
        <f t="shared" si="40"/>
        <v>29000</v>
      </c>
      <c r="I204" s="84">
        <f aca="true" t="shared" si="44" ref="I204:I220">J204-0</f>
        <v>0</v>
      </c>
      <c r="J204" s="84">
        <v>0</v>
      </c>
      <c r="K204" s="56">
        <f t="shared" si="38"/>
        <v>0</v>
      </c>
      <c r="L204" s="87">
        <f t="shared" si="42"/>
        <v>29000</v>
      </c>
    </row>
    <row r="205" spans="1:12" ht="15">
      <c r="A205" s="52" t="s">
        <v>51</v>
      </c>
      <c r="B205" s="53" t="s">
        <v>58</v>
      </c>
      <c r="C205" s="84">
        <v>0</v>
      </c>
      <c r="D205" s="84">
        <v>0</v>
      </c>
      <c r="E205" s="84">
        <f t="shared" si="43"/>
        <v>0</v>
      </c>
      <c r="F205" s="84">
        <v>0</v>
      </c>
      <c r="G205" s="56">
        <f t="shared" si="37"/>
        <v>0</v>
      </c>
      <c r="H205" s="84">
        <f t="shared" si="40"/>
        <v>0</v>
      </c>
      <c r="I205" s="84">
        <f t="shared" si="44"/>
        <v>0</v>
      </c>
      <c r="J205" s="84">
        <v>0</v>
      </c>
      <c r="K205" s="56">
        <f t="shared" si="38"/>
        <v>0</v>
      </c>
      <c r="L205" s="87">
        <f t="shared" si="42"/>
        <v>0</v>
      </c>
    </row>
    <row r="206" spans="1:12" ht="15">
      <c r="A206" s="52" t="s">
        <v>29</v>
      </c>
      <c r="B206" s="53" t="s">
        <v>267</v>
      </c>
      <c r="C206" s="84">
        <v>0</v>
      </c>
      <c r="D206" s="84">
        <v>0</v>
      </c>
      <c r="E206" s="54">
        <f t="shared" si="43"/>
        <v>0</v>
      </c>
      <c r="F206" s="54">
        <v>0</v>
      </c>
      <c r="G206" s="56">
        <f t="shared" si="37"/>
        <v>0</v>
      </c>
      <c r="H206" s="84">
        <f t="shared" si="40"/>
        <v>0</v>
      </c>
      <c r="I206" s="84">
        <f t="shared" si="44"/>
        <v>0</v>
      </c>
      <c r="J206" s="84">
        <v>0</v>
      </c>
      <c r="K206" s="56">
        <f t="shared" si="38"/>
        <v>0</v>
      </c>
      <c r="L206" s="87">
        <f t="shared" si="42"/>
        <v>0</v>
      </c>
    </row>
    <row r="207" spans="1:12" ht="15">
      <c r="A207" s="52" t="s">
        <v>94</v>
      </c>
      <c r="B207" s="53" t="s">
        <v>100</v>
      </c>
      <c r="C207" s="54">
        <v>0</v>
      </c>
      <c r="D207" s="54">
        <v>0</v>
      </c>
      <c r="E207" s="54">
        <f t="shared" si="43"/>
        <v>0</v>
      </c>
      <c r="F207" s="54">
        <v>0</v>
      </c>
      <c r="G207" s="56">
        <f t="shared" si="37"/>
        <v>0</v>
      </c>
      <c r="H207" s="84">
        <f t="shared" si="40"/>
        <v>0</v>
      </c>
      <c r="I207" s="84">
        <f t="shared" si="44"/>
        <v>0</v>
      </c>
      <c r="J207" s="84">
        <v>0</v>
      </c>
      <c r="K207" s="56">
        <f t="shared" si="38"/>
        <v>0</v>
      </c>
      <c r="L207" s="87">
        <f t="shared" si="42"/>
        <v>0</v>
      </c>
    </row>
    <row r="208" spans="1:12" ht="15">
      <c r="A208" s="52" t="s">
        <v>68</v>
      </c>
      <c r="B208" s="53" t="s">
        <v>76</v>
      </c>
      <c r="C208" s="84">
        <v>775206</v>
      </c>
      <c r="D208" s="84">
        <v>775206</v>
      </c>
      <c r="E208" s="84">
        <f t="shared" si="43"/>
        <v>0</v>
      </c>
      <c r="F208" s="84">
        <v>0</v>
      </c>
      <c r="G208" s="56">
        <f t="shared" si="37"/>
        <v>0</v>
      </c>
      <c r="H208" s="84">
        <f t="shared" si="40"/>
        <v>775206</v>
      </c>
      <c r="I208" s="84">
        <f>J208-0</f>
        <v>0</v>
      </c>
      <c r="J208" s="84">
        <v>0</v>
      </c>
      <c r="K208" s="56">
        <f t="shared" si="38"/>
        <v>0</v>
      </c>
      <c r="L208" s="87">
        <f t="shared" si="42"/>
        <v>775206</v>
      </c>
    </row>
    <row r="209" spans="1:12" ht="15">
      <c r="A209" s="52" t="s">
        <v>106</v>
      </c>
      <c r="B209" s="53" t="s">
        <v>108</v>
      </c>
      <c r="C209" s="84">
        <v>100000</v>
      </c>
      <c r="D209" s="84">
        <v>100000</v>
      </c>
      <c r="E209" s="84">
        <f t="shared" si="43"/>
        <v>0</v>
      </c>
      <c r="F209" s="84">
        <v>0</v>
      </c>
      <c r="G209" s="56">
        <f t="shared" si="37"/>
        <v>0</v>
      </c>
      <c r="H209" s="84">
        <f t="shared" si="40"/>
        <v>100000</v>
      </c>
      <c r="I209" s="84">
        <f>J209-0</f>
        <v>0</v>
      </c>
      <c r="J209" s="84">
        <v>0</v>
      </c>
      <c r="K209" s="56">
        <f t="shared" si="38"/>
        <v>0</v>
      </c>
      <c r="L209" s="87">
        <f t="shared" si="42"/>
        <v>100000</v>
      </c>
    </row>
    <row r="210" spans="1:12" ht="15">
      <c r="A210" s="52" t="s">
        <v>135</v>
      </c>
      <c r="B210" s="53" t="s">
        <v>136</v>
      </c>
      <c r="C210" s="54">
        <v>0</v>
      </c>
      <c r="D210" s="84">
        <v>0</v>
      </c>
      <c r="E210" s="54">
        <f aca="true" t="shared" si="45" ref="E210:E220">F210-0</f>
        <v>0</v>
      </c>
      <c r="F210" s="54">
        <v>0</v>
      </c>
      <c r="G210" s="56">
        <f t="shared" si="37"/>
        <v>0</v>
      </c>
      <c r="H210" s="54">
        <f t="shared" si="40"/>
        <v>0</v>
      </c>
      <c r="I210" s="84">
        <f t="shared" si="44"/>
        <v>0</v>
      </c>
      <c r="J210" s="54">
        <v>0</v>
      </c>
      <c r="K210" s="56">
        <f t="shared" si="38"/>
        <v>0</v>
      </c>
      <c r="L210" s="87">
        <f t="shared" si="42"/>
        <v>0</v>
      </c>
    </row>
    <row r="211" spans="1:12" ht="15">
      <c r="A211" s="52" t="s">
        <v>96</v>
      </c>
      <c r="B211" s="53" t="s">
        <v>102</v>
      </c>
      <c r="C211" s="84">
        <v>87800</v>
      </c>
      <c r="D211" s="84">
        <v>87800</v>
      </c>
      <c r="E211" s="54">
        <f>F211-0</f>
        <v>0</v>
      </c>
      <c r="F211" s="54">
        <v>0</v>
      </c>
      <c r="G211" s="56">
        <f t="shared" si="37"/>
        <v>0</v>
      </c>
      <c r="H211" s="84">
        <f t="shared" si="40"/>
        <v>87800</v>
      </c>
      <c r="I211" s="84">
        <f>J211-0</f>
        <v>0</v>
      </c>
      <c r="J211" s="54">
        <v>0</v>
      </c>
      <c r="K211" s="56">
        <f t="shared" si="38"/>
        <v>0</v>
      </c>
      <c r="L211" s="87">
        <f t="shared" si="42"/>
        <v>87800</v>
      </c>
    </row>
    <row r="212" spans="1:12" ht="15">
      <c r="A212" s="52" t="s">
        <v>155</v>
      </c>
      <c r="B212" s="53" t="s">
        <v>156</v>
      </c>
      <c r="C212" s="54">
        <v>0</v>
      </c>
      <c r="D212" s="84">
        <v>0</v>
      </c>
      <c r="E212" s="54">
        <f t="shared" si="45"/>
        <v>0</v>
      </c>
      <c r="F212" s="54">
        <v>0</v>
      </c>
      <c r="G212" s="56">
        <f t="shared" si="37"/>
        <v>0</v>
      </c>
      <c r="H212" s="84">
        <f t="shared" si="40"/>
        <v>0</v>
      </c>
      <c r="I212" s="84">
        <f t="shared" si="44"/>
        <v>0</v>
      </c>
      <c r="J212" s="54">
        <v>0</v>
      </c>
      <c r="K212" s="56">
        <f t="shared" si="38"/>
        <v>0</v>
      </c>
      <c r="L212" s="87">
        <f t="shared" si="42"/>
        <v>0</v>
      </c>
    </row>
    <row r="213" spans="1:12" ht="15">
      <c r="A213" s="52" t="s">
        <v>166</v>
      </c>
      <c r="B213" s="53" t="s">
        <v>167</v>
      </c>
      <c r="C213" s="54">
        <v>0</v>
      </c>
      <c r="D213" s="84">
        <v>0</v>
      </c>
      <c r="E213" s="54">
        <f t="shared" si="45"/>
        <v>0</v>
      </c>
      <c r="F213" s="54">
        <v>0</v>
      </c>
      <c r="G213" s="56">
        <f t="shared" si="37"/>
        <v>0</v>
      </c>
      <c r="H213" s="84">
        <f t="shared" si="40"/>
        <v>0</v>
      </c>
      <c r="I213" s="84">
        <f t="shared" si="44"/>
        <v>0</v>
      </c>
      <c r="J213" s="54">
        <v>0</v>
      </c>
      <c r="K213" s="56">
        <f t="shared" si="38"/>
        <v>0</v>
      </c>
      <c r="L213" s="87">
        <f t="shared" si="42"/>
        <v>0</v>
      </c>
    </row>
    <row r="214" spans="1:12" ht="15">
      <c r="A214" s="52" t="s">
        <v>168</v>
      </c>
      <c r="B214" s="53" t="s">
        <v>169</v>
      </c>
      <c r="C214" s="54">
        <v>0</v>
      </c>
      <c r="D214" s="84">
        <v>0</v>
      </c>
      <c r="E214" s="54">
        <f t="shared" si="45"/>
        <v>0</v>
      </c>
      <c r="F214" s="54">
        <v>0</v>
      </c>
      <c r="G214" s="56">
        <f t="shared" si="37"/>
        <v>0</v>
      </c>
      <c r="H214" s="84">
        <f t="shared" si="40"/>
        <v>0</v>
      </c>
      <c r="I214" s="84">
        <f t="shared" si="44"/>
        <v>0</v>
      </c>
      <c r="J214" s="54">
        <v>0</v>
      </c>
      <c r="K214" s="56">
        <f t="shared" si="38"/>
        <v>0</v>
      </c>
      <c r="L214" s="87">
        <f t="shared" si="42"/>
        <v>0</v>
      </c>
    </row>
    <row r="215" spans="1:12" ht="15">
      <c r="A215" s="52" t="s">
        <v>170</v>
      </c>
      <c r="B215" s="53" t="s">
        <v>171</v>
      </c>
      <c r="C215" s="84">
        <v>700039</v>
      </c>
      <c r="D215" s="84">
        <v>700039</v>
      </c>
      <c r="E215" s="54">
        <f t="shared" si="45"/>
        <v>0</v>
      </c>
      <c r="F215" s="54">
        <v>0</v>
      </c>
      <c r="G215" s="56">
        <f t="shared" si="37"/>
        <v>0</v>
      </c>
      <c r="H215" s="84">
        <f t="shared" si="40"/>
        <v>700039</v>
      </c>
      <c r="I215" s="84">
        <f t="shared" si="44"/>
        <v>0</v>
      </c>
      <c r="J215" s="54">
        <v>0</v>
      </c>
      <c r="K215" s="56">
        <f t="shared" si="38"/>
        <v>0</v>
      </c>
      <c r="L215" s="87">
        <f t="shared" si="42"/>
        <v>700039</v>
      </c>
    </row>
    <row r="216" spans="1:12" ht="15">
      <c r="A216" s="52" t="s">
        <v>172</v>
      </c>
      <c r="B216" s="53" t="s">
        <v>173</v>
      </c>
      <c r="C216" s="84">
        <v>2141298</v>
      </c>
      <c r="D216" s="84">
        <v>2141298</v>
      </c>
      <c r="E216" s="84">
        <f>F216-0</f>
        <v>0</v>
      </c>
      <c r="F216" s="84">
        <v>0</v>
      </c>
      <c r="G216" s="56">
        <f t="shared" si="37"/>
        <v>0</v>
      </c>
      <c r="H216" s="84">
        <f t="shared" si="40"/>
        <v>2141298</v>
      </c>
      <c r="I216" s="84">
        <f>J216-0</f>
        <v>0</v>
      </c>
      <c r="J216" s="54">
        <v>0</v>
      </c>
      <c r="K216" s="56">
        <f t="shared" si="38"/>
        <v>0</v>
      </c>
      <c r="L216" s="87">
        <f t="shared" si="42"/>
        <v>2141298</v>
      </c>
    </row>
    <row r="217" spans="1:13" ht="15">
      <c r="A217" s="52" t="s">
        <v>274</v>
      </c>
      <c r="B217" s="53" t="s">
        <v>276</v>
      </c>
      <c r="C217" s="84">
        <v>46675253</v>
      </c>
      <c r="D217" s="84">
        <v>46675253</v>
      </c>
      <c r="E217" s="84">
        <f>F217-0</f>
        <v>19726.94</v>
      </c>
      <c r="F217" s="84">
        <v>19726.94</v>
      </c>
      <c r="G217" s="56">
        <f t="shared" si="37"/>
        <v>0.00016837954074950672</v>
      </c>
      <c r="H217" s="84">
        <f t="shared" si="40"/>
        <v>46655526.06</v>
      </c>
      <c r="I217" s="84">
        <f>J217-0</f>
        <v>19726.94</v>
      </c>
      <c r="J217" s="54">
        <v>19726.94</v>
      </c>
      <c r="K217" s="56">
        <f t="shared" si="38"/>
        <v>0.00022859038034246155</v>
      </c>
      <c r="L217" s="57">
        <f t="shared" si="42"/>
        <v>46655526.06</v>
      </c>
      <c r="M217" s="107"/>
    </row>
    <row r="218" spans="1:13" ht="15">
      <c r="A218" s="52" t="s">
        <v>275</v>
      </c>
      <c r="B218" s="53" t="s">
        <v>277</v>
      </c>
      <c r="C218" s="84">
        <v>3254248</v>
      </c>
      <c r="D218" s="84">
        <v>3278248</v>
      </c>
      <c r="E218" s="84">
        <f>F218-0</f>
        <v>151823.03</v>
      </c>
      <c r="F218" s="84">
        <v>151823.03</v>
      </c>
      <c r="G218" s="56">
        <f t="shared" si="37"/>
        <v>0.0012958873533654273</v>
      </c>
      <c r="H218" s="84">
        <f t="shared" si="40"/>
        <v>3126424.97</v>
      </c>
      <c r="I218" s="84">
        <f>J218-0</f>
        <v>113917.44</v>
      </c>
      <c r="J218" s="54">
        <v>113917.44</v>
      </c>
      <c r="K218" s="56">
        <f t="shared" si="38"/>
        <v>0.0013200441090832913</v>
      </c>
      <c r="L218" s="57">
        <f t="shared" si="42"/>
        <v>3164330.56</v>
      </c>
      <c r="M218" s="107"/>
    </row>
    <row r="219" spans="1:12" ht="15">
      <c r="A219" s="52" t="s">
        <v>244</v>
      </c>
      <c r="B219" s="53" t="s">
        <v>245</v>
      </c>
      <c r="C219" s="54">
        <v>0</v>
      </c>
      <c r="D219" s="84">
        <v>0</v>
      </c>
      <c r="E219" s="54">
        <f t="shared" si="45"/>
        <v>0</v>
      </c>
      <c r="F219" s="54">
        <v>0</v>
      </c>
      <c r="G219" s="56">
        <f t="shared" si="37"/>
        <v>0</v>
      </c>
      <c r="H219" s="54">
        <f t="shared" si="40"/>
        <v>0</v>
      </c>
      <c r="I219" s="84">
        <f t="shared" si="44"/>
        <v>0</v>
      </c>
      <c r="J219" s="54">
        <v>0</v>
      </c>
      <c r="K219" s="56">
        <f t="shared" si="38"/>
        <v>0</v>
      </c>
      <c r="L219" s="57">
        <f t="shared" si="42"/>
        <v>0</v>
      </c>
    </row>
    <row r="220" spans="1:12" ht="15">
      <c r="A220" s="52" t="s">
        <v>71</v>
      </c>
      <c r="B220" s="53" t="s">
        <v>79</v>
      </c>
      <c r="C220" s="54">
        <v>3660222</v>
      </c>
      <c r="D220" s="84">
        <v>3660222</v>
      </c>
      <c r="E220" s="54">
        <f t="shared" si="45"/>
        <v>9104.31</v>
      </c>
      <c r="F220" s="54">
        <v>9104.31</v>
      </c>
      <c r="G220" s="56">
        <f t="shared" si="37"/>
        <v>7.770995079019562E-05</v>
      </c>
      <c r="H220" s="54">
        <f t="shared" si="40"/>
        <v>3651117.69</v>
      </c>
      <c r="I220" s="84">
        <f t="shared" si="44"/>
        <v>9104.31</v>
      </c>
      <c r="J220" s="54">
        <v>9104.31</v>
      </c>
      <c r="K220" s="56"/>
      <c r="L220" s="57"/>
    </row>
    <row r="221" spans="1:12" ht="14.25">
      <c r="A221" s="47" t="s">
        <v>175</v>
      </c>
      <c r="B221" s="50" t="s">
        <v>174</v>
      </c>
      <c r="C221" s="83">
        <f>SUM(C222:C224)</f>
        <v>23867445</v>
      </c>
      <c r="D221" s="83">
        <f>SUM(D222:D224)</f>
        <v>23867445</v>
      </c>
      <c r="E221" s="83">
        <f>SUM(E222:E224)</f>
        <v>1381737.68</v>
      </c>
      <c r="F221" s="83">
        <f>SUM(F222:F224)</f>
        <v>1381737.68</v>
      </c>
      <c r="G221" s="51">
        <f aca="true" t="shared" si="46" ref="G221:G238">(F221/$F$286)*100</f>
        <v>0.011793839084758655</v>
      </c>
      <c r="H221" s="83">
        <f t="shared" si="40"/>
        <v>22485707.32</v>
      </c>
      <c r="I221" s="83">
        <f>SUM(I222:I224)</f>
        <v>1364215.89</v>
      </c>
      <c r="J221" s="83">
        <f>SUM(J222:J224)</f>
        <v>1364215.89</v>
      </c>
      <c r="K221" s="51">
        <f aca="true" t="shared" si="47" ref="K221:K252">(J221/$J$286)*100</f>
        <v>0.015808160270388092</v>
      </c>
      <c r="L221" s="86">
        <f t="shared" si="42"/>
        <v>22503229.11</v>
      </c>
    </row>
    <row r="222" spans="1:12" ht="15">
      <c r="A222" s="52" t="s">
        <v>28</v>
      </c>
      <c r="B222" s="53" t="s">
        <v>33</v>
      </c>
      <c r="C222" s="84">
        <v>10931758</v>
      </c>
      <c r="D222" s="84">
        <v>10931758</v>
      </c>
      <c r="E222" s="84">
        <f>F222-0</f>
        <v>1381737.68</v>
      </c>
      <c r="F222" s="84">
        <v>1381737.68</v>
      </c>
      <c r="G222" s="56">
        <f t="shared" si="46"/>
        <v>0.011793839084758655</v>
      </c>
      <c r="H222" s="84">
        <f t="shared" si="40"/>
        <v>9550020.32</v>
      </c>
      <c r="I222" s="84">
        <f>J222-0</f>
        <v>1364215.89</v>
      </c>
      <c r="J222" s="84">
        <v>1364215.89</v>
      </c>
      <c r="K222" s="56">
        <f t="shared" si="47"/>
        <v>0.015808160270388092</v>
      </c>
      <c r="L222" s="87">
        <f t="shared" si="42"/>
        <v>9567542.11</v>
      </c>
    </row>
    <row r="223" spans="1:12" ht="15">
      <c r="A223" s="52" t="s">
        <v>139</v>
      </c>
      <c r="B223" s="53" t="s">
        <v>140</v>
      </c>
      <c r="C223" s="84">
        <v>1147562</v>
      </c>
      <c r="D223" s="84">
        <v>1147562</v>
      </c>
      <c r="E223" s="84">
        <f>F223-0</f>
        <v>0</v>
      </c>
      <c r="F223" s="84">
        <v>0</v>
      </c>
      <c r="G223" s="56">
        <f t="shared" si="46"/>
        <v>0</v>
      </c>
      <c r="H223" s="84">
        <f t="shared" si="40"/>
        <v>1147562</v>
      </c>
      <c r="I223" s="84">
        <f>J223-0</f>
        <v>0</v>
      </c>
      <c r="J223" s="84">
        <v>0</v>
      </c>
      <c r="K223" s="56">
        <f t="shared" si="47"/>
        <v>0</v>
      </c>
      <c r="L223" s="87">
        <f t="shared" si="42"/>
        <v>1147562</v>
      </c>
    </row>
    <row r="224" spans="1:12" ht="15">
      <c r="A224" s="52" t="s">
        <v>176</v>
      </c>
      <c r="B224" s="53" t="s">
        <v>177</v>
      </c>
      <c r="C224" s="84">
        <v>11788125</v>
      </c>
      <c r="D224" s="84">
        <v>11788125</v>
      </c>
      <c r="E224" s="84">
        <f>F224-0</f>
        <v>0</v>
      </c>
      <c r="F224" s="84">
        <v>0</v>
      </c>
      <c r="G224" s="56">
        <f t="shared" si="46"/>
        <v>0</v>
      </c>
      <c r="H224" s="84">
        <f t="shared" si="40"/>
        <v>11788125</v>
      </c>
      <c r="I224" s="84">
        <f>J224-0</f>
        <v>0</v>
      </c>
      <c r="J224" s="84">
        <v>0</v>
      </c>
      <c r="K224" s="56">
        <f t="shared" si="47"/>
        <v>0</v>
      </c>
      <c r="L224" s="87">
        <f t="shared" si="42"/>
        <v>11788125</v>
      </c>
    </row>
    <row r="225" spans="1:12" ht="14.25">
      <c r="A225" s="47" t="s">
        <v>178</v>
      </c>
      <c r="B225" s="50" t="s">
        <v>179</v>
      </c>
      <c r="C225" s="83">
        <f>SUM(C226:C239)</f>
        <v>120609356</v>
      </c>
      <c r="D225" s="83">
        <f>SUM(D226:D239)</f>
        <v>123959356</v>
      </c>
      <c r="E225" s="83">
        <f>SUM(E226:E239)</f>
        <v>9180675.73</v>
      </c>
      <c r="F225" s="83">
        <f>SUM(F226:F239)</f>
        <v>9180675.73</v>
      </c>
      <c r="G225" s="51">
        <f t="shared" si="46"/>
        <v>0.07836177142463771</v>
      </c>
      <c r="H225" s="83">
        <f t="shared" si="40"/>
        <v>114778680.27</v>
      </c>
      <c r="I225" s="83">
        <f>SUM(I226:I239)</f>
        <v>8461319.22</v>
      </c>
      <c r="J225" s="83">
        <f>SUM(J226:J239)</f>
        <v>8461319.22</v>
      </c>
      <c r="K225" s="51">
        <f t="shared" si="47"/>
        <v>0.09804745078044441</v>
      </c>
      <c r="L225" s="86">
        <f t="shared" si="42"/>
        <v>115498036.78</v>
      </c>
    </row>
    <row r="226" spans="1:12" ht="15">
      <c r="A226" s="52" t="s">
        <v>28</v>
      </c>
      <c r="B226" s="53" t="s">
        <v>33</v>
      </c>
      <c r="C226" s="84">
        <v>70382648</v>
      </c>
      <c r="D226" s="84">
        <v>73732648</v>
      </c>
      <c r="E226" s="84">
        <f>F226-0</f>
        <v>9172749.73</v>
      </c>
      <c r="F226" s="84">
        <v>9172749.73</v>
      </c>
      <c r="G226" s="56">
        <f t="shared" si="46"/>
        <v>0.07829411895344954</v>
      </c>
      <c r="H226" s="84">
        <f t="shared" si="40"/>
        <v>64559898.269999996</v>
      </c>
      <c r="I226" s="84">
        <f>J226-0</f>
        <v>8457493.22</v>
      </c>
      <c r="J226" s="84">
        <v>8457493.22</v>
      </c>
      <c r="K226" s="56">
        <f t="shared" si="47"/>
        <v>0.09800311613983669</v>
      </c>
      <c r="L226" s="87">
        <f t="shared" si="42"/>
        <v>65275154.78</v>
      </c>
    </row>
    <row r="227" spans="1:12" ht="15">
      <c r="A227" s="52" t="s">
        <v>232</v>
      </c>
      <c r="B227" s="53" t="s">
        <v>231</v>
      </c>
      <c r="C227" s="84">
        <v>5000</v>
      </c>
      <c r="D227" s="84">
        <v>5000</v>
      </c>
      <c r="E227" s="84">
        <f>F227-0</f>
        <v>0</v>
      </c>
      <c r="F227" s="84">
        <v>0</v>
      </c>
      <c r="G227" s="56">
        <f t="shared" si="46"/>
        <v>0</v>
      </c>
      <c r="H227" s="84">
        <f t="shared" si="40"/>
        <v>5000</v>
      </c>
      <c r="I227" s="84">
        <f>J227-0</f>
        <v>0</v>
      </c>
      <c r="J227" s="84">
        <v>0</v>
      </c>
      <c r="K227" s="56">
        <f t="shared" si="47"/>
        <v>0</v>
      </c>
      <c r="L227" s="87">
        <f t="shared" si="42"/>
        <v>5000</v>
      </c>
    </row>
    <row r="228" spans="1:12" ht="15">
      <c r="A228" s="52" t="s">
        <v>49</v>
      </c>
      <c r="B228" s="53" t="s">
        <v>56</v>
      </c>
      <c r="C228" s="84">
        <v>110000</v>
      </c>
      <c r="D228" s="84">
        <v>110000</v>
      </c>
      <c r="E228" s="84">
        <f>F228-0</f>
        <v>0</v>
      </c>
      <c r="F228" s="84">
        <v>0</v>
      </c>
      <c r="G228" s="56">
        <f t="shared" si="46"/>
        <v>0</v>
      </c>
      <c r="H228" s="84">
        <f t="shared" si="40"/>
        <v>110000</v>
      </c>
      <c r="I228" s="84">
        <f aca="true" t="shared" si="48" ref="I228:I238">J228-0</f>
        <v>0</v>
      </c>
      <c r="J228" s="84">
        <v>0</v>
      </c>
      <c r="K228" s="56">
        <f t="shared" si="47"/>
        <v>0</v>
      </c>
      <c r="L228" s="87">
        <f t="shared" si="42"/>
        <v>110000</v>
      </c>
    </row>
    <row r="229" spans="1:12" ht="15">
      <c r="A229" s="52" t="s">
        <v>51</v>
      </c>
      <c r="B229" s="53" t="s">
        <v>58</v>
      </c>
      <c r="C229" s="84">
        <v>0</v>
      </c>
      <c r="D229" s="84">
        <v>0</v>
      </c>
      <c r="E229" s="84">
        <f aca="true" t="shared" si="49" ref="E229:E238">F229-0</f>
        <v>0</v>
      </c>
      <c r="F229" s="84">
        <v>0</v>
      </c>
      <c r="G229" s="56">
        <f t="shared" si="46"/>
        <v>0</v>
      </c>
      <c r="H229" s="84">
        <f t="shared" si="40"/>
        <v>0</v>
      </c>
      <c r="I229" s="84">
        <f t="shared" si="48"/>
        <v>0</v>
      </c>
      <c r="J229" s="84">
        <v>0</v>
      </c>
      <c r="K229" s="56">
        <f t="shared" si="47"/>
        <v>0</v>
      </c>
      <c r="L229" s="87">
        <f t="shared" si="42"/>
        <v>0</v>
      </c>
    </row>
    <row r="230" spans="1:12" ht="15">
      <c r="A230" s="52" t="s">
        <v>160</v>
      </c>
      <c r="B230" s="53" t="s">
        <v>161</v>
      </c>
      <c r="C230" s="84">
        <v>0</v>
      </c>
      <c r="D230" s="84">
        <v>0</v>
      </c>
      <c r="E230" s="84">
        <f t="shared" si="49"/>
        <v>0</v>
      </c>
      <c r="F230" s="84">
        <v>0</v>
      </c>
      <c r="G230" s="56">
        <f t="shared" si="46"/>
        <v>0</v>
      </c>
      <c r="H230" s="84">
        <f>D230-F230</f>
        <v>0</v>
      </c>
      <c r="I230" s="84">
        <f t="shared" si="48"/>
        <v>0</v>
      </c>
      <c r="J230" s="84">
        <v>0</v>
      </c>
      <c r="K230" s="56">
        <f t="shared" si="47"/>
        <v>0</v>
      </c>
      <c r="L230" s="87">
        <f>D230-J230</f>
        <v>0</v>
      </c>
    </row>
    <row r="231" spans="1:12" ht="15">
      <c r="A231" s="52" t="s">
        <v>97</v>
      </c>
      <c r="B231" s="53" t="s">
        <v>241</v>
      </c>
      <c r="C231" s="84">
        <v>0</v>
      </c>
      <c r="D231" s="84">
        <v>0</v>
      </c>
      <c r="E231" s="84">
        <f>F231-0</f>
        <v>0</v>
      </c>
      <c r="F231" s="84">
        <v>0</v>
      </c>
      <c r="G231" s="56">
        <f t="shared" si="46"/>
        <v>0</v>
      </c>
      <c r="H231" s="84">
        <f>D231-F231</f>
        <v>0</v>
      </c>
      <c r="I231" s="84">
        <f>J231-0</f>
        <v>0</v>
      </c>
      <c r="J231" s="84">
        <v>0</v>
      </c>
      <c r="K231" s="56">
        <f t="shared" si="47"/>
        <v>0</v>
      </c>
      <c r="L231" s="87">
        <f>D231-J231</f>
        <v>0</v>
      </c>
    </row>
    <row r="232" spans="1:13" ht="15">
      <c r="A232" s="52" t="s">
        <v>180</v>
      </c>
      <c r="B232" s="53" t="s">
        <v>181</v>
      </c>
      <c r="C232" s="84">
        <v>1587120</v>
      </c>
      <c r="D232" s="84">
        <v>1587120</v>
      </c>
      <c r="E232" s="84">
        <f>F232-0</f>
        <v>6500</v>
      </c>
      <c r="F232" s="84">
        <v>6500</v>
      </c>
      <c r="G232" s="56">
        <f t="shared" si="46"/>
        <v>5.548083052271633E-05</v>
      </c>
      <c r="H232" s="84">
        <f>D232-F232</f>
        <v>1580620</v>
      </c>
      <c r="I232" s="84">
        <f>J232-0</f>
        <v>2400</v>
      </c>
      <c r="J232" s="84">
        <v>2400</v>
      </c>
      <c r="K232" s="56">
        <f t="shared" si="47"/>
        <v>2.781054298446225E-05</v>
      </c>
      <c r="L232" s="87">
        <f>D232-J232</f>
        <v>1584720</v>
      </c>
      <c r="M232" s="107"/>
    </row>
    <row r="233" spans="1:13" ht="15">
      <c r="A233" s="52" t="s">
        <v>182</v>
      </c>
      <c r="B233" s="53" t="s">
        <v>183</v>
      </c>
      <c r="C233" s="84">
        <v>24425</v>
      </c>
      <c r="D233" s="84">
        <v>24425</v>
      </c>
      <c r="E233" s="84">
        <f>F233-0</f>
        <v>1426</v>
      </c>
      <c r="F233" s="84">
        <v>1426</v>
      </c>
      <c r="G233" s="56">
        <f t="shared" si="46"/>
        <v>1.2171640665445153E-05</v>
      </c>
      <c r="H233" s="84">
        <f>D233-F233</f>
        <v>22999</v>
      </c>
      <c r="I233" s="84">
        <f>J233-0</f>
        <v>1426</v>
      </c>
      <c r="J233" s="84">
        <v>1426</v>
      </c>
      <c r="K233" s="56">
        <f t="shared" si="47"/>
        <v>1.6524097623267986E-05</v>
      </c>
      <c r="L233" s="87">
        <f>D233-J233</f>
        <v>22999</v>
      </c>
      <c r="M233" s="107"/>
    </row>
    <row r="234" spans="1:12" ht="15">
      <c r="A234" s="52" t="s">
        <v>184</v>
      </c>
      <c r="B234" s="53" t="s">
        <v>250</v>
      </c>
      <c r="C234" s="84">
        <v>30000</v>
      </c>
      <c r="D234" s="84">
        <v>30000</v>
      </c>
      <c r="E234" s="84">
        <f>F234-0</f>
        <v>0</v>
      </c>
      <c r="F234" s="84">
        <v>0</v>
      </c>
      <c r="G234" s="56">
        <f t="shared" si="46"/>
        <v>0</v>
      </c>
      <c r="H234" s="84">
        <f t="shared" si="40"/>
        <v>30000</v>
      </c>
      <c r="I234" s="84">
        <f>J234-0</f>
        <v>0</v>
      </c>
      <c r="J234" s="84">
        <v>0</v>
      </c>
      <c r="K234" s="56">
        <f t="shared" si="47"/>
        <v>0</v>
      </c>
      <c r="L234" s="87">
        <f t="shared" si="42"/>
        <v>30000</v>
      </c>
    </row>
    <row r="235" spans="1:12" ht="15">
      <c r="A235" s="52" t="s">
        <v>191</v>
      </c>
      <c r="B235" s="53" t="s">
        <v>192</v>
      </c>
      <c r="C235" s="84">
        <v>48460163</v>
      </c>
      <c r="D235" s="84">
        <v>48460163</v>
      </c>
      <c r="E235" s="84">
        <f>F235-0</f>
        <v>0</v>
      </c>
      <c r="F235" s="84">
        <v>0</v>
      </c>
      <c r="G235" s="56">
        <f t="shared" si="46"/>
        <v>0</v>
      </c>
      <c r="H235" s="84">
        <f t="shared" si="40"/>
        <v>48460163</v>
      </c>
      <c r="I235" s="84">
        <f>J235-0</f>
        <v>0</v>
      </c>
      <c r="J235" s="84">
        <v>0</v>
      </c>
      <c r="K235" s="56">
        <f t="shared" si="47"/>
        <v>0</v>
      </c>
      <c r="L235" s="87">
        <f t="shared" si="42"/>
        <v>48460163</v>
      </c>
    </row>
    <row r="236" spans="1:12" ht="15">
      <c r="A236" s="52" t="s">
        <v>185</v>
      </c>
      <c r="B236" s="53" t="s">
        <v>186</v>
      </c>
      <c r="C236" s="84">
        <v>0</v>
      </c>
      <c r="D236" s="84">
        <v>0</v>
      </c>
      <c r="E236" s="84">
        <f t="shared" si="49"/>
        <v>0</v>
      </c>
      <c r="F236" s="84">
        <v>0</v>
      </c>
      <c r="G236" s="56">
        <f t="shared" si="46"/>
        <v>0</v>
      </c>
      <c r="H236" s="84">
        <f t="shared" si="40"/>
        <v>0</v>
      </c>
      <c r="I236" s="84">
        <f t="shared" si="48"/>
        <v>0</v>
      </c>
      <c r="J236" s="84">
        <v>0</v>
      </c>
      <c r="K236" s="56">
        <f t="shared" si="47"/>
        <v>0</v>
      </c>
      <c r="L236" s="87">
        <f t="shared" si="42"/>
        <v>0</v>
      </c>
    </row>
    <row r="237" spans="1:12" ht="15">
      <c r="A237" s="52" t="s">
        <v>187</v>
      </c>
      <c r="B237" s="53" t="s">
        <v>188</v>
      </c>
      <c r="C237" s="84">
        <v>0</v>
      </c>
      <c r="D237" s="84">
        <v>0</v>
      </c>
      <c r="E237" s="84">
        <f t="shared" si="49"/>
        <v>0</v>
      </c>
      <c r="F237" s="84">
        <v>0</v>
      </c>
      <c r="G237" s="56">
        <f t="shared" si="46"/>
        <v>0</v>
      </c>
      <c r="H237" s="84">
        <f>D237-F237</f>
        <v>0</v>
      </c>
      <c r="I237" s="84">
        <f t="shared" si="48"/>
        <v>0</v>
      </c>
      <c r="J237" s="84">
        <v>0</v>
      </c>
      <c r="K237" s="56">
        <f t="shared" si="47"/>
        <v>0</v>
      </c>
      <c r="L237" s="87">
        <f>D237-J237</f>
        <v>0</v>
      </c>
    </row>
    <row r="238" spans="1:12" ht="15">
      <c r="A238" s="52" t="s">
        <v>253</v>
      </c>
      <c r="B238" s="53" t="s">
        <v>254</v>
      </c>
      <c r="C238" s="84">
        <v>0</v>
      </c>
      <c r="D238" s="84">
        <v>0</v>
      </c>
      <c r="E238" s="84">
        <f t="shared" si="49"/>
        <v>0</v>
      </c>
      <c r="F238" s="84">
        <v>0</v>
      </c>
      <c r="G238" s="56">
        <f t="shared" si="46"/>
        <v>0</v>
      </c>
      <c r="H238" s="84">
        <f t="shared" si="40"/>
        <v>0</v>
      </c>
      <c r="I238" s="84">
        <f t="shared" si="48"/>
        <v>0</v>
      </c>
      <c r="J238" s="84">
        <v>0</v>
      </c>
      <c r="K238" s="56">
        <f t="shared" si="47"/>
        <v>0</v>
      </c>
      <c r="L238" s="87">
        <f t="shared" si="42"/>
        <v>0</v>
      </c>
    </row>
    <row r="239" spans="1:12" ht="15">
      <c r="A239" s="52" t="s">
        <v>282</v>
      </c>
      <c r="B239" s="53" t="s">
        <v>283</v>
      </c>
      <c r="C239" s="84">
        <v>10000</v>
      </c>
      <c r="D239" s="84">
        <v>10000</v>
      </c>
      <c r="E239" s="84"/>
      <c r="F239" s="84"/>
      <c r="G239" s="56"/>
      <c r="H239" s="84"/>
      <c r="I239" s="84">
        <f>J239-0</f>
        <v>0</v>
      </c>
      <c r="J239" s="84">
        <v>0</v>
      </c>
      <c r="K239" s="56">
        <f t="shared" si="47"/>
        <v>0</v>
      </c>
      <c r="L239" s="87">
        <f t="shared" si="42"/>
        <v>10000</v>
      </c>
    </row>
    <row r="240" spans="1:12" ht="14.25">
      <c r="A240" s="47" t="s">
        <v>189</v>
      </c>
      <c r="B240" s="50" t="s">
        <v>190</v>
      </c>
      <c r="C240" s="83">
        <f>SUM(C241:C250)</f>
        <v>412323855</v>
      </c>
      <c r="D240" s="83">
        <f>SUM(D241:D250)</f>
        <v>412320195</v>
      </c>
      <c r="E240" s="83">
        <f>SUM(E241:E250)</f>
        <v>21563676.740000002</v>
      </c>
      <c r="F240" s="83">
        <f>SUM(F241:F250)</f>
        <v>21563676.740000002</v>
      </c>
      <c r="G240" s="51">
        <f aca="true" t="shared" si="50" ref="G240:G273">(F240/$F$286)*100</f>
        <v>0.1840570299474739</v>
      </c>
      <c r="H240" s="83">
        <f t="shared" si="40"/>
        <v>390756518.26</v>
      </c>
      <c r="I240" s="83">
        <f>SUM(I241:I250)</f>
        <v>17034269.560000002</v>
      </c>
      <c r="J240" s="83">
        <f>SUM(J241:J250)</f>
        <v>17034269.560000002</v>
      </c>
      <c r="K240" s="51">
        <f t="shared" si="47"/>
        <v>0.19738845241970704</v>
      </c>
      <c r="L240" s="86">
        <f t="shared" si="42"/>
        <v>395285925.44</v>
      </c>
    </row>
    <row r="241" spans="1:12" ht="15">
      <c r="A241" s="52" t="s">
        <v>28</v>
      </c>
      <c r="B241" s="53" t="s">
        <v>33</v>
      </c>
      <c r="C241" s="84">
        <v>92519470</v>
      </c>
      <c r="D241" s="84">
        <v>92515810</v>
      </c>
      <c r="E241" s="84">
        <f>F241-0</f>
        <v>11226402</v>
      </c>
      <c r="F241" s="84">
        <v>11226402</v>
      </c>
      <c r="G241" s="56">
        <f t="shared" si="50"/>
        <v>0.09582309334490519</v>
      </c>
      <c r="H241" s="84">
        <f t="shared" si="40"/>
        <v>81289408</v>
      </c>
      <c r="I241" s="84">
        <f>J241-0</f>
        <v>8917619.01</v>
      </c>
      <c r="J241" s="84">
        <v>8917619.01</v>
      </c>
      <c r="K241" s="56">
        <f t="shared" si="47"/>
        <v>0.10333492783194279</v>
      </c>
      <c r="L241" s="87">
        <f t="shared" si="42"/>
        <v>83598190.99</v>
      </c>
    </row>
    <row r="242" spans="1:12" ht="15">
      <c r="A242" s="52" t="s">
        <v>39</v>
      </c>
      <c r="B242" s="53" t="s">
        <v>41</v>
      </c>
      <c r="C242" s="84">
        <v>5000</v>
      </c>
      <c r="D242" s="84">
        <v>5000</v>
      </c>
      <c r="E242" s="84">
        <f aca="true" t="shared" si="51" ref="E242:E248">F242-0</f>
        <v>0</v>
      </c>
      <c r="F242" s="84">
        <v>0</v>
      </c>
      <c r="G242" s="56">
        <f t="shared" si="50"/>
        <v>0</v>
      </c>
      <c r="H242" s="84">
        <f t="shared" si="40"/>
        <v>5000</v>
      </c>
      <c r="I242" s="84">
        <f aca="true" t="shared" si="52" ref="I242:I248">J242-0</f>
        <v>0</v>
      </c>
      <c r="J242" s="84">
        <v>0</v>
      </c>
      <c r="K242" s="56">
        <f t="shared" si="47"/>
        <v>0</v>
      </c>
      <c r="L242" s="87">
        <f t="shared" si="42"/>
        <v>5000</v>
      </c>
    </row>
    <row r="243" spans="1:12" ht="15">
      <c r="A243" s="52" t="s">
        <v>131</v>
      </c>
      <c r="B243" s="53" t="s">
        <v>132</v>
      </c>
      <c r="C243" s="84">
        <v>1164010</v>
      </c>
      <c r="D243" s="84">
        <v>1164010</v>
      </c>
      <c r="E243" s="84">
        <f>F243-0</f>
        <v>0</v>
      </c>
      <c r="F243" s="84"/>
      <c r="G243" s="56">
        <f t="shared" si="50"/>
        <v>0</v>
      </c>
      <c r="H243" s="84">
        <f>D243-F243</f>
        <v>1164010</v>
      </c>
      <c r="I243" s="84">
        <f>J243-0</f>
        <v>0</v>
      </c>
      <c r="J243" s="84">
        <v>0</v>
      </c>
      <c r="K243" s="56">
        <f t="shared" si="47"/>
        <v>0</v>
      </c>
      <c r="L243" s="87">
        <f>D243-J243</f>
        <v>1164010</v>
      </c>
    </row>
    <row r="244" spans="1:12" ht="15">
      <c r="A244" s="52" t="s">
        <v>83</v>
      </c>
      <c r="B244" s="53" t="s">
        <v>85</v>
      </c>
      <c r="C244" s="84">
        <v>11012515</v>
      </c>
      <c r="D244" s="84">
        <v>11012515</v>
      </c>
      <c r="E244" s="84">
        <f>F244-0</f>
        <v>110624.4</v>
      </c>
      <c r="F244" s="84">
        <v>110624.4</v>
      </c>
      <c r="G244" s="56">
        <f t="shared" si="50"/>
        <v>0.0009442359366272585</v>
      </c>
      <c r="H244" s="84">
        <f>D244-F244</f>
        <v>10901890.6</v>
      </c>
      <c r="I244" s="84">
        <f>J244-0</f>
        <v>110624.4</v>
      </c>
      <c r="J244" s="84">
        <v>110624.4</v>
      </c>
      <c r="K244" s="56">
        <f t="shared" si="47"/>
        <v>0.0012818852630543107</v>
      </c>
      <c r="L244" s="87">
        <f>D244-J244</f>
        <v>10901890.6</v>
      </c>
    </row>
    <row r="245" spans="1:12" ht="15">
      <c r="A245" s="52" t="s">
        <v>53</v>
      </c>
      <c r="B245" s="53" t="s">
        <v>60</v>
      </c>
      <c r="C245" s="84">
        <v>0</v>
      </c>
      <c r="D245" s="84">
        <v>0</v>
      </c>
      <c r="E245" s="84">
        <f t="shared" si="51"/>
        <v>0</v>
      </c>
      <c r="F245" s="84">
        <v>0</v>
      </c>
      <c r="G245" s="56">
        <f t="shared" si="50"/>
        <v>0</v>
      </c>
      <c r="H245" s="84">
        <f t="shared" si="40"/>
        <v>0</v>
      </c>
      <c r="I245" s="84">
        <f t="shared" si="52"/>
        <v>0</v>
      </c>
      <c r="J245" s="84">
        <v>0</v>
      </c>
      <c r="K245" s="56">
        <f t="shared" si="47"/>
        <v>0</v>
      </c>
      <c r="L245" s="87">
        <f t="shared" si="42"/>
        <v>0</v>
      </c>
    </row>
    <row r="246" spans="1:12" ht="15">
      <c r="A246" s="52" t="s">
        <v>191</v>
      </c>
      <c r="B246" s="53" t="s">
        <v>192</v>
      </c>
      <c r="C246" s="84">
        <v>19923393</v>
      </c>
      <c r="D246" s="84">
        <v>19923393</v>
      </c>
      <c r="E246" s="84">
        <f>F246-0</f>
        <v>1477303.28</v>
      </c>
      <c r="F246" s="84">
        <v>1477303.28</v>
      </c>
      <c r="G246" s="56">
        <f t="shared" si="50"/>
        <v>0.012609540447435839</v>
      </c>
      <c r="H246" s="84">
        <f t="shared" si="40"/>
        <v>18446089.72</v>
      </c>
      <c r="I246" s="84">
        <f>J246-0</f>
        <v>546173.56</v>
      </c>
      <c r="J246" s="84">
        <v>546173.56</v>
      </c>
      <c r="K246" s="56">
        <f t="shared" si="47"/>
        <v>0.00632890969473199</v>
      </c>
      <c r="L246" s="87">
        <f t="shared" si="42"/>
        <v>19377219.44</v>
      </c>
    </row>
    <row r="247" spans="1:12" ht="15">
      <c r="A247" s="52" t="s">
        <v>244</v>
      </c>
      <c r="B247" s="53" t="s">
        <v>245</v>
      </c>
      <c r="C247" s="84">
        <v>0</v>
      </c>
      <c r="D247" s="84">
        <v>0</v>
      </c>
      <c r="E247" s="84">
        <f t="shared" si="51"/>
        <v>0</v>
      </c>
      <c r="F247" s="84">
        <v>0</v>
      </c>
      <c r="G247" s="56">
        <f t="shared" si="50"/>
        <v>0</v>
      </c>
      <c r="H247" s="84">
        <f t="shared" si="40"/>
        <v>0</v>
      </c>
      <c r="I247" s="84">
        <f t="shared" si="52"/>
        <v>0</v>
      </c>
      <c r="J247" s="84">
        <v>0</v>
      </c>
      <c r="K247" s="56">
        <f t="shared" si="47"/>
        <v>0</v>
      </c>
      <c r="L247" s="87">
        <f t="shared" si="42"/>
        <v>0</v>
      </c>
    </row>
    <row r="248" spans="1:12" ht="15">
      <c r="A248" s="52" t="s">
        <v>278</v>
      </c>
      <c r="B248" s="53" t="s">
        <v>279</v>
      </c>
      <c r="C248" s="84">
        <v>260000</v>
      </c>
      <c r="D248" s="84">
        <v>260000</v>
      </c>
      <c r="E248" s="84">
        <f t="shared" si="51"/>
        <v>0</v>
      </c>
      <c r="F248" s="84">
        <v>0</v>
      </c>
      <c r="G248" s="56">
        <f t="shared" si="50"/>
        <v>0</v>
      </c>
      <c r="H248" s="84">
        <f t="shared" si="40"/>
        <v>260000</v>
      </c>
      <c r="I248" s="84">
        <f t="shared" si="52"/>
        <v>0</v>
      </c>
      <c r="J248" s="84">
        <v>0</v>
      </c>
      <c r="K248" s="56">
        <f t="shared" si="47"/>
        <v>0</v>
      </c>
      <c r="L248" s="87">
        <f t="shared" si="42"/>
        <v>260000</v>
      </c>
    </row>
    <row r="249" spans="1:12" ht="15">
      <c r="A249" s="52" t="s">
        <v>54</v>
      </c>
      <c r="B249" s="53" t="s">
        <v>61</v>
      </c>
      <c r="C249" s="84">
        <v>148474599</v>
      </c>
      <c r="D249" s="84">
        <v>148474599</v>
      </c>
      <c r="E249" s="84">
        <f>F249-0</f>
        <v>8723256.35</v>
      </c>
      <c r="F249" s="84">
        <v>8723256.35</v>
      </c>
      <c r="G249" s="56">
        <f t="shared" si="50"/>
        <v>0.07445746264008601</v>
      </c>
      <c r="H249" s="84">
        <f t="shared" si="40"/>
        <v>139751342.65</v>
      </c>
      <c r="I249" s="84">
        <f>J249-0</f>
        <v>7453623.31</v>
      </c>
      <c r="J249" s="84">
        <v>7453623.31</v>
      </c>
      <c r="K249" s="56">
        <f t="shared" si="47"/>
        <v>0.08637054643864367</v>
      </c>
      <c r="L249" s="87">
        <f t="shared" si="42"/>
        <v>141020975.69</v>
      </c>
    </row>
    <row r="250" spans="1:12" ht="15">
      <c r="A250" s="52" t="s">
        <v>185</v>
      </c>
      <c r="B250" s="53" t="s">
        <v>186</v>
      </c>
      <c r="C250" s="84">
        <v>138964868</v>
      </c>
      <c r="D250" s="84">
        <v>138964868</v>
      </c>
      <c r="E250" s="84">
        <f>F250-0</f>
        <v>26090.71</v>
      </c>
      <c r="F250" s="84">
        <v>26090.71</v>
      </c>
      <c r="G250" s="56">
        <f t="shared" si="50"/>
        <v>0.0002226975784195908</v>
      </c>
      <c r="H250" s="84">
        <f t="shared" si="40"/>
        <v>138938777.29</v>
      </c>
      <c r="I250" s="84">
        <f>J250-0</f>
        <v>6229.28</v>
      </c>
      <c r="J250" s="84">
        <v>6229.28</v>
      </c>
      <c r="K250" s="56">
        <f t="shared" si="47"/>
        <v>7.218319133427124E-05</v>
      </c>
      <c r="L250" s="87">
        <f t="shared" si="42"/>
        <v>138958638.72</v>
      </c>
    </row>
    <row r="251" spans="1:12" ht="14.25">
      <c r="A251" s="47" t="s">
        <v>193</v>
      </c>
      <c r="B251" s="50" t="s">
        <v>194</v>
      </c>
      <c r="C251" s="83">
        <f>SUM(C252:C254)</f>
        <v>0</v>
      </c>
      <c r="D251" s="83">
        <f>SUM(D252:D254)</f>
        <v>0</v>
      </c>
      <c r="E251" s="83">
        <f>SUM(E252:E254)</f>
        <v>0</v>
      </c>
      <c r="F251" s="83">
        <f>SUM(F252:F254)</f>
        <v>0</v>
      </c>
      <c r="G251" s="51">
        <f t="shared" si="50"/>
        <v>0</v>
      </c>
      <c r="H251" s="83">
        <f t="shared" si="40"/>
        <v>0</v>
      </c>
      <c r="I251" s="83">
        <f>SUM(I252:I254)</f>
        <v>0</v>
      </c>
      <c r="J251" s="83">
        <f>SUM(J252:J254)</f>
        <v>0</v>
      </c>
      <c r="K251" s="51">
        <f t="shared" si="47"/>
        <v>0</v>
      </c>
      <c r="L251" s="86">
        <f t="shared" si="42"/>
        <v>0</v>
      </c>
    </row>
    <row r="252" spans="1:12" ht="15">
      <c r="A252" s="52" t="s">
        <v>28</v>
      </c>
      <c r="B252" s="53" t="s">
        <v>33</v>
      </c>
      <c r="C252" s="84">
        <v>0</v>
      </c>
      <c r="D252" s="84">
        <v>0</v>
      </c>
      <c r="E252" s="84">
        <f>F252-0</f>
        <v>0</v>
      </c>
      <c r="F252" s="84">
        <v>0</v>
      </c>
      <c r="G252" s="56">
        <f t="shared" si="50"/>
        <v>0</v>
      </c>
      <c r="H252" s="84">
        <f t="shared" si="40"/>
        <v>0</v>
      </c>
      <c r="I252" s="84">
        <f>J252-0</f>
        <v>0</v>
      </c>
      <c r="J252" s="84">
        <v>0</v>
      </c>
      <c r="K252" s="56">
        <f t="shared" si="47"/>
        <v>0</v>
      </c>
      <c r="L252" s="87">
        <f t="shared" si="42"/>
        <v>0</v>
      </c>
    </row>
    <row r="253" spans="1:12" ht="15">
      <c r="A253" s="52" t="s">
        <v>164</v>
      </c>
      <c r="B253" s="53" t="s">
        <v>165</v>
      </c>
      <c r="C253" s="84">
        <v>0</v>
      </c>
      <c r="D253" s="84">
        <v>0</v>
      </c>
      <c r="E253" s="84">
        <f>F253-0</f>
        <v>0</v>
      </c>
      <c r="F253" s="84">
        <v>0</v>
      </c>
      <c r="G253" s="56">
        <f t="shared" si="50"/>
        <v>0</v>
      </c>
      <c r="H253" s="84">
        <f t="shared" si="40"/>
        <v>0</v>
      </c>
      <c r="I253" s="84">
        <f>J253-0</f>
        <v>0</v>
      </c>
      <c r="J253" s="84">
        <v>0</v>
      </c>
      <c r="K253" s="56">
        <f aca="true" t="shared" si="53" ref="K253:K273">(J253/$J$286)*100</f>
        <v>0</v>
      </c>
      <c r="L253" s="87">
        <f t="shared" si="42"/>
        <v>0</v>
      </c>
    </row>
    <row r="254" spans="1:12" ht="15">
      <c r="A254" s="52" t="s">
        <v>117</v>
      </c>
      <c r="B254" s="53" t="s">
        <v>124</v>
      </c>
      <c r="C254" s="84">
        <v>0</v>
      </c>
      <c r="D254" s="84">
        <v>0</v>
      </c>
      <c r="E254" s="84">
        <f>F254-0</f>
        <v>0</v>
      </c>
      <c r="F254" s="84">
        <v>0</v>
      </c>
      <c r="G254" s="56">
        <f t="shared" si="50"/>
        <v>0</v>
      </c>
      <c r="H254" s="84">
        <f t="shared" si="40"/>
        <v>0</v>
      </c>
      <c r="I254" s="84">
        <f>J254-0</f>
        <v>0</v>
      </c>
      <c r="J254" s="84">
        <v>0</v>
      </c>
      <c r="K254" s="56">
        <f t="shared" si="53"/>
        <v>0</v>
      </c>
      <c r="L254" s="87">
        <f t="shared" si="42"/>
        <v>0</v>
      </c>
    </row>
    <row r="255" spans="1:12" ht="14.25">
      <c r="A255" s="47" t="s">
        <v>284</v>
      </c>
      <c r="B255" s="50" t="s">
        <v>285</v>
      </c>
      <c r="C255" s="83">
        <f>C256</f>
        <v>614700</v>
      </c>
      <c r="D255" s="83">
        <f>D256</f>
        <v>614700</v>
      </c>
      <c r="E255" s="83">
        <f>E256</f>
        <v>4500</v>
      </c>
      <c r="F255" s="83">
        <f>F256</f>
        <v>4500</v>
      </c>
      <c r="G255" s="51">
        <f t="shared" si="50"/>
        <v>3.840980574649592E-05</v>
      </c>
      <c r="H255" s="83">
        <f t="shared" si="40"/>
        <v>610200</v>
      </c>
      <c r="I255" s="83">
        <f>J255-0</f>
        <v>0</v>
      </c>
      <c r="J255" s="83">
        <v>0</v>
      </c>
      <c r="K255" s="51">
        <f t="shared" si="53"/>
        <v>0</v>
      </c>
      <c r="L255" s="86">
        <f t="shared" si="42"/>
        <v>614700</v>
      </c>
    </row>
    <row r="256" spans="1:12" ht="15">
      <c r="A256" s="52" t="s">
        <v>187</v>
      </c>
      <c r="B256" s="53" t="s">
        <v>188</v>
      </c>
      <c r="C256" s="84">
        <v>614700</v>
      </c>
      <c r="D256" s="84">
        <v>614700</v>
      </c>
      <c r="E256" s="84">
        <f>F256-0</f>
        <v>4500</v>
      </c>
      <c r="F256" s="84">
        <v>4500</v>
      </c>
      <c r="G256" s="84">
        <f t="shared" si="50"/>
        <v>3.840980574649592E-05</v>
      </c>
      <c r="H256" s="84">
        <f t="shared" si="40"/>
        <v>610200</v>
      </c>
      <c r="I256" s="84">
        <f>J256-0</f>
        <v>0</v>
      </c>
      <c r="J256" s="84">
        <v>0</v>
      </c>
      <c r="K256" s="56">
        <f t="shared" si="53"/>
        <v>0</v>
      </c>
      <c r="L256" s="87">
        <f t="shared" si="42"/>
        <v>614700</v>
      </c>
    </row>
    <row r="257" spans="1:12" ht="14.25">
      <c r="A257" s="47" t="s">
        <v>195</v>
      </c>
      <c r="B257" s="50" t="s">
        <v>196</v>
      </c>
      <c r="C257" s="83">
        <f>SUM(C258:C269)</f>
        <v>1342460224</v>
      </c>
      <c r="D257" s="83">
        <f>SUM(D258:D269)</f>
        <v>1297134826.87</v>
      </c>
      <c r="E257" s="83">
        <f>SUM(E258:E269)</f>
        <v>100586833.45</v>
      </c>
      <c r="F257" s="83">
        <f>SUM(F258:F269)</f>
        <v>100586833.45</v>
      </c>
      <c r="G257" s="51">
        <f t="shared" si="50"/>
        <v>0.858560162993253</v>
      </c>
      <c r="H257" s="83">
        <f t="shared" si="40"/>
        <v>1196547993.4199998</v>
      </c>
      <c r="I257" s="83">
        <f>SUM(I258:I269)</f>
        <v>71000001.86</v>
      </c>
      <c r="J257" s="83">
        <f>SUM(J258:J269)</f>
        <v>71000001.86</v>
      </c>
      <c r="K257" s="51">
        <f t="shared" si="53"/>
        <v>0.8227285848435123</v>
      </c>
      <c r="L257" s="86">
        <f t="shared" si="42"/>
        <v>1226134825.01</v>
      </c>
    </row>
    <row r="258" spans="1:12" ht="15">
      <c r="A258" s="52" t="s">
        <v>28</v>
      </c>
      <c r="B258" s="53" t="s">
        <v>33</v>
      </c>
      <c r="C258" s="84">
        <v>332356479</v>
      </c>
      <c r="D258" s="84">
        <v>333318456</v>
      </c>
      <c r="E258" s="84">
        <f>F258-0</f>
        <v>38033770.09</v>
      </c>
      <c r="F258" s="84">
        <v>38033770.09</v>
      </c>
      <c r="G258" s="56">
        <f t="shared" si="50"/>
        <v>0.32463771576973044</v>
      </c>
      <c r="H258" s="84">
        <f t="shared" si="40"/>
        <v>295284685.90999997</v>
      </c>
      <c r="I258" s="84">
        <f>J258-0</f>
        <v>32882625.37</v>
      </c>
      <c r="J258" s="84">
        <v>32882625.37</v>
      </c>
      <c r="K258" s="56">
        <f t="shared" si="53"/>
        <v>0.38103486095598077</v>
      </c>
      <c r="L258" s="87">
        <f t="shared" si="42"/>
        <v>300435830.63</v>
      </c>
    </row>
    <row r="259" spans="1:12" ht="15">
      <c r="A259" s="52" t="s">
        <v>29</v>
      </c>
      <c r="B259" s="53" t="s">
        <v>34</v>
      </c>
      <c r="C259" s="84">
        <v>18500</v>
      </c>
      <c r="D259" s="84">
        <v>18500</v>
      </c>
      <c r="E259" s="84">
        <f>F259-0</f>
        <v>0</v>
      </c>
      <c r="F259" s="84">
        <v>0</v>
      </c>
      <c r="G259" s="56">
        <f t="shared" si="50"/>
        <v>0</v>
      </c>
      <c r="H259" s="84">
        <f t="shared" si="40"/>
        <v>18500</v>
      </c>
      <c r="I259" s="84">
        <f>J259-0</f>
        <v>0</v>
      </c>
      <c r="J259" s="84">
        <v>0</v>
      </c>
      <c r="K259" s="56">
        <f t="shared" si="53"/>
        <v>0</v>
      </c>
      <c r="L259" s="87">
        <f t="shared" si="42"/>
        <v>18500</v>
      </c>
    </row>
    <row r="260" spans="1:12" ht="15">
      <c r="A260" s="52" t="s">
        <v>131</v>
      </c>
      <c r="B260" s="53" t="s">
        <v>266</v>
      </c>
      <c r="C260" s="84">
        <v>0</v>
      </c>
      <c r="D260" s="84">
        <v>0</v>
      </c>
      <c r="E260" s="84">
        <f aca="true" t="shared" si="54" ref="E260:E268">F260-0</f>
        <v>0</v>
      </c>
      <c r="F260" s="84">
        <v>0</v>
      </c>
      <c r="G260" s="56">
        <f t="shared" si="50"/>
        <v>0</v>
      </c>
      <c r="H260" s="84">
        <f t="shared" si="40"/>
        <v>0</v>
      </c>
      <c r="I260" s="84">
        <f aca="true" t="shared" si="55" ref="I260:I268">J260-0</f>
        <v>0</v>
      </c>
      <c r="J260" s="84">
        <v>0</v>
      </c>
      <c r="K260" s="56">
        <f t="shared" si="53"/>
        <v>0</v>
      </c>
      <c r="L260" s="87">
        <f t="shared" si="42"/>
        <v>0</v>
      </c>
    </row>
    <row r="261" spans="1:12" ht="15">
      <c r="A261" s="52" t="s">
        <v>83</v>
      </c>
      <c r="B261" s="53" t="s">
        <v>85</v>
      </c>
      <c r="C261" s="84">
        <v>20168</v>
      </c>
      <c r="D261" s="84">
        <v>20168</v>
      </c>
      <c r="E261" s="84">
        <f>F261-0</f>
        <v>0</v>
      </c>
      <c r="F261" s="84">
        <v>0</v>
      </c>
      <c r="G261" s="56">
        <f t="shared" si="50"/>
        <v>0</v>
      </c>
      <c r="H261" s="84">
        <f t="shared" si="40"/>
        <v>20168</v>
      </c>
      <c r="I261" s="84">
        <f>J261-0</f>
        <v>0</v>
      </c>
      <c r="J261" s="84">
        <v>0</v>
      </c>
      <c r="K261" s="56">
        <f t="shared" si="53"/>
        <v>0</v>
      </c>
      <c r="L261" s="87">
        <f t="shared" si="42"/>
        <v>20168</v>
      </c>
    </row>
    <row r="262" spans="1:12" ht="15">
      <c r="A262" s="52" t="s">
        <v>135</v>
      </c>
      <c r="B262" s="53" t="s">
        <v>136</v>
      </c>
      <c r="C262" s="84">
        <v>20820000</v>
      </c>
      <c r="D262" s="84">
        <v>20820000</v>
      </c>
      <c r="E262" s="84">
        <f>F262-0</f>
        <v>0</v>
      </c>
      <c r="F262" s="84">
        <v>0</v>
      </c>
      <c r="G262" s="56">
        <f t="shared" si="50"/>
        <v>0</v>
      </c>
      <c r="H262" s="84">
        <f t="shared" si="40"/>
        <v>20820000</v>
      </c>
      <c r="I262" s="84">
        <f>J262-0</f>
        <v>0</v>
      </c>
      <c r="J262" s="84">
        <v>0</v>
      </c>
      <c r="K262" s="56">
        <f t="shared" si="53"/>
        <v>0</v>
      </c>
      <c r="L262" s="87">
        <f t="shared" si="42"/>
        <v>20820000</v>
      </c>
    </row>
    <row r="263" spans="1:12" ht="15">
      <c r="A263" s="52" t="s">
        <v>151</v>
      </c>
      <c r="B263" s="53" t="s">
        <v>152</v>
      </c>
      <c r="C263" s="84">
        <v>462995268</v>
      </c>
      <c r="D263" s="84">
        <v>416707893.87</v>
      </c>
      <c r="E263" s="84">
        <f>F263-0</f>
        <v>47336178.4</v>
      </c>
      <c r="F263" s="84">
        <v>47336178.4</v>
      </c>
      <c r="G263" s="56">
        <f t="shared" si="50"/>
        <v>0.40403853713899474</v>
      </c>
      <c r="H263" s="84">
        <f t="shared" si="40"/>
        <v>369371715.47</v>
      </c>
      <c r="I263" s="84">
        <f>J263-0</f>
        <v>33819894.3</v>
      </c>
      <c r="J263" s="84">
        <v>33819894.3</v>
      </c>
      <c r="K263" s="56">
        <f t="shared" si="53"/>
        <v>0.3918956767333832</v>
      </c>
      <c r="L263" s="87">
        <f t="shared" si="42"/>
        <v>382887999.57</v>
      </c>
    </row>
    <row r="264" spans="1:12" ht="15">
      <c r="A264" s="52" t="s">
        <v>145</v>
      </c>
      <c r="B264" s="53" t="s">
        <v>146</v>
      </c>
      <c r="C264" s="84">
        <v>0</v>
      </c>
      <c r="D264" s="84">
        <v>0</v>
      </c>
      <c r="E264" s="84">
        <f t="shared" si="54"/>
        <v>0</v>
      </c>
      <c r="F264" s="84">
        <v>0</v>
      </c>
      <c r="G264" s="56">
        <f t="shared" si="50"/>
        <v>0</v>
      </c>
      <c r="H264" s="84">
        <f t="shared" si="40"/>
        <v>0</v>
      </c>
      <c r="I264" s="84">
        <f t="shared" si="55"/>
        <v>0</v>
      </c>
      <c r="J264" s="84">
        <v>0</v>
      </c>
      <c r="K264" s="56">
        <f t="shared" si="53"/>
        <v>0</v>
      </c>
      <c r="L264" s="87">
        <f t="shared" si="42"/>
        <v>0</v>
      </c>
    </row>
    <row r="265" spans="1:12" ht="15">
      <c r="A265" s="52" t="s">
        <v>70</v>
      </c>
      <c r="B265" s="53" t="s">
        <v>78</v>
      </c>
      <c r="C265" s="84">
        <v>29034000</v>
      </c>
      <c r="D265" s="84">
        <v>29034000</v>
      </c>
      <c r="E265" s="84">
        <f t="shared" si="54"/>
        <v>0</v>
      </c>
      <c r="F265" s="84">
        <v>0</v>
      </c>
      <c r="G265" s="56">
        <f t="shared" si="50"/>
        <v>0</v>
      </c>
      <c r="H265" s="84">
        <f t="shared" si="40"/>
        <v>29034000</v>
      </c>
      <c r="I265" s="84">
        <f t="shared" si="55"/>
        <v>0</v>
      </c>
      <c r="J265" s="84">
        <v>0</v>
      </c>
      <c r="K265" s="56">
        <f t="shared" si="53"/>
        <v>0</v>
      </c>
      <c r="L265" s="87">
        <f t="shared" si="42"/>
        <v>29034000</v>
      </c>
    </row>
    <row r="266" spans="1:12" ht="15">
      <c r="A266" s="52" t="s">
        <v>71</v>
      </c>
      <c r="B266" s="53" t="s">
        <v>79</v>
      </c>
      <c r="C266" s="84">
        <v>254572311</v>
      </c>
      <c r="D266" s="84">
        <v>254572311</v>
      </c>
      <c r="E266" s="84">
        <f>F266-0</f>
        <v>14307323.61</v>
      </c>
      <c r="F266" s="84">
        <v>14307323.61</v>
      </c>
      <c r="G266" s="56">
        <f t="shared" si="50"/>
        <v>0.12212033791385661</v>
      </c>
      <c r="H266" s="84">
        <f t="shared" si="40"/>
        <v>240264987.39</v>
      </c>
      <c r="I266" s="84">
        <f>J266-0</f>
        <v>4289236.24</v>
      </c>
      <c r="J266" s="84">
        <v>4289236.24</v>
      </c>
      <c r="K266" s="56">
        <f t="shared" si="53"/>
        <v>0.049702495342930524</v>
      </c>
      <c r="L266" s="87">
        <f t="shared" si="42"/>
        <v>250283074.76</v>
      </c>
    </row>
    <row r="267" spans="1:12" ht="15">
      <c r="A267" s="52" t="s">
        <v>197</v>
      </c>
      <c r="B267" s="53" t="s">
        <v>198</v>
      </c>
      <c r="C267" s="84">
        <v>219809276</v>
      </c>
      <c r="D267" s="84">
        <v>219809276</v>
      </c>
      <c r="E267" s="84">
        <f>F267-0</f>
        <v>909561.35</v>
      </c>
      <c r="F267" s="84">
        <v>909561.35</v>
      </c>
      <c r="G267" s="56">
        <f t="shared" si="50"/>
        <v>0.007763572170671242</v>
      </c>
      <c r="H267" s="84">
        <f t="shared" si="40"/>
        <v>218899714.65</v>
      </c>
      <c r="I267" s="84">
        <f>J267-0</f>
        <v>8245.95</v>
      </c>
      <c r="J267" s="84">
        <v>8245.95</v>
      </c>
      <c r="K267" s="56">
        <f t="shared" si="53"/>
        <v>9.555181121780271E-05</v>
      </c>
      <c r="L267" s="87">
        <f t="shared" si="42"/>
        <v>219801030.05</v>
      </c>
    </row>
    <row r="268" spans="1:12" ht="15">
      <c r="A268" s="52" t="s">
        <v>199</v>
      </c>
      <c r="B268" s="53" t="s">
        <v>200</v>
      </c>
      <c r="C268" s="84">
        <v>140000</v>
      </c>
      <c r="D268" s="84">
        <v>140000</v>
      </c>
      <c r="E268" s="84">
        <f t="shared" si="54"/>
        <v>0</v>
      </c>
      <c r="F268" s="84">
        <v>0</v>
      </c>
      <c r="G268" s="56">
        <f t="shared" si="50"/>
        <v>0</v>
      </c>
      <c r="H268" s="84">
        <f t="shared" si="40"/>
        <v>140000</v>
      </c>
      <c r="I268" s="84">
        <f t="shared" si="55"/>
        <v>0</v>
      </c>
      <c r="J268" s="84">
        <v>0</v>
      </c>
      <c r="K268" s="56">
        <f t="shared" si="53"/>
        <v>0</v>
      </c>
      <c r="L268" s="87">
        <f t="shared" si="42"/>
        <v>140000</v>
      </c>
    </row>
    <row r="269" spans="1:12" ht="15">
      <c r="A269" s="52" t="s">
        <v>201</v>
      </c>
      <c r="B269" s="53" t="s">
        <v>202</v>
      </c>
      <c r="C269" s="84">
        <v>22694222</v>
      </c>
      <c r="D269" s="84">
        <v>22694222</v>
      </c>
      <c r="E269" s="84">
        <f>F269-0</f>
        <v>0</v>
      </c>
      <c r="F269" s="84"/>
      <c r="G269" s="56">
        <f t="shared" si="50"/>
        <v>0</v>
      </c>
      <c r="H269" s="84">
        <f t="shared" si="40"/>
        <v>22694222</v>
      </c>
      <c r="I269" s="84">
        <f>J269-0</f>
        <v>0</v>
      </c>
      <c r="J269" s="84">
        <v>0</v>
      </c>
      <c r="K269" s="56">
        <f t="shared" si="53"/>
        <v>0</v>
      </c>
      <c r="L269" s="87">
        <f t="shared" si="42"/>
        <v>22694222</v>
      </c>
    </row>
    <row r="270" spans="1:12" ht="14.25">
      <c r="A270" s="47" t="s">
        <v>203</v>
      </c>
      <c r="B270" s="50" t="s">
        <v>204</v>
      </c>
      <c r="C270" s="83">
        <f>SUM(C271:C275)</f>
        <v>70564945</v>
      </c>
      <c r="D270" s="83">
        <f>SUM(D271:D275)</f>
        <v>70564945</v>
      </c>
      <c r="E270" s="83">
        <f>SUM(E271:E275)</f>
        <v>2285143.37</v>
      </c>
      <c r="F270" s="83">
        <f>SUM(F271:F275)</f>
        <v>2285143.37</v>
      </c>
      <c r="G270" s="51">
        <f t="shared" si="50"/>
        <v>0.019504869543242903</v>
      </c>
      <c r="H270" s="83">
        <f t="shared" si="40"/>
        <v>68279801.63</v>
      </c>
      <c r="I270" s="83">
        <f>SUM(I271:I275)</f>
        <v>2205796.63</v>
      </c>
      <c r="J270" s="83">
        <f>SUM(J271:J275)</f>
        <v>2205796.63</v>
      </c>
      <c r="K270" s="51">
        <f t="shared" si="53"/>
        <v>0.025560167497332073</v>
      </c>
      <c r="L270" s="86">
        <f t="shared" si="42"/>
        <v>68359148.37</v>
      </c>
    </row>
    <row r="271" spans="1:12" ht="15">
      <c r="A271" s="52" t="s">
        <v>28</v>
      </c>
      <c r="B271" s="53" t="s">
        <v>33</v>
      </c>
      <c r="C271" s="84">
        <v>15834260</v>
      </c>
      <c r="D271" s="84">
        <v>15834260</v>
      </c>
      <c r="E271" s="84">
        <f>F271-0</f>
        <v>2285143.37</v>
      </c>
      <c r="F271" s="84">
        <v>2285143.37</v>
      </c>
      <c r="G271" s="56">
        <f t="shared" si="50"/>
        <v>0.019504869543242903</v>
      </c>
      <c r="H271" s="84">
        <f t="shared" si="40"/>
        <v>13549116.629999999</v>
      </c>
      <c r="I271" s="84">
        <f>J271-0</f>
        <v>2205796.63</v>
      </c>
      <c r="J271" s="84">
        <v>2205796.63</v>
      </c>
      <c r="K271" s="56">
        <f t="shared" si="53"/>
        <v>0.025560167497332073</v>
      </c>
      <c r="L271" s="87">
        <f t="shared" si="42"/>
        <v>13628463.370000001</v>
      </c>
    </row>
    <row r="272" spans="1:12" ht="15">
      <c r="A272" s="52" t="s">
        <v>53</v>
      </c>
      <c r="B272" s="53" t="s">
        <v>60</v>
      </c>
      <c r="C272" s="84">
        <v>5923</v>
      </c>
      <c r="D272" s="84">
        <v>5923</v>
      </c>
      <c r="E272" s="84">
        <f>F272-0</f>
        <v>0</v>
      </c>
      <c r="F272" s="84">
        <v>0</v>
      </c>
      <c r="G272" s="56">
        <f t="shared" si="50"/>
        <v>0</v>
      </c>
      <c r="H272" s="84">
        <f t="shared" si="40"/>
        <v>5923</v>
      </c>
      <c r="I272" s="84">
        <f>J272-0</f>
        <v>0</v>
      </c>
      <c r="J272" s="84">
        <v>0</v>
      </c>
      <c r="K272" s="56">
        <f t="shared" si="53"/>
        <v>0</v>
      </c>
      <c r="L272" s="87">
        <f t="shared" si="42"/>
        <v>5923</v>
      </c>
    </row>
    <row r="273" spans="1:12" ht="15">
      <c r="A273" s="52" t="s">
        <v>205</v>
      </c>
      <c r="B273" s="53" t="s">
        <v>206</v>
      </c>
      <c r="C273" s="84">
        <v>2992857</v>
      </c>
      <c r="D273" s="84">
        <v>2992857</v>
      </c>
      <c r="E273" s="84">
        <f>F273-0</f>
        <v>0</v>
      </c>
      <c r="F273" s="84">
        <v>0</v>
      </c>
      <c r="G273" s="56">
        <f t="shared" si="50"/>
        <v>0</v>
      </c>
      <c r="H273" s="84">
        <f t="shared" si="40"/>
        <v>2992857</v>
      </c>
      <c r="I273" s="84">
        <f>J273-0</f>
        <v>0</v>
      </c>
      <c r="J273" s="84">
        <v>0</v>
      </c>
      <c r="K273" s="56">
        <f t="shared" si="53"/>
        <v>0</v>
      </c>
      <c r="L273" s="87">
        <f t="shared" si="42"/>
        <v>2992857</v>
      </c>
    </row>
    <row r="274" spans="1:12" ht="15">
      <c r="A274" s="52" t="s">
        <v>207</v>
      </c>
      <c r="B274" s="53" t="s">
        <v>208</v>
      </c>
      <c r="C274" s="84">
        <v>51731905</v>
      </c>
      <c r="D274" s="84">
        <v>51731905</v>
      </c>
      <c r="E274" s="84">
        <f>F274-0</f>
        <v>0</v>
      </c>
      <c r="F274" s="84">
        <v>0</v>
      </c>
      <c r="G274" s="56">
        <f aca="true" t="shared" si="56" ref="G274:G285">(F274/$F$286)*100</f>
        <v>0</v>
      </c>
      <c r="H274" s="84">
        <f t="shared" si="40"/>
        <v>51731905</v>
      </c>
      <c r="I274" s="84">
        <f>J274-0</f>
        <v>0</v>
      </c>
      <c r="J274" s="84">
        <v>0</v>
      </c>
      <c r="K274" s="56">
        <f aca="true" t="shared" si="57" ref="K274:K285">(J274/$J$286)*100</f>
        <v>0</v>
      </c>
      <c r="L274" s="87">
        <f t="shared" si="42"/>
        <v>51731905</v>
      </c>
    </row>
    <row r="275" spans="1:12" ht="15">
      <c r="A275" s="52" t="s">
        <v>209</v>
      </c>
      <c r="B275" s="53" t="s">
        <v>210</v>
      </c>
      <c r="C275" s="84">
        <v>0</v>
      </c>
      <c r="D275" s="84">
        <v>0</v>
      </c>
      <c r="E275" s="84">
        <f>F275-0</f>
        <v>0</v>
      </c>
      <c r="F275" s="84">
        <v>0</v>
      </c>
      <c r="G275" s="56">
        <f t="shared" si="56"/>
        <v>0</v>
      </c>
      <c r="H275" s="84">
        <f t="shared" si="40"/>
        <v>0</v>
      </c>
      <c r="I275" s="56">
        <f>J275-0</f>
        <v>0</v>
      </c>
      <c r="J275" s="84">
        <v>0</v>
      </c>
      <c r="K275" s="56">
        <f t="shared" si="57"/>
        <v>0</v>
      </c>
      <c r="L275" s="87">
        <f aca="true" t="shared" si="58" ref="L275:L367">D275-J275</f>
        <v>0</v>
      </c>
    </row>
    <row r="276" spans="1:12" ht="14.25">
      <c r="A276" s="47" t="s">
        <v>211</v>
      </c>
      <c r="B276" s="50" t="s">
        <v>212</v>
      </c>
      <c r="C276" s="83">
        <f>SUM(C277:C281)</f>
        <v>13380693696</v>
      </c>
      <c r="D276" s="83">
        <f>SUM(D277:D281)</f>
        <v>13323614379.2</v>
      </c>
      <c r="E276" s="83">
        <f>SUM(E277:E281)</f>
        <v>865479031.0200001</v>
      </c>
      <c r="F276" s="83">
        <f>SUM(F277:F281)</f>
        <v>865479031.0200001</v>
      </c>
      <c r="G276" s="51">
        <f t="shared" si="56"/>
        <v>7.387306990920828</v>
      </c>
      <c r="H276" s="83">
        <f t="shared" si="40"/>
        <v>12458135348.18</v>
      </c>
      <c r="I276" s="83">
        <f>SUM(I277:I281)</f>
        <v>814422831.0200001</v>
      </c>
      <c r="J276" s="83">
        <f>SUM(J277:J281)</f>
        <v>814422831.0200001</v>
      </c>
      <c r="K276" s="51">
        <f t="shared" si="57"/>
        <v>9.437308812337145</v>
      </c>
      <c r="L276" s="86">
        <f t="shared" si="58"/>
        <v>12509191548.18</v>
      </c>
    </row>
    <row r="277" spans="1:12" ht="15">
      <c r="A277" s="52" t="s">
        <v>39</v>
      </c>
      <c r="B277" s="53" t="s">
        <v>41</v>
      </c>
      <c r="C277" s="84">
        <v>1875317172</v>
      </c>
      <c r="D277" s="84">
        <v>1860317172</v>
      </c>
      <c r="E277" s="84">
        <f>F277-0</f>
        <v>153265255.84</v>
      </c>
      <c r="F277" s="84">
        <v>153265255.84</v>
      </c>
      <c r="G277" s="56">
        <f t="shared" si="56"/>
        <v>1.3081974898892001</v>
      </c>
      <c r="H277" s="84">
        <f aca="true" t="shared" si="59" ref="H277:H356">D277-F277</f>
        <v>1707051916.16</v>
      </c>
      <c r="I277" s="84">
        <f>J277-0</f>
        <v>102209055.84</v>
      </c>
      <c r="J277" s="84">
        <v>102209055.84</v>
      </c>
      <c r="K277" s="56">
        <f t="shared" si="57"/>
        <v>1.184370558683176</v>
      </c>
      <c r="L277" s="87">
        <f t="shared" si="58"/>
        <v>1758108116.16</v>
      </c>
    </row>
    <row r="278" spans="1:12" ht="15">
      <c r="A278" s="52" t="s">
        <v>213</v>
      </c>
      <c r="B278" s="53" t="s">
        <v>214</v>
      </c>
      <c r="C278" s="84">
        <v>5154696016</v>
      </c>
      <c r="D278" s="84">
        <v>5154696016</v>
      </c>
      <c r="E278" s="84">
        <f>F278-0</f>
        <v>369598857.22</v>
      </c>
      <c r="F278" s="84">
        <v>369598857.22</v>
      </c>
      <c r="G278" s="56">
        <f t="shared" si="56"/>
        <v>3.154715624432685</v>
      </c>
      <c r="H278" s="84">
        <f t="shared" si="59"/>
        <v>4785097158.78</v>
      </c>
      <c r="I278" s="84">
        <f>J278-0</f>
        <v>369598857.22</v>
      </c>
      <c r="J278" s="84">
        <v>369598857.22</v>
      </c>
      <c r="K278" s="56">
        <f t="shared" si="57"/>
        <v>4.28281037738539</v>
      </c>
      <c r="L278" s="87">
        <f t="shared" si="58"/>
        <v>4785097158.78</v>
      </c>
    </row>
    <row r="279" spans="1:12" ht="15">
      <c r="A279" s="52" t="s">
        <v>215</v>
      </c>
      <c r="B279" s="53" t="s">
        <v>216</v>
      </c>
      <c r="C279" s="84">
        <v>4342496089</v>
      </c>
      <c r="D279" s="84">
        <v>4300416772.2</v>
      </c>
      <c r="E279" s="84">
        <f>F279-0</f>
        <v>224734991.36</v>
      </c>
      <c r="F279" s="84">
        <v>224734991.36</v>
      </c>
      <c r="G279" s="56">
        <f t="shared" si="56"/>
        <v>1.9182283027951201</v>
      </c>
      <c r="H279" s="84">
        <f t="shared" si="59"/>
        <v>4075681780.8399997</v>
      </c>
      <c r="I279" s="84">
        <f>J279-0</f>
        <v>224734991.36</v>
      </c>
      <c r="J279" s="84">
        <v>224734991.36</v>
      </c>
      <c r="K279" s="56">
        <f t="shared" si="57"/>
        <v>2.6041675572208467</v>
      </c>
      <c r="L279" s="87">
        <f t="shared" si="58"/>
        <v>4075681780.8399997</v>
      </c>
    </row>
    <row r="280" spans="1:12" ht="15">
      <c r="A280" s="52" t="s">
        <v>217</v>
      </c>
      <c r="B280" s="53" t="s">
        <v>218</v>
      </c>
      <c r="C280" s="84">
        <v>1361337200</v>
      </c>
      <c r="D280" s="84">
        <v>1361337200</v>
      </c>
      <c r="E280" s="84">
        <f>F280-0</f>
        <v>0</v>
      </c>
      <c r="F280" s="84">
        <v>0</v>
      </c>
      <c r="G280" s="56">
        <f t="shared" si="56"/>
        <v>0</v>
      </c>
      <c r="H280" s="84">
        <f t="shared" si="59"/>
        <v>1361337200</v>
      </c>
      <c r="I280" s="84">
        <f>J280-0</f>
        <v>0</v>
      </c>
      <c r="J280" s="84">
        <v>0</v>
      </c>
      <c r="K280" s="56">
        <f t="shared" si="57"/>
        <v>0</v>
      </c>
      <c r="L280" s="87">
        <f t="shared" si="58"/>
        <v>1361337200</v>
      </c>
    </row>
    <row r="281" spans="1:12" ht="15">
      <c r="A281" s="52" t="s">
        <v>219</v>
      </c>
      <c r="B281" s="53" t="s">
        <v>220</v>
      </c>
      <c r="C281" s="84">
        <v>646847219</v>
      </c>
      <c r="D281" s="84">
        <v>646847219</v>
      </c>
      <c r="E281" s="84">
        <f>F281-0</f>
        <v>117879926.6</v>
      </c>
      <c r="F281" s="84">
        <v>117879926.6</v>
      </c>
      <c r="G281" s="56">
        <f t="shared" si="56"/>
        <v>1.0061655738038215</v>
      </c>
      <c r="H281" s="84">
        <f t="shared" si="59"/>
        <v>528967292.4</v>
      </c>
      <c r="I281" s="84">
        <f>J281-0</f>
        <v>117879926.6</v>
      </c>
      <c r="J281" s="84">
        <v>117879926.6</v>
      </c>
      <c r="K281" s="56">
        <f t="shared" si="57"/>
        <v>1.3659603190477312</v>
      </c>
      <c r="L281" s="87">
        <f t="shared" si="58"/>
        <v>528967292.4</v>
      </c>
    </row>
    <row r="282" spans="1:12" ht="14.25">
      <c r="A282" s="47" t="s">
        <v>221</v>
      </c>
      <c r="B282" s="50" t="s">
        <v>222</v>
      </c>
      <c r="C282" s="83">
        <f>SUM(C283:C284)</f>
        <v>472984382</v>
      </c>
      <c r="D282" s="83">
        <f>SUM(D283:D284)</f>
        <v>472984382</v>
      </c>
      <c r="E282" s="83">
        <f>SUM(E283:E284)</f>
        <v>0</v>
      </c>
      <c r="F282" s="83">
        <f>SUM(F283:F284)</f>
        <v>0</v>
      </c>
      <c r="G282" s="51">
        <f t="shared" si="56"/>
        <v>0</v>
      </c>
      <c r="H282" s="83">
        <f t="shared" si="59"/>
        <v>472984382</v>
      </c>
      <c r="I282" s="83">
        <f>SUM(I283:I284)</f>
        <v>0</v>
      </c>
      <c r="J282" s="83">
        <f>J283+J284</f>
        <v>0</v>
      </c>
      <c r="K282" s="51">
        <f t="shared" si="57"/>
        <v>0</v>
      </c>
      <c r="L282" s="86">
        <f t="shared" si="58"/>
        <v>472984382</v>
      </c>
    </row>
    <row r="283" spans="1:12" ht="15">
      <c r="A283" s="52" t="s">
        <v>246</v>
      </c>
      <c r="B283" s="66" t="s">
        <v>247</v>
      </c>
      <c r="C283" s="84">
        <v>470484382</v>
      </c>
      <c r="D283" s="91">
        <v>470484382</v>
      </c>
      <c r="E283" s="84">
        <f>F283-0</f>
        <v>0</v>
      </c>
      <c r="F283" s="84">
        <v>0</v>
      </c>
      <c r="G283" s="56">
        <f t="shared" si="56"/>
        <v>0</v>
      </c>
      <c r="H283" s="84">
        <f t="shared" si="59"/>
        <v>470484382</v>
      </c>
      <c r="I283" s="84">
        <f>J283-0</f>
        <v>0</v>
      </c>
      <c r="J283" s="84">
        <v>0</v>
      </c>
      <c r="K283" s="56">
        <f t="shared" si="57"/>
        <v>0</v>
      </c>
      <c r="L283" s="87">
        <f t="shared" si="58"/>
        <v>470484382</v>
      </c>
    </row>
    <row r="284" spans="1:12" ht="15">
      <c r="A284" s="52" t="s">
        <v>223</v>
      </c>
      <c r="B284" s="53" t="s">
        <v>224</v>
      </c>
      <c r="C284" s="84">
        <v>2500000</v>
      </c>
      <c r="D284" s="84">
        <v>2500000</v>
      </c>
      <c r="E284" s="84">
        <f>F284-0</f>
        <v>0</v>
      </c>
      <c r="F284" s="84">
        <v>0</v>
      </c>
      <c r="G284" s="56">
        <f t="shared" si="56"/>
        <v>0</v>
      </c>
      <c r="H284" s="84">
        <f t="shared" si="59"/>
        <v>2500000</v>
      </c>
      <c r="I284" s="84">
        <f>J284-0</f>
        <v>0</v>
      </c>
      <c r="J284" s="84">
        <v>0</v>
      </c>
      <c r="K284" s="56">
        <f t="shared" si="57"/>
        <v>0</v>
      </c>
      <c r="L284" s="87">
        <f>D284-J284</f>
        <v>2500000</v>
      </c>
    </row>
    <row r="285" spans="1:12" ht="14.25">
      <c r="A285" s="47"/>
      <c r="B285" s="50" t="s">
        <v>16</v>
      </c>
      <c r="C285" s="83">
        <f>C302</f>
        <v>4805674768</v>
      </c>
      <c r="D285" s="83">
        <f>D302</f>
        <v>5047893114.79</v>
      </c>
      <c r="E285" s="83">
        <f>E302</f>
        <v>850514725.5799999</v>
      </c>
      <c r="F285" s="83">
        <f>F302</f>
        <v>850514725.5799999</v>
      </c>
      <c r="G285" s="51">
        <f t="shared" si="56"/>
        <v>7.259578976458241</v>
      </c>
      <c r="H285" s="83">
        <f>D285-F285</f>
        <v>4197378389.21</v>
      </c>
      <c r="I285" s="83">
        <f>I302</f>
        <v>625140609.55</v>
      </c>
      <c r="J285" s="83">
        <f>J302</f>
        <v>625140609.55</v>
      </c>
      <c r="K285" s="51">
        <f t="shared" si="57"/>
        <v>7.2439582471763355</v>
      </c>
      <c r="L285" s="86">
        <f>D285-J285</f>
        <v>4422752505.24</v>
      </c>
    </row>
    <row r="286" spans="1:12" ht="14.25">
      <c r="A286" s="115" t="s">
        <v>225</v>
      </c>
      <c r="B286" s="116"/>
      <c r="C286" s="97">
        <f aca="true" t="shared" si="60" ref="C286:K286">C14+C285</f>
        <v>89504336636</v>
      </c>
      <c r="D286" s="97">
        <f t="shared" si="60"/>
        <v>89762111072.59998</v>
      </c>
      <c r="E286" s="97">
        <f t="shared" si="60"/>
        <v>11715758287.610004</v>
      </c>
      <c r="F286" s="97">
        <f t="shared" si="60"/>
        <v>11715758287.610004</v>
      </c>
      <c r="G286" s="97">
        <f t="shared" si="60"/>
        <v>100</v>
      </c>
      <c r="H286" s="97">
        <f t="shared" si="60"/>
        <v>78046352784.98999</v>
      </c>
      <c r="I286" s="97">
        <f t="shared" si="60"/>
        <v>8629820717.060001</v>
      </c>
      <c r="J286" s="97">
        <f t="shared" si="60"/>
        <v>8629820717.060001</v>
      </c>
      <c r="K286" s="97">
        <f t="shared" si="60"/>
        <v>100</v>
      </c>
      <c r="L286" s="98">
        <f>L14+L285</f>
        <v>81132290355.54</v>
      </c>
    </row>
    <row r="287" spans="1:12" ht="15">
      <c r="A287" s="69"/>
      <c r="B287" s="69"/>
      <c r="C287" s="69"/>
      <c r="D287" s="69"/>
      <c r="E287" s="69"/>
      <c r="F287" s="70"/>
      <c r="G287" s="71"/>
      <c r="H287" s="70"/>
      <c r="I287" s="70"/>
      <c r="J287" s="70"/>
      <c r="K287" s="71"/>
      <c r="L287" s="65" t="s">
        <v>226</v>
      </c>
    </row>
    <row r="288" spans="1:12" ht="15">
      <c r="A288" s="69"/>
      <c r="B288" s="69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1:12" ht="15">
      <c r="A289" s="34"/>
      <c r="B289" s="35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1:12" ht="15.75">
      <c r="A290" s="34"/>
      <c r="B290" s="35"/>
      <c r="C290" s="36"/>
      <c r="D290" s="36"/>
      <c r="E290" s="36"/>
      <c r="F290" s="37"/>
      <c r="G290" s="38"/>
      <c r="H290" s="37"/>
      <c r="I290" s="37"/>
      <c r="J290" s="37"/>
      <c r="K290" s="38"/>
      <c r="L290" s="37"/>
    </row>
    <row r="291" spans="1:12" ht="15.75">
      <c r="A291" s="31"/>
      <c r="B291" s="28"/>
      <c r="C291" s="32"/>
      <c r="D291" s="32"/>
      <c r="E291" s="32"/>
      <c r="F291" s="32"/>
      <c r="G291" s="33"/>
      <c r="H291" s="32"/>
      <c r="I291" s="32"/>
      <c r="J291" s="32"/>
      <c r="K291" s="33"/>
      <c r="L291" s="25" t="s">
        <v>157</v>
      </c>
    </row>
    <row r="292" spans="1:12" ht="15.75">
      <c r="A292" s="109" t="s">
        <v>14</v>
      </c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1:12" ht="15.75">
      <c r="A293" s="109" t="s">
        <v>0</v>
      </c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1:12" ht="15.75">
      <c r="A294" s="110" t="s">
        <v>1</v>
      </c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1:12" ht="15.75">
      <c r="A295" s="109" t="s">
        <v>2</v>
      </c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1:12" ht="15.75">
      <c r="A296" s="109" t="str">
        <f>A151</f>
        <v>JANEIRO A FEVEREIRO 2021/BIMESTRE JANEIRO - FEVEREIRO</v>
      </c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1:12" ht="15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5" t="str">
        <f>L152</f>
        <v>Emissão: 18/03/2021</v>
      </c>
    </row>
    <row r="298" spans="1:12" ht="15.75">
      <c r="A298" s="27" t="s">
        <v>240</v>
      </c>
      <c r="B298" s="26"/>
      <c r="C298" s="28"/>
      <c r="D298" s="26"/>
      <c r="E298" s="26"/>
      <c r="F298" s="29"/>
      <c r="G298" s="29"/>
      <c r="H298" s="29"/>
      <c r="I298" s="26"/>
      <c r="J298" s="26"/>
      <c r="K298" s="25"/>
      <c r="L298" s="30">
        <v>1</v>
      </c>
    </row>
    <row r="299" spans="1:12" ht="15.75">
      <c r="A299" s="11"/>
      <c r="B299" s="12"/>
      <c r="C299" s="13" t="s">
        <v>3</v>
      </c>
      <c r="D299" s="13" t="s">
        <v>3</v>
      </c>
      <c r="E299" s="111" t="s">
        <v>4</v>
      </c>
      <c r="F299" s="112"/>
      <c r="G299" s="113"/>
      <c r="H299" s="13" t="s">
        <v>18</v>
      </c>
      <c r="I299" s="111" t="s">
        <v>5</v>
      </c>
      <c r="J299" s="112"/>
      <c r="K299" s="113"/>
      <c r="L299" s="14" t="s">
        <v>18</v>
      </c>
    </row>
    <row r="300" spans="1:12" ht="15.75">
      <c r="A300" s="15" t="s">
        <v>23</v>
      </c>
      <c r="B300" s="16" t="s">
        <v>269</v>
      </c>
      <c r="C300" s="16" t="s">
        <v>7</v>
      </c>
      <c r="D300" s="16" t="s">
        <v>8</v>
      </c>
      <c r="E300" s="16" t="s">
        <v>9</v>
      </c>
      <c r="F300" s="16" t="s">
        <v>10</v>
      </c>
      <c r="G300" s="16" t="s">
        <v>11</v>
      </c>
      <c r="H300" s="17"/>
      <c r="I300" s="16" t="s">
        <v>9</v>
      </c>
      <c r="J300" s="16" t="s">
        <v>10</v>
      </c>
      <c r="K300" s="16" t="s">
        <v>11</v>
      </c>
      <c r="L300" s="18"/>
    </row>
    <row r="301" spans="1:12" ht="15.75">
      <c r="A301" s="19"/>
      <c r="B301" s="20"/>
      <c r="C301" s="20"/>
      <c r="D301" s="21" t="s">
        <v>12</v>
      </c>
      <c r="E301" s="21"/>
      <c r="F301" s="21" t="s">
        <v>13</v>
      </c>
      <c r="G301" s="21" t="s">
        <v>270</v>
      </c>
      <c r="H301" s="22" t="s">
        <v>19</v>
      </c>
      <c r="I301" s="21"/>
      <c r="J301" s="21" t="s">
        <v>20</v>
      </c>
      <c r="K301" s="21" t="s">
        <v>271</v>
      </c>
      <c r="L301" s="23" t="s">
        <v>22</v>
      </c>
    </row>
    <row r="302" spans="1:12" ht="14.25">
      <c r="A302" s="47"/>
      <c r="B302" s="72" t="s">
        <v>16</v>
      </c>
      <c r="C302" s="92">
        <f>C303+C307+C310+C315+C320+C326+C330+C332+C336+C339+C347+C349+C351+C353+C355+C357+C359+C364+C368+C370+C372+C374+C376+C379</f>
        <v>4805674768</v>
      </c>
      <c r="D302" s="92">
        <f>D303+D307+D310+D315+D320+D326+D330+D332+D336+D339+D347+D349+D351+D353+D355+D357+D359+D364+D368+D370+D372+D374+D376+D379</f>
        <v>5047893114.79</v>
      </c>
      <c r="E302" s="92">
        <f>E303+E307+E310+E315+E320+E326+E330+E332+E336+E339+E347+E349+E351+E353+E355+E357+E359+E364+E368+E370+E372+E374+E376+E379</f>
        <v>850514725.5799999</v>
      </c>
      <c r="F302" s="92">
        <f>F303+F307+F310+F315+F320+F326+F330+F332+F336+F339+F347+F349+F351+F353+F355+F357+F359+F364+F368+F370+F372+F374+F376+F379</f>
        <v>850514725.5799999</v>
      </c>
      <c r="G302" s="71">
        <f aca="true" t="shared" si="61" ref="G302:G328">(F302/$F$286)*100</f>
        <v>7.259578976458241</v>
      </c>
      <c r="H302" s="92">
        <f>D302-F302</f>
        <v>4197378389.21</v>
      </c>
      <c r="I302" s="92">
        <f>I303+I307+I310+I315+I320+I326+I330+I332+I336+I339+I347+I349+I351+I353+I355+I357+I359+I364+I368+I370+I372+I374+I376+I379</f>
        <v>625140609.55</v>
      </c>
      <c r="J302" s="92">
        <f>J303+J307+J310+J315+J320+J326+J330+J332+J336+J339+J347+J349+J351+J353+J355+J357+J359+J364+J368+J370+J372+J374+J376+J379</f>
        <v>625140609.55</v>
      </c>
      <c r="K302" s="73">
        <f aca="true" t="shared" si="62" ref="K302:K328">(J302/$J$286)*100</f>
        <v>7.2439582471763355</v>
      </c>
      <c r="L302" s="93">
        <f>D302-J302</f>
        <v>4422752505.24</v>
      </c>
    </row>
    <row r="303" spans="1:12" ht="14.25">
      <c r="A303" s="47" t="s">
        <v>25</v>
      </c>
      <c r="B303" s="72" t="s">
        <v>24</v>
      </c>
      <c r="C303" s="83">
        <f>SUM(C304:C306)</f>
        <v>167295000</v>
      </c>
      <c r="D303" s="83">
        <f>SUM(D304:D306)</f>
        <v>167295000</v>
      </c>
      <c r="E303" s="83">
        <f>SUM(E304:E306)</f>
        <v>44411136.45</v>
      </c>
      <c r="F303" s="83">
        <f>SUM(F304:F306)</f>
        <v>44411136.45</v>
      </c>
      <c r="G303" s="71">
        <f t="shared" si="61"/>
        <v>0.37907180533902773</v>
      </c>
      <c r="H303" s="83">
        <f t="shared" si="59"/>
        <v>122883863.55</v>
      </c>
      <c r="I303" s="83">
        <f>SUM(I304:I306)</f>
        <v>19109015.37</v>
      </c>
      <c r="J303" s="83">
        <f>SUM(J304:J306)</f>
        <v>19109015.37</v>
      </c>
      <c r="K303" s="51">
        <f t="shared" si="62"/>
        <v>0.22143003889088952</v>
      </c>
      <c r="L303" s="93">
        <f t="shared" si="58"/>
        <v>148185984.63</v>
      </c>
    </row>
    <row r="304" spans="1:12" ht="15">
      <c r="A304" s="52" t="s">
        <v>26</v>
      </c>
      <c r="B304" s="66" t="s">
        <v>31</v>
      </c>
      <c r="C304" s="84">
        <v>2000000</v>
      </c>
      <c r="D304" s="84">
        <v>2000000</v>
      </c>
      <c r="E304" s="84">
        <f>F304-0</f>
        <v>0</v>
      </c>
      <c r="F304" s="84">
        <v>0</v>
      </c>
      <c r="G304" s="71">
        <f t="shared" si="61"/>
        <v>0</v>
      </c>
      <c r="H304" s="83">
        <f t="shared" si="59"/>
        <v>2000000</v>
      </c>
      <c r="I304" s="84">
        <f>J304-0</f>
        <v>0</v>
      </c>
      <c r="J304" s="84">
        <v>0</v>
      </c>
      <c r="K304" s="51">
        <f t="shared" si="62"/>
        <v>0</v>
      </c>
      <c r="L304" s="94">
        <f t="shared" si="58"/>
        <v>2000000</v>
      </c>
    </row>
    <row r="305" spans="1:12" ht="15">
      <c r="A305" s="52" t="s">
        <v>28</v>
      </c>
      <c r="B305" s="66" t="s">
        <v>33</v>
      </c>
      <c r="C305" s="84">
        <v>165275000</v>
      </c>
      <c r="D305" s="84">
        <v>165275000</v>
      </c>
      <c r="E305" s="84">
        <f>F305-0</f>
        <v>44411136.45</v>
      </c>
      <c r="F305" s="84">
        <v>44411136.45</v>
      </c>
      <c r="G305" s="71">
        <f t="shared" si="61"/>
        <v>0.37907180533902773</v>
      </c>
      <c r="H305" s="84">
        <f>D305-F305</f>
        <v>120863863.55</v>
      </c>
      <c r="I305" s="84">
        <f>J305-0</f>
        <v>19109015.37</v>
      </c>
      <c r="J305" s="84">
        <v>19109015.37</v>
      </c>
      <c r="K305" s="51">
        <f t="shared" si="62"/>
        <v>0.22143003889088952</v>
      </c>
      <c r="L305" s="94">
        <f>D305-J305</f>
        <v>146165984.63</v>
      </c>
    </row>
    <row r="306" spans="1:12" ht="15">
      <c r="A306" s="52" t="s">
        <v>50</v>
      </c>
      <c r="B306" s="66" t="s">
        <v>57</v>
      </c>
      <c r="C306" s="84">
        <v>20000</v>
      </c>
      <c r="D306" s="84">
        <v>20000</v>
      </c>
      <c r="E306" s="84">
        <f>F306-0</f>
        <v>0</v>
      </c>
      <c r="F306" s="84">
        <v>0</v>
      </c>
      <c r="G306" s="64">
        <f t="shared" si="61"/>
        <v>0</v>
      </c>
      <c r="H306" s="84">
        <f t="shared" si="59"/>
        <v>20000</v>
      </c>
      <c r="I306" s="84">
        <f>J306-0</f>
        <v>0</v>
      </c>
      <c r="J306" s="84">
        <v>0</v>
      </c>
      <c r="K306" s="56">
        <f t="shared" si="62"/>
        <v>0</v>
      </c>
      <c r="L306" s="94">
        <f t="shared" si="58"/>
        <v>20000</v>
      </c>
    </row>
    <row r="307" spans="1:12" ht="14.25">
      <c r="A307" s="47" t="s">
        <v>36</v>
      </c>
      <c r="B307" s="72" t="s">
        <v>37</v>
      </c>
      <c r="C307" s="83">
        <f>SUM(C308:C309)</f>
        <v>556600552</v>
      </c>
      <c r="D307" s="83">
        <f>SUM(D308:D309)</f>
        <v>556600552</v>
      </c>
      <c r="E307" s="83">
        <f>SUM(E308:E309)</f>
        <v>83643187.89999999</v>
      </c>
      <c r="F307" s="83">
        <f>SUM(F308:F309)</f>
        <v>83643187.89999999</v>
      </c>
      <c r="G307" s="71">
        <f t="shared" si="61"/>
        <v>0.7139374665014795</v>
      </c>
      <c r="H307" s="83">
        <f t="shared" si="59"/>
        <v>472957364.1</v>
      </c>
      <c r="I307" s="83">
        <f>SUM(I308:I309)</f>
        <v>78896187.89999999</v>
      </c>
      <c r="J307" s="83">
        <f>SUM(J308:J309)</f>
        <v>78896187.89999999</v>
      </c>
      <c r="K307" s="51">
        <f t="shared" si="62"/>
        <v>0.9142274270429833</v>
      </c>
      <c r="L307" s="93">
        <f t="shared" si="58"/>
        <v>477704364.1</v>
      </c>
    </row>
    <row r="308" spans="1:12" ht="15">
      <c r="A308" s="52" t="s">
        <v>38</v>
      </c>
      <c r="B308" s="66" t="s">
        <v>40</v>
      </c>
      <c r="C308" s="84">
        <v>6600552</v>
      </c>
      <c r="D308" s="84">
        <v>6600552</v>
      </c>
      <c r="E308" s="84">
        <f>F308-0</f>
        <v>4762674.08</v>
      </c>
      <c r="F308" s="84">
        <v>4762674.08</v>
      </c>
      <c r="G308" s="64">
        <f t="shared" si="61"/>
        <v>0.040651863610371375</v>
      </c>
      <c r="H308" s="84">
        <f t="shared" si="59"/>
        <v>1837877.92</v>
      </c>
      <c r="I308" s="84">
        <f>J308-0</f>
        <v>15674.08</v>
      </c>
      <c r="J308" s="84">
        <v>15674.08</v>
      </c>
      <c r="K308" s="56">
        <f t="shared" si="62"/>
        <v>0.00018162694815912502</v>
      </c>
      <c r="L308" s="94">
        <f t="shared" si="58"/>
        <v>6584877.92</v>
      </c>
    </row>
    <row r="309" spans="1:12" ht="15">
      <c r="A309" s="52" t="s">
        <v>28</v>
      </c>
      <c r="B309" s="66" t="s">
        <v>33</v>
      </c>
      <c r="C309" s="84">
        <v>550000000</v>
      </c>
      <c r="D309" s="84">
        <v>550000000</v>
      </c>
      <c r="E309" s="84">
        <f>F309-0</f>
        <v>78880513.82</v>
      </c>
      <c r="F309" s="84">
        <v>78880513.82</v>
      </c>
      <c r="G309" s="64">
        <f t="shared" si="61"/>
        <v>0.6732856028911082</v>
      </c>
      <c r="H309" s="84">
        <f t="shared" si="59"/>
        <v>471119486.18</v>
      </c>
      <c r="I309" s="84">
        <f>J309-0</f>
        <v>78880513.82</v>
      </c>
      <c r="J309" s="84">
        <v>78880513.82</v>
      </c>
      <c r="K309" s="56">
        <f t="shared" si="62"/>
        <v>0.9140458000948244</v>
      </c>
      <c r="L309" s="94">
        <f t="shared" si="58"/>
        <v>471119486.18</v>
      </c>
    </row>
    <row r="310" spans="1:12" ht="14.25">
      <c r="A310" s="47" t="s">
        <v>42</v>
      </c>
      <c r="B310" s="72" t="s">
        <v>43</v>
      </c>
      <c r="C310" s="83">
        <f>SUM(C311:C314)</f>
        <v>394605410</v>
      </c>
      <c r="D310" s="83">
        <f>SUM(D311:D314)</f>
        <v>396362647.95</v>
      </c>
      <c r="E310" s="83">
        <f>SUM(E311:E314)</f>
        <v>214540454.08</v>
      </c>
      <c r="F310" s="83">
        <f>SUM(F311:F314)</f>
        <v>214540454.08</v>
      </c>
      <c r="G310" s="71">
        <f t="shared" si="61"/>
        <v>1.8312127035506287</v>
      </c>
      <c r="H310" s="83">
        <f>D310-F310</f>
        <v>181822193.86999997</v>
      </c>
      <c r="I310" s="83">
        <f>SUM(I311+I312+I313+I314)</f>
        <v>51581585.32</v>
      </c>
      <c r="J310" s="83">
        <f>SUM(J311+J312+J313+J314)</f>
        <v>51581585.32</v>
      </c>
      <c r="K310" s="51">
        <f t="shared" si="62"/>
        <v>0.5977132898952363</v>
      </c>
      <c r="L310" s="93">
        <f t="shared" si="58"/>
        <v>344781062.63</v>
      </c>
    </row>
    <row r="311" spans="1:12" ht="15">
      <c r="A311" s="52" t="s">
        <v>44</v>
      </c>
      <c r="B311" s="66" t="s">
        <v>45</v>
      </c>
      <c r="C311" s="83">
        <v>0</v>
      </c>
      <c r="D311" s="84"/>
      <c r="E311" s="84">
        <f>F311-0</f>
        <v>0</v>
      </c>
      <c r="F311" s="84"/>
      <c r="G311" s="71">
        <f t="shared" si="61"/>
        <v>0</v>
      </c>
      <c r="H311" s="83">
        <f>D311-F311</f>
        <v>0</v>
      </c>
      <c r="I311" s="83">
        <f>J311-0</f>
        <v>0</v>
      </c>
      <c r="J311" s="83">
        <v>0</v>
      </c>
      <c r="K311" s="51"/>
      <c r="L311" s="93">
        <f t="shared" si="58"/>
        <v>0</v>
      </c>
    </row>
    <row r="312" spans="1:12" ht="15">
      <c r="A312" s="52" t="s">
        <v>229</v>
      </c>
      <c r="B312" s="66" t="s">
        <v>230</v>
      </c>
      <c r="C312" s="84">
        <v>0</v>
      </c>
      <c r="D312" s="84"/>
      <c r="E312" s="84">
        <f>F312-0</f>
        <v>0</v>
      </c>
      <c r="F312" s="84">
        <v>0</v>
      </c>
      <c r="G312" s="64">
        <f t="shared" si="61"/>
        <v>0</v>
      </c>
      <c r="H312" s="84">
        <f>D312-F312</f>
        <v>0</v>
      </c>
      <c r="I312" s="84">
        <f>J312-0</f>
        <v>0</v>
      </c>
      <c r="J312" s="84">
        <v>0</v>
      </c>
      <c r="K312" s="56">
        <f t="shared" si="62"/>
        <v>0</v>
      </c>
      <c r="L312" s="94">
        <f t="shared" si="58"/>
        <v>0</v>
      </c>
    </row>
    <row r="313" spans="1:12" ht="15">
      <c r="A313" s="52" t="s">
        <v>28</v>
      </c>
      <c r="B313" s="66" t="s">
        <v>33</v>
      </c>
      <c r="C313" s="84">
        <v>394465410</v>
      </c>
      <c r="D313" s="84">
        <v>396222647.95</v>
      </c>
      <c r="E313" s="84">
        <f>F313-0</f>
        <v>214540454.08</v>
      </c>
      <c r="F313" s="84">
        <v>214540454.08</v>
      </c>
      <c r="G313" s="64">
        <f t="shared" si="61"/>
        <v>1.8312127035506287</v>
      </c>
      <c r="H313" s="84">
        <f t="shared" si="59"/>
        <v>181682193.86999997</v>
      </c>
      <c r="I313" s="84">
        <f>J313-0</f>
        <v>51581585.32</v>
      </c>
      <c r="J313" s="84">
        <v>51581585.32</v>
      </c>
      <c r="K313" s="56">
        <f t="shared" si="62"/>
        <v>0.5977132898952363</v>
      </c>
      <c r="L313" s="94">
        <f t="shared" si="58"/>
        <v>344641062.63</v>
      </c>
    </row>
    <row r="314" spans="1:12" ht="15">
      <c r="A314" s="52" t="s">
        <v>29</v>
      </c>
      <c r="B314" s="66" t="s">
        <v>267</v>
      </c>
      <c r="C314" s="84">
        <v>140000</v>
      </c>
      <c r="D314" s="84">
        <v>140000</v>
      </c>
      <c r="E314" s="84">
        <f>F314-0</f>
        <v>0</v>
      </c>
      <c r="F314" s="84">
        <v>0</v>
      </c>
      <c r="G314" s="64">
        <f t="shared" si="61"/>
        <v>0</v>
      </c>
      <c r="H314" s="84">
        <f t="shared" si="59"/>
        <v>140000</v>
      </c>
      <c r="I314" s="84">
        <f>J314-0</f>
        <v>0</v>
      </c>
      <c r="J314" s="84">
        <v>0</v>
      </c>
      <c r="K314" s="56">
        <f t="shared" si="62"/>
        <v>0</v>
      </c>
      <c r="L314" s="94">
        <f t="shared" si="58"/>
        <v>140000</v>
      </c>
    </row>
    <row r="315" spans="1:12" ht="14.25">
      <c r="A315" s="47" t="s">
        <v>46</v>
      </c>
      <c r="B315" s="72" t="s">
        <v>47</v>
      </c>
      <c r="C315" s="83">
        <f>SUM(C316:C319)</f>
        <v>147675998</v>
      </c>
      <c r="D315" s="83">
        <f>SUM(D316:D319)</f>
        <v>147915281.6</v>
      </c>
      <c r="E315" s="83">
        <f>SUM(E316:E319)</f>
        <v>23091381.44</v>
      </c>
      <c r="F315" s="83">
        <f>SUM(F316:F319)</f>
        <v>23091381.44</v>
      </c>
      <c r="G315" s="71">
        <f t="shared" si="61"/>
        <v>0.19709677233969808</v>
      </c>
      <c r="H315" s="83">
        <f t="shared" si="59"/>
        <v>124823900.16</v>
      </c>
      <c r="I315" s="83">
        <f>SUM(I316:I319)</f>
        <v>20124342.2</v>
      </c>
      <c r="J315" s="83">
        <f>SUM(J316:J319)</f>
        <v>20124342.2</v>
      </c>
      <c r="K315" s="51">
        <f t="shared" si="62"/>
        <v>0.2331953682446365</v>
      </c>
      <c r="L315" s="93">
        <f t="shared" si="58"/>
        <v>127790939.39999999</v>
      </c>
    </row>
    <row r="316" spans="1:12" ht="15">
      <c r="A316" s="52" t="s">
        <v>28</v>
      </c>
      <c r="B316" s="66" t="s">
        <v>33</v>
      </c>
      <c r="C316" s="84">
        <v>147225998</v>
      </c>
      <c r="D316" s="84">
        <v>147465281.6</v>
      </c>
      <c r="E316" s="84">
        <f>F316-0</f>
        <v>23091381.44</v>
      </c>
      <c r="F316" s="100">
        <v>23091381.44</v>
      </c>
      <c r="G316" s="64">
        <f t="shared" si="61"/>
        <v>0.19709677233969808</v>
      </c>
      <c r="H316" s="84">
        <f t="shared" si="59"/>
        <v>124373900.16</v>
      </c>
      <c r="I316" s="84">
        <f>J316-0</f>
        <v>20124342.2</v>
      </c>
      <c r="J316" s="84">
        <v>20124342.2</v>
      </c>
      <c r="K316" s="56">
        <f t="shared" si="62"/>
        <v>0.2331953682446365</v>
      </c>
      <c r="L316" s="94">
        <f t="shared" si="58"/>
        <v>127340939.39999999</v>
      </c>
    </row>
    <row r="317" spans="1:12" ht="15">
      <c r="A317" s="52" t="s">
        <v>39</v>
      </c>
      <c r="B317" s="66" t="s">
        <v>41</v>
      </c>
      <c r="C317" s="84">
        <v>0</v>
      </c>
      <c r="D317" s="84">
        <v>0</v>
      </c>
      <c r="E317" s="84">
        <f>F317-0</f>
        <v>0</v>
      </c>
      <c r="F317" s="84">
        <v>0</v>
      </c>
      <c r="G317" s="64">
        <f t="shared" si="61"/>
        <v>0</v>
      </c>
      <c r="H317" s="84">
        <f t="shared" si="59"/>
        <v>0</v>
      </c>
      <c r="I317" s="84">
        <f>J317-0</f>
        <v>0</v>
      </c>
      <c r="J317" s="84">
        <v>0</v>
      </c>
      <c r="K317" s="56">
        <f t="shared" si="62"/>
        <v>0</v>
      </c>
      <c r="L317" s="94">
        <f t="shared" si="58"/>
        <v>0</v>
      </c>
    </row>
    <row r="318" spans="1:12" ht="15">
      <c r="A318" s="52" t="s">
        <v>53</v>
      </c>
      <c r="B318" s="66" t="s">
        <v>60</v>
      </c>
      <c r="C318" s="84">
        <v>0</v>
      </c>
      <c r="D318" s="84">
        <v>0</v>
      </c>
      <c r="E318" s="84">
        <f>F318-0</f>
        <v>0</v>
      </c>
      <c r="F318" s="84">
        <v>0</v>
      </c>
      <c r="G318" s="64">
        <f t="shared" si="61"/>
        <v>0</v>
      </c>
      <c r="H318" s="84">
        <f t="shared" si="59"/>
        <v>0</v>
      </c>
      <c r="I318" s="84">
        <f>J318-0</f>
        <v>0</v>
      </c>
      <c r="J318" s="84">
        <v>0</v>
      </c>
      <c r="K318" s="56">
        <f t="shared" si="62"/>
        <v>0</v>
      </c>
      <c r="L318" s="94">
        <f t="shared" si="58"/>
        <v>0</v>
      </c>
    </row>
    <row r="319" spans="1:12" ht="15">
      <c r="A319" s="52" t="s">
        <v>96</v>
      </c>
      <c r="B319" s="66" t="s">
        <v>102</v>
      </c>
      <c r="C319" s="84">
        <v>450000</v>
      </c>
      <c r="D319" s="84">
        <v>450000</v>
      </c>
      <c r="E319" s="84">
        <f>F319-0</f>
        <v>0</v>
      </c>
      <c r="F319" s="84">
        <v>0</v>
      </c>
      <c r="G319" s="64">
        <f t="shared" si="61"/>
        <v>0</v>
      </c>
      <c r="H319" s="84">
        <v>0</v>
      </c>
      <c r="I319" s="84">
        <f>J319-0</f>
        <v>0</v>
      </c>
      <c r="J319" s="84">
        <v>0</v>
      </c>
      <c r="K319" s="56">
        <f t="shared" si="62"/>
        <v>0</v>
      </c>
      <c r="L319" s="94">
        <f t="shared" si="58"/>
        <v>450000</v>
      </c>
    </row>
    <row r="320" spans="1:12" ht="14.25">
      <c r="A320" s="47" t="s">
        <v>63</v>
      </c>
      <c r="B320" s="72" t="s">
        <v>62</v>
      </c>
      <c r="C320" s="83">
        <f>SUM(C321:C325)</f>
        <v>841111849</v>
      </c>
      <c r="D320" s="83">
        <f>SUM(D321:D325)</f>
        <v>996386239.75</v>
      </c>
      <c r="E320" s="83">
        <f>SUM(E321:E325)</f>
        <v>137028974.79</v>
      </c>
      <c r="F320" s="83">
        <f>SUM(F321:F325)</f>
        <v>137028974.79</v>
      </c>
      <c r="G320" s="71">
        <f t="shared" si="61"/>
        <v>1.169612511850086</v>
      </c>
      <c r="H320" s="83">
        <f t="shared" si="59"/>
        <v>859357264.96</v>
      </c>
      <c r="I320" s="83">
        <f>SUM(I321:I325)</f>
        <v>123822357.96000001</v>
      </c>
      <c r="J320" s="83">
        <f>SUM(J321:J325)</f>
        <v>123822357.96000001</v>
      </c>
      <c r="K320" s="51">
        <f t="shared" si="62"/>
        <v>1.4348195868683549</v>
      </c>
      <c r="L320" s="93">
        <f t="shared" si="58"/>
        <v>872563881.79</v>
      </c>
    </row>
    <row r="321" spans="1:12" ht="15">
      <c r="A321" s="52" t="s">
        <v>28</v>
      </c>
      <c r="B321" s="66" t="s">
        <v>33</v>
      </c>
      <c r="C321" s="84">
        <v>722706091</v>
      </c>
      <c r="D321" s="84">
        <v>877640781.75</v>
      </c>
      <c r="E321" s="84">
        <f>F321-0</f>
        <v>124246493.13</v>
      </c>
      <c r="F321" s="84">
        <v>124246493.13</v>
      </c>
      <c r="G321" s="64">
        <f t="shared" si="61"/>
        <v>1.0605074812903645</v>
      </c>
      <c r="H321" s="84">
        <f t="shared" si="59"/>
        <v>753394288.62</v>
      </c>
      <c r="I321" s="84">
        <f>J321-0</f>
        <v>123820032.73</v>
      </c>
      <c r="J321" s="84">
        <v>123820032.73</v>
      </c>
      <c r="K321" s="56">
        <f t="shared" si="62"/>
        <v>1.4347926427396616</v>
      </c>
      <c r="L321" s="94">
        <f t="shared" si="58"/>
        <v>753820749.02</v>
      </c>
    </row>
    <row r="322" spans="1:12" ht="15">
      <c r="A322" s="52" t="s">
        <v>49</v>
      </c>
      <c r="B322" s="66" t="s">
        <v>56</v>
      </c>
      <c r="C322" s="84">
        <v>115145728</v>
      </c>
      <c r="D322" s="84">
        <v>115485428</v>
      </c>
      <c r="E322" s="84">
        <f>F322-0</f>
        <v>12642481.66</v>
      </c>
      <c r="F322" s="84">
        <v>12642481.66</v>
      </c>
      <c r="G322" s="64">
        <f t="shared" si="61"/>
        <v>0.10791005882538607</v>
      </c>
      <c r="H322" s="84">
        <f t="shared" si="59"/>
        <v>102842946.34</v>
      </c>
      <c r="I322" s="84">
        <f>J322-0</f>
        <v>2325.23</v>
      </c>
      <c r="J322" s="84">
        <v>2325.23</v>
      </c>
      <c r="K322" s="56">
        <f t="shared" si="62"/>
        <v>2.6944128693233812E-05</v>
      </c>
      <c r="L322" s="94">
        <f t="shared" si="58"/>
        <v>115483102.77</v>
      </c>
    </row>
    <row r="323" spans="1:12" ht="15">
      <c r="A323" s="52" t="s">
        <v>29</v>
      </c>
      <c r="B323" s="66" t="s">
        <v>34</v>
      </c>
      <c r="C323" s="84">
        <v>2850000</v>
      </c>
      <c r="D323" s="84">
        <v>2850000</v>
      </c>
      <c r="E323" s="84">
        <f>F323-0</f>
        <v>140000</v>
      </c>
      <c r="F323" s="84">
        <v>140000</v>
      </c>
      <c r="G323" s="64">
        <f t="shared" si="61"/>
        <v>0.0011949717343354286</v>
      </c>
      <c r="H323" s="84">
        <f t="shared" si="59"/>
        <v>2710000</v>
      </c>
      <c r="I323" s="84">
        <f>J323-0</f>
        <v>0</v>
      </c>
      <c r="J323" s="84">
        <v>0</v>
      </c>
      <c r="K323" s="56">
        <f t="shared" si="62"/>
        <v>0</v>
      </c>
      <c r="L323" s="94">
        <f t="shared" si="58"/>
        <v>2850000</v>
      </c>
    </row>
    <row r="324" spans="1:12" ht="15">
      <c r="A324" s="52" t="s">
        <v>64</v>
      </c>
      <c r="B324" s="66" t="s">
        <v>72</v>
      </c>
      <c r="C324" s="84">
        <v>0</v>
      </c>
      <c r="D324" s="84">
        <v>0</v>
      </c>
      <c r="E324" s="84">
        <f>F324-0</f>
        <v>0</v>
      </c>
      <c r="F324" s="84">
        <v>0</v>
      </c>
      <c r="G324" s="64">
        <f t="shared" si="61"/>
        <v>0</v>
      </c>
      <c r="H324" s="84">
        <f t="shared" si="59"/>
        <v>0</v>
      </c>
      <c r="I324" s="84">
        <f>J324-0</f>
        <v>0</v>
      </c>
      <c r="J324" s="84">
        <v>0</v>
      </c>
      <c r="K324" s="56">
        <f t="shared" si="62"/>
        <v>0</v>
      </c>
      <c r="L324" s="94">
        <f t="shared" si="58"/>
        <v>0</v>
      </c>
    </row>
    <row r="325" spans="1:12" ht="15">
      <c r="A325" s="52" t="s">
        <v>65</v>
      </c>
      <c r="B325" s="66" t="s">
        <v>73</v>
      </c>
      <c r="C325" s="84">
        <v>410030</v>
      </c>
      <c r="D325" s="84">
        <v>410030</v>
      </c>
      <c r="E325" s="84">
        <f>F325-0</f>
        <v>0</v>
      </c>
      <c r="F325" s="84">
        <v>0</v>
      </c>
      <c r="G325" s="64">
        <f t="shared" si="61"/>
        <v>0</v>
      </c>
      <c r="H325" s="84">
        <f t="shared" si="59"/>
        <v>410030</v>
      </c>
      <c r="I325" s="84">
        <f>J325-0</f>
        <v>0</v>
      </c>
      <c r="J325" s="84">
        <v>0</v>
      </c>
      <c r="K325" s="56">
        <f t="shared" si="62"/>
        <v>0</v>
      </c>
      <c r="L325" s="94">
        <f t="shared" si="58"/>
        <v>410030</v>
      </c>
    </row>
    <row r="326" spans="1:12" ht="14.25">
      <c r="A326" s="47" t="s">
        <v>81</v>
      </c>
      <c r="B326" s="72" t="s">
        <v>80</v>
      </c>
      <c r="C326" s="83">
        <f>SUM(C327:C329)</f>
        <v>8558965</v>
      </c>
      <c r="D326" s="83">
        <f>SUM(D327:D329)</f>
        <v>8658965</v>
      </c>
      <c r="E326" s="83">
        <f>SUM(E327:E329)</f>
        <v>831797.67</v>
      </c>
      <c r="F326" s="83">
        <f>SUM(F327:F329)</f>
        <v>831797.67</v>
      </c>
      <c r="G326" s="71">
        <f t="shared" si="61"/>
        <v>0.007099819316686205</v>
      </c>
      <c r="H326" s="83">
        <f t="shared" si="59"/>
        <v>7827167.33</v>
      </c>
      <c r="I326" s="83">
        <f>SUM(I327:I329)</f>
        <v>772251.0900000001</v>
      </c>
      <c r="J326" s="83">
        <f>SUM(J327:J329)</f>
        <v>772251.0900000001</v>
      </c>
      <c r="K326" s="51">
        <f t="shared" si="62"/>
        <v>0.008948634222184513</v>
      </c>
      <c r="L326" s="93">
        <f t="shared" si="58"/>
        <v>7886713.91</v>
      </c>
    </row>
    <row r="327" spans="1:12" ht="15">
      <c r="A327" s="52" t="s">
        <v>28</v>
      </c>
      <c r="B327" s="66" t="s">
        <v>33</v>
      </c>
      <c r="C327" s="84">
        <v>8276400</v>
      </c>
      <c r="D327" s="84">
        <v>8376400</v>
      </c>
      <c r="E327" s="84">
        <f>F327-0</f>
        <v>809451.39</v>
      </c>
      <c r="F327" s="84">
        <v>809451.39</v>
      </c>
      <c r="G327" s="64">
        <f t="shared" si="61"/>
        <v>0.006909082366918026</v>
      </c>
      <c r="H327" s="84">
        <f>D327-F327</f>
        <v>7566948.61</v>
      </c>
      <c r="I327" s="84">
        <f>J327-0</f>
        <v>749904.81</v>
      </c>
      <c r="J327" s="84">
        <v>749904.81</v>
      </c>
      <c r="K327" s="56">
        <f t="shared" si="62"/>
        <v>0.008689691646983333</v>
      </c>
      <c r="L327" s="94">
        <f>D327-J327</f>
        <v>7626495.1899999995</v>
      </c>
    </row>
    <row r="328" spans="1:12" ht="15">
      <c r="A328" s="52" t="s">
        <v>82</v>
      </c>
      <c r="B328" s="66" t="s">
        <v>84</v>
      </c>
      <c r="C328" s="84">
        <v>282565</v>
      </c>
      <c r="D328" s="84">
        <v>282565</v>
      </c>
      <c r="E328" s="84">
        <f>F328-0</f>
        <v>22346.28</v>
      </c>
      <c r="F328" s="84">
        <v>22346.28</v>
      </c>
      <c r="G328" s="64">
        <f t="shared" si="61"/>
        <v>0.00019073694976817933</v>
      </c>
      <c r="H328" s="84">
        <f>D328-F328</f>
        <v>260218.72</v>
      </c>
      <c r="I328" s="84">
        <f>J328-0</f>
        <v>22346.28</v>
      </c>
      <c r="J328" s="84">
        <v>22346.28</v>
      </c>
      <c r="K328" s="56">
        <f t="shared" si="62"/>
        <v>0.00025894257520117875</v>
      </c>
      <c r="L328" s="94">
        <f>D328-J328</f>
        <v>260218.72</v>
      </c>
    </row>
    <row r="329" spans="1:12" ht="15">
      <c r="A329" s="52" t="s">
        <v>83</v>
      </c>
      <c r="B329" s="66" t="s">
        <v>268</v>
      </c>
      <c r="C329" s="84">
        <v>0</v>
      </c>
      <c r="D329" s="84">
        <v>0</v>
      </c>
      <c r="E329" s="84">
        <f>F329-0</f>
        <v>0</v>
      </c>
      <c r="F329" s="84">
        <v>0</v>
      </c>
      <c r="G329" s="64">
        <f aca="true" t="shared" si="63" ref="G329:G338">(F329/$F$286)*100</f>
        <v>0</v>
      </c>
      <c r="H329" s="84">
        <f t="shared" si="59"/>
        <v>0</v>
      </c>
      <c r="I329" s="84">
        <f>J329-0</f>
        <v>0</v>
      </c>
      <c r="J329" s="84">
        <v>0</v>
      </c>
      <c r="K329" s="56">
        <f aca="true" t="shared" si="64" ref="K329:K337">(J329/$J$286)*100</f>
        <v>0</v>
      </c>
      <c r="L329" s="94">
        <f t="shared" si="58"/>
        <v>0</v>
      </c>
    </row>
    <row r="330" spans="1:12" ht="14.25">
      <c r="A330" s="47" t="s">
        <v>87</v>
      </c>
      <c r="B330" s="72" t="s">
        <v>86</v>
      </c>
      <c r="C330" s="83">
        <f>C331</f>
        <v>173285000</v>
      </c>
      <c r="D330" s="83">
        <f>D331</f>
        <v>173285000</v>
      </c>
      <c r="E330" s="83">
        <f>E331</f>
        <v>782666.94</v>
      </c>
      <c r="F330" s="83">
        <f>F331</f>
        <v>782666.94</v>
      </c>
      <c r="G330" s="71">
        <f t="shared" si="63"/>
        <v>0.006680463362134306</v>
      </c>
      <c r="H330" s="83">
        <f t="shared" si="59"/>
        <v>172502333.06</v>
      </c>
      <c r="I330" s="83">
        <f>I331</f>
        <v>782666.94</v>
      </c>
      <c r="J330" s="83">
        <f>J331</f>
        <v>782666.94</v>
      </c>
      <c r="K330" s="51">
        <f t="shared" si="64"/>
        <v>0.00906933024057814</v>
      </c>
      <c r="L330" s="93">
        <f t="shared" si="58"/>
        <v>172502333.06</v>
      </c>
    </row>
    <row r="331" spans="1:12" ht="15">
      <c r="A331" s="52" t="s">
        <v>28</v>
      </c>
      <c r="B331" s="66" t="s">
        <v>33</v>
      </c>
      <c r="C331" s="84">
        <v>173285000</v>
      </c>
      <c r="D331" s="84">
        <v>173285000</v>
      </c>
      <c r="E331" s="84">
        <f>F331-0</f>
        <v>782666.94</v>
      </c>
      <c r="F331" s="84">
        <v>782666.94</v>
      </c>
      <c r="G331" s="64">
        <f t="shared" si="63"/>
        <v>0.006680463362134306</v>
      </c>
      <c r="H331" s="84">
        <f t="shared" si="59"/>
        <v>172502333.06</v>
      </c>
      <c r="I331" s="84">
        <f>J331-0</f>
        <v>782666.94</v>
      </c>
      <c r="J331" s="84">
        <v>782666.94</v>
      </c>
      <c r="K331" s="56">
        <f t="shared" si="64"/>
        <v>0.00906933024057814</v>
      </c>
      <c r="L331" s="94">
        <f t="shared" si="58"/>
        <v>172502333.06</v>
      </c>
    </row>
    <row r="332" spans="1:12" ht="14.25">
      <c r="A332" s="47" t="s">
        <v>90</v>
      </c>
      <c r="B332" s="72" t="s">
        <v>91</v>
      </c>
      <c r="C332" s="83">
        <f>SUM(C333:C335)</f>
        <v>809752021</v>
      </c>
      <c r="D332" s="83">
        <f>SUM(D333:D335)</f>
        <v>761056021</v>
      </c>
      <c r="E332" s="83">
        <f>SUM(E333:E335)</f>
        <v>82019069.83</v>
      </c>
      <c r="F332" s="83">
        <f>SUM(F333:F335)</f>
        <v>82019069.83</v>
      </c>
      <c r="G332" s="71">
        <f t="shared" si="63"/>
        <v>0.7000747865952409</v>
      </c>
      <c r="H332" s="83">
        <f>D332-F332</f>
        <v>679036951.17</v>
      </c>
      <c r="I332" s="83">
        <f>SUM(I333:I335)</f>
        <v>67064835.45999999</v>
      </c>
      <c r="J332" s="83">
        <f>SUM(J333:J335)</f>
        <v>67064835.45999999</v>
      </c>
      <c r="K332" s="51">
        <f t="shared" si="64"/>
        <v>0.7771289538775908</v>
      </c>
      <c r="L332" s="93">
        <f>D332-J332</f>
        <v>693991185.54</v>
      </c>
    </row>
    <row r="333" spans="1:12" ht="15">
      <c r="A333" s="52" t="s">
        <v>28</v>
      </c>
      <c r="B333" s="66" t="s">
        <v>33</v>
      </c>
      <c r="C333" s="84">
        <v>58314717</v>
      </c>
      <c r="D333" s="84">
        <v>57618717</v>
      </c>
      <c r="E333" s="84">
        <f>F333-0</f>
        <v>8599881.74</v>
      </c>
      <c r="F333" s="84">
        <v>8599881.74</v>
      </c>
      <c r="G333" s="64">
        <f t="shared" si="63"/>
        <v>0.07340439712805276</v>
      </c>
      <c r="H333" s="84">
        <f t="shared" si="59"/>
        <v>49018835.26</v>
      </c>
      <c r="I333" s="84">
        <f>J333-0</f>
        <v>7929541.8</v>
      </c>
      <c r="J333" s="84">
        <v>7929541.8</v>
      </c>
      <c r="K333" s="56">
        <f t="shared" si="64"/>
        <v>0.0918853596149959</v>
      </c>
      <c r="L333" s="94">
        <f t="shared" si="58"/>
        <v>49689175.2</v>
      </c>
    </row>
    <row r="334" spans="1:12" ht="15">
      <c r="A334" s="52" t="s">
        <v>65</v>
      </c>
      <c r="B334" s="66" t="s">
        <v>73</v>
      </c>
      <c r="C334" s="84">
        <v>5000</v>
      </c>
      <c r="D334" s="84">
        <v>5000</v>
      </c>
      <c r="E334" s="84">
        <f>F334-0</f>
        <v>0</v>
      </c>
      <c r="F334" s="84">
        <v>0</v>
      </c>
      <c r="G334" s="64">
        <f t="shared" si="63"/>
        <v>0</v>
      </c>
      <c r="H334" s="84">
        <f t="shared" si="59"/>
        <v>5000</v>
      </c>
      <c r="I334" s="84">
        <f>J334-0</f>
        <v>0</v>
      </c>
      <c r="J334" s="84">
        <v>0</v>
      </c>
      <c r="K334" s="56">
        <f t="shared" si="64"/>
        <v>0</v>
      </c>
      <c r="L334" s="94">
        <f t="shared" si="58"/>
        <v>5000</v>
      </c>
    </row>
    <row r="335" spans="1:12" ht="15">
      <c r="A335" s="52" t="s">
        <v>67</v>
      </c>
      <c r="B335" s="66" t="s">
        <v>75</v>
      </c>
      <c r="C335" s="84">
        <v>751432304</v>
      </c>
      <c r="D335" s="84">
        <v>703432304</v>
      </c>
      <c r="E335" s="84">
        <f>F335-0</f>
        <v>73419188.09</v>
      </c>
      <c r="F335" s="84">
        <v>73419188.09</v>
      </c>
      <c r="G335" s="64">
        <f t="shared" si="63"/>
        <v>0.6266703894671882</v>
      </c>
      <c r="H335" s="84">
        <f t="shared" si="59"/>
        <v>630013115.91</v>
      </c>
      <c r="I335" s="84">
        <f>J335-0</f>
        <v>59135293.66</v>
      </c>
      <c r="J335" s="84">
        <v>59135293.66</v>
      </c>
      <c r="K335" s="56">
        <f t="shared" si="64"/>
        <v>0.685243594262595</v>
      </c>
      <c r="L335" s="94">
        <f t="shared" si="58"/>
        <v>644297010.34</v>
      </c>
    </row>
    <row r="336" spans="1:12" ht="14.25">
      <c r="A336" s="47" t="s">
        <v>104</v>
      </c>
      <c r="B336" s="72" t="s">
        <v>103</v>
      </c>
      <c r="C336" s="83">
        <f>C337+C338</f>
        <v>179230</v>
      </c>
      <c r="D336" s="83">
        <f>D337+D338</f>
        <v>179230</v>
      </c>
      <c r="E336" s="83">
        <f>E337</f>
        <v>22395.24</v>
      </c>
      <c r="F336" s="83">
        <f>F337</f>
        <v>22395.24</v>
      </c>
      <c r="G336" s="71">
        <f t="shared" si="63"/>
        <v>0.0001911548484547012</v>
      </c>
      <c r="H336" s="83">
        <f t="shared" si="59"/>
        <v>156834.76</v>
      </c>
      <c r="I336" s="83">
        <f>I337</f>
        <v>22395.24</v>
      </c>
      <c r="J336" s="83">
        <f>J337</f>
        <v>22395.24</v>
      </c>
      <c r="K336" s="51">
        <f t="shared" si="64"/>
        <v>0.0002595099102780618</v>
      </c>
      <c r="L336" s="93">
        <f t="shared" si="58"/>
        <v>156834.76</v>
      </c>
    </row>
    <row r="337" spans="1:12" ht="15">
      <c r="A337" s="52" t="s">
        <v>28</v>
      </c>
      <c r="B337" s="66" t="s">
        <v>33</v>
      </c>
      <c r="C337" s="84">
        <v>157076</v>
      </c>
      <c r="D337" s="84">
        <v>157076</v>
      </c>
      <c r="E337" s="84">
        <f>F337-0</f>
        <v>22395.24</v>
      </c>
      <c r="F337" s="84">
        <v>22395.24</v>
      </c>
      <c r="G337" s="64">
        <f t="shared" si="63"/>
        <v>0.0001911548484547012</v>
      </c>
      <c r="H337" s="84">
        <f t="shared" si="59"/>
        <v>134680.76</v>
      </c>
      <c r="I337" s="84">
        <f>J337-0</f>
        <v>22395.24</v>
      </c>
      <c r="J337" s="84">
        <v>22395.24</v>
      </c>
      <c r="K337" s="56">
        <f t="shared" si="64"/>
        <v>0.0002595099102780618</v>
      </c>
      <c r="L337" s="94">
        <f t="shared" si="58"/>
        <v>134680.76</v>
      </c>
    </row>
    <row r="338" spans="1:12" ht="15">
      <c r="A338" s="52" t="s">
        <v>105</v>
      </c>
      <c r="B338" s="66" t="s">
        <v>107</v>
      </c>
      <c r="C338" s="84">
        <v>22154</v>
      </c>
      <c r="D338" s="84">
        <v>22154</v>
      </c>
      <c r="E338" s="84">
        <f>F338-0</f>
        <v>0</v>
      </c>
      <c r="F338" s="84">
        <v>0</v>
      </c>
      <c r="G338" s="64">
        <f t="shared" si="63"/>
        <v>0</v>
      </c>
      <c r="H338" s="84">
        <f t="shared" si="59"/>
        <v>22154</v>
      </c>
      <c r="I338" s="84">
        <f>J338-0</f>
        <v>0</v>
      </c>
      <c r="J338" s="84">
        <v>0</v>
      </c>
      <c r="K338" s="56"/>
      <c r="L338" s="94">
        <f t="shared" si="58"/>
        <v>22154</v>
      </c>
    </row>
    <row r="339" spans="1:12" ht="14.25">
      <c r="A339" s="47" t="s">
        <v>109</v>
      </c>
      <c r="B339" s="72" t="s">
        <v>110</v>
      </c>
      <c r="C339" s="83">
        <f>SUM(C340:C346)</f>
        <v>943563039</v>
      </c>
      <c r="D339" s="83">
        <f>SUM(D340:D346)</f>
        <v>1059710813.49</v>
      </c>
      <c r="E339" s="83">
        <f>SUM(E340:E346)</f>
        <v>133222830.07</v>
      </c>
      <c r="F339" s="83">
        <f>SUM(F340:F346)</f>
        <v>133222830.07</v>
      </c>
      <c r="G339" s="71">
        <f aca="true" t="shared" si="65" ref="G339:G379">(F339/$F$286)*100</f>
        <v>1.1371251164415856</v>
      </c>
      <c r="H339" s="83">
        <f t="shared" si="59"/>
        <v>926487983.4200001</v>
      </c>
      <c r="I339" s="83">
        <f>SUM(I340:I346)</f>
        <v>132321552.77000001</v>
      </c>
      <c r="J339" s="83">
        <f>SUM(J340:J346)</f>
        <v>132321552.77000001</v>
      </c>
      <c r="K339" s="51">
        <f aca="true" t="shared" si="66" ref="K339:K379">(J339/$J$286)*100</f>
        <v>1.5333059296170313</v>
      </c>
      <c r="L339" s="93">
        <f t="shared" si="58"/>
        <v>927389260.72</v>
      </c>
    </row>
    <row r="340" spans="1:12" ht="15">
      <c r="A340" s="52" t="s">
        <v>28</v>
      </c>
      <c r="B340" s="66" t="s">
        <v>33</v>
      </c>
      <c r="C340" s="84">
        <v>363140713</v>
      </c>
      <c r="D340" s="84">
        <v>369288487.49</v>
      </c>
      <c r="E340" s="84">
        <f aca="true" t="shared" si="67" ref="E340:E346">F340-0</f>
        <v>48422925.32</v>
      </c>
      <c r="F340" s="84">
        <v>48422925.32</v>
      </c>
      <c r="G340" s="64">
        <f t="shared" si="65"/>
        <v>0.41331447893739537</v>
      </c>
      <c r="H340" s="84">
        <f t="shared" si="59"/>
        <v>320865562.17</v>
      </c>
      <c r="I340" s="84">
        <f aca="true" t="shared" si="68" ref="I340:I346">J340-0</f>
        <v>47521648.02</v>
      </c>
      <c r="J340" s="84">
        <v>47521648.02</v>
      </c>
      <c r="K340" s="56">
        <f t="shared" si="66"/>
        <v>0.5506678478969564</v>
      </c>
      <c r="L340" s="94">
        <f t="shared" si="58"/>
        <v>321766839.47</v>
      </c>
    </row>
    <row r="341" spans="1:12" ht="15">
      <c r="A341" s="52" t="s">
        <v>29</v>
      </c>
      <c r="B341" s="66" t="s">
        <v>34</v>
      </c>
      <c r="C341" s="84">
        <v>0</v>
      </c>
      <c r="D341" s="84">
        <v>0</v>
      </c>
      <c r="E341" s="84">
        <f t="shared" si="67"/>
        <v>0</v>
      </c>
      <c r="F341" s="84">
        <v>0</v>
      </c>
      <c r="G341" s="64">
        <f t="shared" si="65"/>
        <v>0</v>
      </c>
      <c r="H341" s="84">
        <f t="shared" si="59"/>
        <v>0</v>
      </c>
      <c r="I341" s="84">
        <f t="shared" si="68"/>
        <v>0</v>
      </c>
      <c r="J341" s="84">
        <v>0</v>
      </c>
      <c r="K341" s="56">
        <f t="shared" si="66"/>
        <v>0</v>
      </c>
      <c r="L341" s="94">
        <f t="shared" si="58"/>
        <v>0</v>
      </c>
    </row>
    <row r="342" spans="1:12" ht="15">
      <c r="A342" s="52" t="s">
        <v>82</v>
      </c>
      <c r="B342" s="66" t="s">
        <v>84</v>
      </c>
      <c r="C342" s="84">
        <v>0</v>
      </c>
      <c r="D342" s="84">
        <v>0</v>
      </c>
      <c r="E342" s="84">
        <f t="shared" si="67"/>
        <v>0</v>
      </c>
      <c r="F342" s="84">
        <v>0</v>
      </c>
      <c r="G342" s="64">
        <f t="shared" si="65"/>
        <v>0</v>
      </c>
      <c r="H342" s="84">
        <f>D342-F342</f>
        <v>0</v>
      </c>
      <c r="I342" s="84">
        <f t="shared" si="68"/>
        <v>0</v>
      </c>
      <c r="J342" s="84">
        <v>0</v>
      </c>
      <c r="K342" s="56">
        <f t="shared" si="66"/>
        <v>0</v>
      </c>
      <c r="L342" s="94">
        <f>D342-J342</f>
        <v>0</v>
      </c>
    </row>
    <row r="343" spans="1:12" ht="15">
      <c r="A343" s="52" t="s">
        <v>111</v>
      </c>
      <c r="B343" s="66" t="s">
        <v>118</v>
      </c>
      <c r="C343" s="84">
        <v>132185335</v>
      </c>
      <c r="D343" s="84">
        <v>242185335</v>
      </c>
      <c r="E343" s="84">
        <f t="shared" si="67"/>
        <v>24778286.9</v>
      </c>
      <c r="F343" s="84">
        <v>24778286.9</v>
      </c>
      <c r="G343" s="64">
        <f t="shared" si="65"/>
        <v>0.2114953747910988</v>
      </c>
      <c r="H343" s="84">
        <f>D343-F343</f>
        <v>217407048.1</v>
      </c>
      <c r="I343" s="84">
        <f t="shared" si="68"/>
        <v>24778286.9</v>
      </c>
      <c r="J343" s="84">
        <v>24778286.9</v>
      </c>
      <c r="K343" s="56">
        <f t="shared" si="66"/>
        <v>0.2871240053807449</v>
      </c>
      <c r="L343" s="94">
        <f>D343-J343</f>
        <v>217407048.1</v>
      </c>
    </row>
    <row r="344" spans="1:12" ht="15">
      <c r="A344" s="52" t="s">
        <v>112</v>
      </c>
      <c r="B344" s="66" t="s">
        <v>119</v>
      </c>
      <c r="C344" s="84">
        <v>447697762</v>
      </c>
      <c r="D344" s="84">
        <v>447697762</v>
      </c>
      <c r="E344" s="84">
        <f t="shared" si="67"/>
        <v>60021617.85</v>
      </c>
      <c r="F344" s="84">
        <v>60021617.85</v>
      </c>
      <c r="G344" s="64">
        <f t="shared" si="65"/>
        <v>0.5123152627130917</v>
      </c>
      <c r="H344" s="84">
        <f t="shared" si="59"/>
        <v>387676144.15</v>
      </c>
      <c r="I344" s="84">
        <f t="shared" si="68"/>
        <v>60021617.85</v>
      </c>
      <c r="J344" s="84">
        <v>60021617.85</v>
      </c>
      <c r="K344" s="56">
        <f t="shared" si="66"/>
        <v>0.6955140763393298</v>
      </c>
      <c r="L344" s="94">
        <f t="shared" si="58"/>
        <v>387676144.15</v>
      </c>
    </row>
    <row r="345" spans="1:12" ht="15">
      <c r="A345" s="52" t="s">
        <v>114</v>
      </c>
      <c r="B345" s="66" t="s">
        <v>121</v>
      </c>
      <c r="C345" s="84">
        <v>139229</v>
      </c>
      <c r="D345" s="84">
        <v>139229</v>
      </c>
      <c r="E345" s="84">
        <f t="shared" si="67"/>
        <v>0</v>
      </c>
      <c r="F345" s="84">
        <v>0</v>
      </c>
      <c r="G345" s="64">
        <f t="shared" si="65"/>
        <v>0</v>
      </c>
      <c r="H345" s="84">
        <f t="shared" si="59"/>
        <v>139229</v>
      </c>
      <c r="I345" s="84">
        <f t="shared" si="68"/>
        <v>0</v>
      </c>
      <c r="J345" s="84">
        <v>0</v>
      </c>
      <c r="K345" s="56">
        <f t="shared" si="66"/>
        <v>0</v>
      </c>
      <c r="L345" s="94">
        <f t="shared" si="58"/>
        <v>139229</v>
      </c>
    </row>
    <row r="346" spans="1:12" ht="15">
      <c r="A346" s="52" t="s">
        <v>251</v>
      </c>
      <c r="B346" s="66" t="s">
        <v>252</v>
      </c>
      <c r="C346" s="84">
        <v>400000</v>
      </c>
      <c r="D346" s="84">
        <v>400000</v>
      </c>
      <c r="E346" s="84">
        <f t="shared" si="67"/>
        <v>0</v>
      </c>
      <c r="F346" s="84">
        <v>0</v>
      </c>
      <c r="G346" s="64">
        <f t="shared" si="65"/>
        <v>0</v>
      </c>
      <c r="H346" s="84">
        <f t="shared" si="59"/>
        <v>400000</v>
      </c>
      <c r="I346" s="84">
        <f t="shared" si="68"/>
        <v>0</v>
      </c>
      <c r="J346" s="84">
        <v>0</v>
      </c>
      <c r="K346" s="56">
        <f t="shared" si="66"/>
        <v>0</v>
      </c>
      <c r="L346" s="94">
        <f t="shared" si="58"/>
        <v>400000</v>
      </c>
    </row>
    <row r="347" spans="1:12" ht="14.25">
      <c r="A347" s="47" t="s">
        <v>125</v>
      </c>
      <c r="B347" s="72" t="s">
        <v>126</v>
      </c>
      <c r="C347" s="83">
        <f>C348</f>
        <v>9276706</v>
      </c>
      <c r="D347" s="83">
        <f>D348</f>
        <v>9276706</v>
      </c>
      <c r="E347" s="83">
        <f>E348</f>
        <v>1229761.6</v>
      </c>
      <c r="F347" s="83">
        <f>F348</f>
        <v>1229761.6</v>
      </c>
      <c r="G347" s="71">
        <f t="shared" si="65"/>
        <v>0.010496645371222227</v>
      </c>
      <c r="H347" s="83">
        <f t="shared" si="59"/>
        <v>8046944.4</v>
      </c>
      <c r="I347" s="83">
        <f>I348</f>
        <v>1229761.6</v>
      </c>
      <c r="J347" s="83">
        <f>J348</f>
        <v>1229761.6</v>
      </c>
      <c r="K347" s="51">
        <f t="shared" si="66"/>
        <v>0.014250140765600447</v>
      </c>
      <c r="L347" s="93">
        <f>D347-J347</f>
        <v>8046944.4</v>
      </c>
    </row>
    <row r="348" spans="1:12" ht="15">
      <c r="A348" s="52" t="s">
        <v>28</v>
      </c>
      <c r="B348" s="66" t="s">
        <v>33</v>
      </c>
      <c r="C348" s="84">
        <v>9276706</v>
      </c>
      <c r="D348" s="84">
        <v>9276706</v>
      </c>
      <c r="E348" s="84">
        <f>F348-0</f>
        <v>1229761.6</v>
      </c>
      <c r="F348" s="84">
        <v>1229761.6</v>
      </c>
      <c r="G348" s="64">
        <f t="shared" si="65"/>
        <v>0.010496645371222227</v>
      </c>
      <c r="H348" s="84">
        <f t="shared" si="59"/>
        <v>8046944.4</v>
      </c>
      <c r="I348" s="84">
        <f>J348-0</f>
        <v>1229761.6</v>
      </c>
      <c r="J348" s="84">
        <v>1229761.6</v>
      </c>
      <c r="K348" s="56">
        <f t="shared" si="66"/>
        <v>0.014250140765600447</v>
      </c>
      <c r="L348" s="94">
        <f>D348-J348</f>
        <v>8046944.4</v>
      </c>
    </row>
    <row r="349" spans="1:12" ht="14.25">
      <c r="A349" s="74" t="s">
        <v>129</v>
      </c>
      <c r="B349" s="72" t="s">
        <v>130</v>
      </c>
      <c r="C349" s="83">
        <f>C350</f>
        <v>957216</v>
      </c>
      <c r="D349" s="83">
        <f>D350</f>
        <v>957216</v>
      </c>
      <c r="E349" s="83">
        <f>E350</f>
        <v>227024.28</v>
      </c>
      <c r="F349" s="83">
        <f>F350</f>
        <v>227024.28</v>
      </c>
      <c r="G349" s="71">
        <f t="shared" si="65"/>
        <v>0.0019377685543418</v>
      </c>
      <c r="H349" s="83">
        <f t="shared" si="59"/>
        <v>730191.72</v>
      </c>
      <c r="I349" s="83">
        <f>I350</f>
        <v>227024.28</v>
      </c>
      <c r="J349" s="83">
        <f>J350</f>
        <v>227024.28</v>
      </c>
      <c r="K349" s="51">
        <f t="shared" si="66"/>
        <v>0.0026306952072735804</v>
      </c>
      <c r="L349" s="93">
        <f t="shared" si="58"/>
        <v>730191.72</v>
      </c>
    </row>
    <row r="350" spans="1:12" ht="15">
      <c r="A350" s="61" t="s">
        <v>28</v>
      </c>
      <c r="B350" s="66" t="s">
        <v>33</v>
      </c>
      <c r="C350" s="84">
        <v>957216</v>
      </c>
      <c r="D350" s="84">
        <v>957216</v>
      </c>
      <c r="E350" s="84">
        <f>F350-0</f>
        <v>227024.28</v>
      </c>
      <c r="F350" s="84">
        <v>227024.28</v>
      </c>
      <c r="G350" s="64">
        <f t="shared" si="65"/>
        <v>0.0019377685543418</v>
      </c>
      <c r="H350" s="84">
        <f t="shared" si="59"/>
        <v>730191.72</v>
      </c>
      <c r="I350" s="84">
        <f>J350-0</f>
        <v>227024.28</v>
      </c>
      <c r="J350" s="84">
        <v>227024.28</v>
      </c>
      <c r="K350" s="56">
        <f t="shared" si="66"/>
        <v>0.0026306952072735804</v>
      </c>
      <c r="L350" s="94">
        <f t="shared" si="58"/>
        <v>730191.72</v>
      </c>
    </row>
    <row r="351" spans="1:12" ht="14.25">
      <c r="A351" s="74" t="s">
        <v>133</v>
      </c>
      <c r="B351" s="72" t="s">
        <v>134</v>
      </c>
      <c r="C351" s="83">
        <f>C352</f>
        <v>568246</v>
      </c>
      <c r="D351" s="83">
        <f>D352</f>
        <v>568246</v>
      </c>
      <c r="E351" s="83">
        <f>E352</f>
        <v>69210.28</v>
      </c>
      <c r="F351" s="83">
        <f>F352</f>
        <v>69210.28</v>
      </c>
      <c r="G351" s="71">
        <f t="shared" si="65"/>
        <v>0.000590745202324576</v>
      </c>
      <c r="H351" s="83">
        <f t="shared" si="59"/>
        <v>499035.72</v>
      </c>
      <c r="I351" s="83">
        <f>I352</f>
        <v>69210.28</v>
      </c>
      <c r="J351" s="83">
        <f>J352</f>
        <v>69210.28</v>
      </c>
      <c r="K351" s="51">
        <f t="shared" si="66"/>
        <v>0.0008019897778777783</v>
      </c>
      <c r="L351" s="93">
        <f t="shared" si="58"/>
        <v>499035.72</v>
      </c>
    </row>
    <row r="352" spans="1:12" ht="15">
      <c r="A352" s="68" t="s">
        <v>28</v>
      </c>
      <c r="B352" s="62" t="s">
        <v>33</v>
      </c>
      <c r="C352" s="84">
        <v>568246</v>
      </c>
      <c r="D352" s="84">
        <v>568246</v>
      </c>
      <c r="E352" s="84">
        <f>F352-0</f>
        <v>69210.28</v>
      </c>
      <c r="F352" s="84">
        <v>69210.28</v>
      </c>
      <c r="G352" s="64">
        <f t="shared" si="65"/>
        <v>0.000590745202324576</v>
      </c>
      <c r="H352" s="84">
        <f t="shared" si="59"/>
        <v>499035.72</v>
      </c>
      <c r="I352" s="84">
        <f>J352-0</f>
        <v>69210.28</v>
      </c>
      <c r="J352" s="84">
        <v>69210.28</v>
      </c>
      <c r="K352" s="56">
        <f t="shared" si="66"/>
        <v>0.0008019897778777783</v>
      </c>
      <c r="L352" s="94">
        <f t="shared" si="58"/>
        <v>499035.72</v>
      </c>
    </row>
    <row r="353" spans="1:12" ht="14.25">
      <c r="A353" s="75" t="s">
        <v>138</v>
      </c>
      <c r="B353" s="76" t="s">
        <v>137</v>
      </c>
      <c r="C353" s="83">
        <f>C354</f>
        <v>217975</v>
      </c>
      <c r="D353" s="83">
        <f>D354</f>
        <v>217975</v>
      </c>
      <c r="E353" s="83">
        <f>E354</f>
        <v>5801.24</v>
      </c>
      <c r="F353" s="83">
        <f>F354</f>
        <v>5801.24</v>
      </c>
      <c r="G353" s="71">
        <f t="shared" si="65"/>
        <v>4.9516555886400446E-05</v>
      </c>
      <c r="H353" s="83">
        <f t="shared" si="59"/>
        <v>212173.76</v>
      </c>
      <c r="I353" s="83">
        <f>I354</f>
        <v>5801.24</v>
      </c>
      <c r="J353" s="83">
        <f>J354</f>
        <v>5801.24</v>
      </c>
      <c r="K353" s="51">
        <f t="shared" si="66"/>
        <v>6.72231809929924E-05</v>
      </c>
      <c r="L353" s="93">
        <f t="shared" si="58"/>
        <v>212173.76</v>
      </c>
    </row>
    <row r="354" spans="1:12" ht="15">
      <c r="A354" s="68" t="s">
        <v>28</v>
      </c>
      <c r="B354" s="62" t="s">
        <v>33</v>
      </c>
      <c r="C354" s="84">
        <v>217975</v>
      </c>
      <c r="D354" s="84">
        <v>217975</v>
      </c>
      <c r="E354" s="84">
        <f>F354-0</f>
        <v>5801.24</v>
      </c>
      <c r="F354" s="84">
        <v>5801.24</v>
      </c>
      <c r="G354" s="64">
        <f t="shared" si="65"/>
        <v>4.9516555886400446E-05</v>
      </c>
      <c r="H354" s="84">
        <f t="shared" si="59"/>
        <v>212173.76</v>
      </c>
      <c r="I354" s="84">
        <f>J354-0</f>
        <v>5801.24</v>
      </c>
      <c r="J354" s="84">
        <v>5801.24</v>
      </c>
      <c r="K354" s="56">
        <f t="shared" si="66"/>
        <v>6.72231809929924E-05</v>
      </c>
      <c r="L354" s="94">
        <f t="shared" si="58"/>
        <v>212173.76</v>
      </c>
    </row>
    <row r="355" spans="1:12" ht="14.25">
      <c r="A355" s="47" t="s">
        <v>141</v>
      </c>
      <c r="B355" s="50" t="s">
        <v>142</v>
      </c>
      <c r="C355" s="83">
        <f>C356</f>
        <v>0</v>
      </c>
      <c r="D355" s="83">
        <f>D356</f>
        <v>0</v>
      </c>
      <c r="E355" s="83">
        <f>E356</f>
        <v>0</v>
      </c>
      <c r="F355" s="83">
        <f>F356</f>
        <v>0</v>
      </c>
      <c r="G355" s="71">
        <f>(F355/$F$286)*100</f>
        <v>0</v>
      </c>
      <c r="H355" s="83">
        <f>D355-F355</f>
        <v>0</v>
      </c>
      <c r="I355" s="83">
        <f>I356</f>
        <v>0</v>
      </c>
      <c r="J355" s="83">
        <f>J356</f>
        <v>0</v>
      </c>
      <c r="K355" s="51">
        <f t="shared" si="66"/>
        <v>0</v>
      </c>
      <c r="L355" s="93">
        <f t="shared" si="58"/>
        <v>0</v>
      </c>
    </row>
    <row r="356" spans="1:12" ht="15">
      <c r="A356" s="68" t="s">
        <v>143</v>
      </c>
      <c r="B356" s="62" t="s">
        <v>144</v>
      </c>
      <c r="C356" s="84">
        <v>0</v>
      </c>
      <c r="D356" s="84">
        <v>0</v>
      </c>
      <c r="E356" s="84">
        <f>F356-0</f>
        <v>0</v>
      </c>
      <c r="F356" s="84">
        <v>0</v>
      </c>
      <c r="G356" s="64">
        <f>(F356/$F$286)*100</f>
        <v>0</v>
      </c>
      <c r="H356" s="84">
        <f t="shared" si="59"/>
        <v>0</v>
      </c>
      <c r="I356" s="84">
        <f>J356-0</f>
        <v>0</v>
      </c>
      <c r="J356" s="84">
        <v>0</v>
      </c>
      <c r="K356" s="56">
        <f>(J356/$J$286)*100</f>
        <v>0</v>
      </c>
      <c r="L356" s="94">
        <f t="shared" si="58"/>
        <v>0</v>
      </c>
    </row>
    <row r="357" spans="1:12" ht="14.25">
      <c r="A357" s="75" t="s">
        <v>149</v>
      </c>
      <c r="B357" s="76" t="s">
        <v>150</v>
      </c>
      <c r="C357" s="83">
        <f>C358</f>
        <v>1561511</v>
      </c>
      <c r="D357" s="83">
        <f>D358</f>
        <v>2521511</v>
      </c>
      <c r="E357" s="83">
        <f>E358</f>
        <v>1957500.08</v>
      </c>
      <c r="F357" s="83">
        <f>F358</f>
        <v>1957500.08</v>
      </c>
      <c r="G357" s="71">
        <f t="shared" si="65"/>
        <v>0.016708266182566718</v>
      </c>
      <c r="H357" s="83">
        <f aca="true" t="shared" si="69" ref="H357:H364">D357-F357</f>
        <v>564010.9199999999</v>
      </c>
      <c r="I357" s="83">
        <f>I358</f>
        <v>1957500.08</v>
      </c>
      <c r="J357" s="83">
        <f>J358</f>
        <v>1957500.08</v>
      </c>
      <c r="K357" s="51">
        <f t="shared" si="66"/>
        <v>0.022682975048720123</v>
      </c>
      <c r="L357" s="93">
        <f t="shared" si="58"/>
        <v>564010.9199999999</v>
      </c>
    </row>
    <row r="358" spans="1:12" ht="15">
      <c r="A358" s="68" t="s">
        <v>28</v>
      </c>
      <c r="B358" s="62" t="s">
        <v>33</v>
      </c>
      <c r="C358" s="84">
        <v>1561511</v>
      </c>
      <c r="D358" s="84">
        <v>2521511</v>
      </c>
      <c r="E358" s="84">
        <f>F358-0</f>
        <v>1957500.08</v>
      </c>
      <c r="F358" s="84">
        <v>1957500.08</v>
      </c>
      <c r="G358" s="64">
        <f t="shared" si="65"/>
        <v>0.016708266182566718</v>
      </c>
      <c r="H358" s="84">
        <f t="shared" si="69"/>
        <v>564010.9199999999</v>
      </c>
      <c r="I358" s="84">
        <f>J358-0</f>
        <v>1957500.08</v>
      </c>
      <c r="J358" s="84">
        <v>1957500.08</v>
      </c>
      <c r="K358" s="56">
        <f t="shared" si="66"/>
        <v>0.022682975048720123</v>
      </c>
      <c r="L358" s="94">
        <f t="shared" si="58"/>
        <v>564010.9199999999</v>
      </c>
    </row>
    <row r="359" spans="1:12" ht="14.25">
      <c r="A359" s="75" t="s">
        <v>158</v>
      </c>
      <c r="B359" s="76" t="s">
        <v>159</v>
      </c>
      <c r="C359" s="83">
        <f>SUM(C360:C363)</f>
        <v>10004611</v>
      </c>
      <c r="D359" s="83">
        <f>SUM(D360:D363)</f>
        <v>10014611</v>
      </c>
      <c r="E359" s="83">
        <f>SUM(E360:E363)</f>
        <v>1222885.91</v>
      </c>
      <c r="F359" s="83">
        <f>SUM(F360:F363)</f>
        <v>1222885.91</v>
      </c>
      <c r="G359" s="71">
        <f t="shared" si="65"/>
        <v>0.010437957834050422</v>
      </c>
      <c r="H359" s="83">
        <f t="shared" si="69"/>
        <v>8791725.09</v>
      </c>
      <c r="I359" s="83">
        <f>SUM(I360:I362)</f>
        <v>1210543.63</v>
      </c>
      <c r="J359" s="83">
        <f>SUM(J360:J362)</f>
        <v>1210543.63</v>
      </c>
      <c r="K359" s="51">
        <f t="shared" si="66"/>
        <v>0.014027448190284151</v>
      </c>
      <c r="L359" s="93">
        <f t="shared" si="58"/>
        <v>8804067.370000001</v>
      </c>
    </row>
    <row r="360" spans="1:12" ht="15">
      <c r="A360" s="68" t="s">
        <v>28</v>
      </c>
      <c r="B360" s="62" t="s">
        <v>33</v>
      </c>
      <c r="C360" s="84">
        <v>9989611</v>
      </c>
      <c r="D360" s="84">
        <v>9999611</v>
      </c>
      <c r="E360" s="84">
        <f>F360-0</f>
        <v>1222885.91</v>
      </c>
      <c r="F360" s="84">
        <v>1222885.91</v>
      </c>
      <c r="G360" s="71">
        <f t="shared" si="65"/>
        <v>0.010437957834050422</v>
      </c>
      <c r="H360" s="84">
        <f t="shared" si="69"/>
        <v>8776725.09</v>
      </c>
      <c r="I360" s="84">
        <f>J360-0</f>
        <v>1210543.63</v>
      </c>
      <c r="J360" s="84">
        <v>1210543.63</v>
      </c>
      <c r="K360" s="56">
        <f t="shared" si="66"/>
        <v>0.014027448190284151</v>
      </c>
      <c r="L360" s="94">
        <f t="shared" si="58"/>
        <v>8789067.370000001</v>
      </c>
    </row>
    <row r="361" spans="1:12" ht="15">
      <c r="A361" s="68" t="s">
        <v>50</v>
      </c>
      <c r="B361" s="62" t="s">
        <v>57</v>
      </c>
      <c r="C361" s="84">
        <v>15000</v>
      </c>
      <c r="D361" s="84">
        <v>15000</v>
      </c>
      <c r="E361" s="84">
        <f>F361-0</f>
        <v>0</v>
      </c>
      <c r="F361" s="84">
        <v>0</v>
      </c>
      <c r="G361" s="71">
        <f t="shared" si="65"/>
        <v>0</v>
      </c>
      <c r="H361" s="84">
        <f t="shared" si="69"/>
        <v>15000</v>
      </c>
      <c r="I361" s="84">
        <f>J361-0</f>
        <v>0</v>
      </c>
      <c r="J361" s="84">
        <v>0</v>
      </c>
      <c r="K361" s="56">
        <f t="shared" si="66"/>
        <v>0</v>
      </c>
      <c r="L361" s="94">
        <f t="shared" si="58"/>
        <v>15000</v>
      </c>
    </row>
    <row r="362" spans="1:12" ht="15">
      <c r="A362" s="68" t="s">
        <v>96</v>
      </c>
      <c r="B362" s="62" t="s">
        <v>102</v>
      </c>
      <c r="C362" s="84">
        <v>0</v>
      </c>
      <c r="D362" s="84">
        <v>0</v>
      </c>
      <c r="E362" s="84">
        <f>F362-0</f>
        <v>0</v>
      </c>
      <c r="F362" s="84">
        <v>0</v>
      </c>
      <c r="G362" s="71">
        <f t="shared" si="65"/>
        <v>0</v>
      </c>
      <c r="H362" s="84">
        <f t="shared" si="69"/>
        <v>0</v>
      </c>
      <c r="I362" s="84">
        <f>J362-0</f>
        <v>0</v>
      </c>
      <c r="J362" s="84">
        <v>0</v>
      </c>
      <c r="K362" s="56">
        <f t="shared" si="66"/>
        <v>0</v>
      </c>
      <c r="L362" s="94">
        <f t="shared" si="58"/>
        <v>0</v>
      </c>
    </row>
    <row r="363" spans="1:12" ht="15">
      <c r="A363" s="68" t="s">
        <v>97</v>
      </c>
      <c r="B363" s="62" t="s">
        <v>237</v>
      </c>
      <c r="C363" s="84">
        <v>0</v>
      </c>
      <c r="D363" s="84">
        <v>0</v>
      </c>
      <c r="E363" s="84">
        <f>F363-0</f>
        <v>0</v>
      </c>
      <c r="F363" s="84">
        <v>0</v>
      </c>
      <c r="G363" s="71">
        <f t="shared" si="65"/>
        <v>0</v>
      </c>
      <c r="H363" s="84">
        <f t="shared" si="69"/>
        <v>0</v>
      </c>
      <c r="I363" s="84">
        <f>J363-0</f>
        <v>0</v>
      </c>
      <c r="J363" s="84">
        <v>0</v>
      </c>
      <c r="K363" s="56">
        <f t="shared" si="66"/>
        <v>0</v>
      </c>
      <c r="L363" s="94">
        <f t="shared" si="58"/>
        <v>0</v>
      </c>
    </row>
    <row r="364" spans="1:12" ht="14.25">
      <c r="A364" s="75" t="s">
        <v>162</v>
      </c>
      <c r="B364" s="76" t="s">
        <v>163</v>
      </c>
      <c r="C364" s="83">
        <f>SUM(C365:C367)</f>
        <v>6702086</v>
      </c>
      <c r="D364" s="83">
        <f>SUM(D365:D367)</f>
        <v>6714086</v>
      </c>
      <c r="E364" s="83">
        <f>SUM(E365:E367)</f>
        <v>837355.9700000001</v>
      </c>
      <c r="F364" s="83">
        <f>SUM(F365:F367)</f>
        <v>837355.9700000001</v>
      </c>
      <c r="G364" s="71">
        <f t="shared" si="65"/>
        <v>0.007147262255193038</v>
      </c>
      <c r="H364" s="83">
        <f t="shared" si="69"/>
        <v>5876730.03</v>
      </c>
      <c r="I364" s="83">
        <f>SUM(I365:I367)</f>
        <v>777719.48</v>
      </c>
      <c r="J364" s="83">
        <f>SUM(J365:J367)</f>
        <v>777719.48</v>
      </c>
      <c r="K364" s="51">
        <f t="shared" si="66"/>
        <v>0.009012000428497346</v>
      </c>
      <c r="L364" s="93">
        <f t="shared" si="58"/>
        <v>5936366.52</v>
      </c>
    </row>
    <row r="365" spans="1:12" ht="15">
      <c r="A365" s="61" t="s">
        <v>28</v>
      </c>
      <c r="B365" s="53" t="s">
        <v>33</v>
      </c>
      <c r="C365" s="84">
        <v>6600086</v>
      </c>
      <c r="D365" s="84">
        <v>6636086</v>
      </c>
      <c r="E365" s="84">
        <f>F365-0</f>
        <v>824648.81</v>
      </c>
      <c r="F365" s="84">
        <v>824648.81</v>
      </c>
      <c r="G365" s="64">
        <f t="shared" si="65"/>
        <v>0.007038800133595339</v>
      </c>
      <c r="H365" s="84">
        <f>D365-F365</f>
        <v>5811437.1899999995</v>
      </c>
      <c r="I365" s="84">
        <f>J365-0</f>
        <v>777719.48</v>
      </c>
      <c r="J365" s="84">
        <v>777719.48</v>
      </c>
      <c r="K365" s="56">
        <f t="shared" si="66"/>
        <v>0.009012000428497346</v>
      </c>
      <c r="L365" s="94">
        <f t="shared" si="58"/>
        <v>5858366.52</v>
      </c>
    </row>
    <row r="366" spans="1:12" ht="15">
      <c r="A366" s="61" t="s">
        <v>172</v>
      </c>
      <c r="B366" s="53" t="s">
        <v>173</v>
      </c>
      <c r="C366" s="84">
        <v>0</v>
      </c>
      <c r="D366" s="84">
        <v>0</v>
      </c>
      <c r="E366" s="84">
        <f>F366-0</f>
        <v>0</v>
      </c>
      <c r="F366" s="84">
        <v>0</v>
      </c>
      <c r="G366" s="64">
        <f t="shared" si="65"/>
        <v>0</v>
      </c>
      <c r="H366" s="84">
        <f>D366-F366</f>
        <v>0</v>
      </c>
      <c r="I366" s="84">
        <f>J366-0</f>
        <v>0</v>
      </c>
      <c r="J366" s="84">
        <v>0</v>
      </c>
      <c r="K366" s="56">
        <f t="shared" si="66"/>
        <v>0</v>
      </c>
      <c r="L366" s="94">
        <f t="shared" si="58"/>
        <v>0</v>
      </c>
    </row>
    <row r="367" spans="1:12" ht="15">
      <c r="A367" s="61" t="s">
        <v>275</v>
      </c>
      <c r="B367" s="53" t="s">
        <v>277</v>
      </c>
      <c r="C367" s="84">
        <v>102000</v>
      </c>
      <c r="D367" s="84">
        <v>78000</v>
      </c>
      <c r="E367" s="84">
        <f>F367-0</f>
        <v>12707.16</v>
      </c>
      <c r="F367" s="84">
        <v>12707.16</v>
      </c>
      <c r="G367" s="64">
        <f t="shared" si="65"/>
        <v>0.00010846212159769847</v>
      </c>
      <c r="H367" s="84">
        <f>D367-F367</f>
        <v>65292.84</v>
      </c>
      <c r="I367" s="84">
        <f>J367-0</f>
        <v>0</v>
      </c>
      <c r="J367" s="84">
        <v>0</v>
      </c>
      <c r="K367" s="56">
        <f t="shared" si="66"/>
        <v>0</v>
      </c>
      <c r="L367" s="94">
        <f t="shared" si="58"/>
        <v>78000</v>
      </c>
    </row>
    <row r="368" spans="1:12" ht="14.25">
      <c r="A368" s="75" t="s">
        <v>175</v>
      </c>
      <c r="B368" s="76" t="s">
        <v>174</v>
      </c>
      <c r="C368" s="83">
        <f>C369</f>
        <v>1571343</v>
      </c>
      <c r="D368" s="83">
        <f>D369</f>
        <v>1571343</v>
      </c>
      <c r="E368" s="83">
        <f>E369</f>
        <v>231202.02</v>
      </c>
      <c r="F368" s="83">
        <f>F369</f>
        <v>231202.02</v>
      </c>
      <c r="G368" s="71">
        <f t="shared" si="65"/>
        <v>0.0019734277058661037</v>
      </c>
      <c r="H368" s="83">
        <f aca="true" t="shared" si="70" ref="H368:H376">D368-F368</f>
        <v>1340140.98</v>
      </c>
      <c r="I368" s="83">
        <f>I369</f>
        <v>225942.81</v>
      </c>
      <c r="J368" s="83">
        <f>J369</f>
        <v>225942.81</v>
      </c>
      <c r="K368" s="51">
        <f t="shared" si="66"/>
        <v>0.002618163428972995</v>
      </c>
      <c r="L368" s="93">
        <f>D368-J368</f>
        <v>1345400.19</v>
      </c>
    </row>
    <row r="369" spans="1:12" ht="15">
      <c r="A369" s="68" t="s">
        <v>28</v>
      </c>
      <c r="B369" s="62" t="s">
        <v>33</v>
      </c>
      <c r="C369" s="84">
        <v>1571343</v>
      </c>
      <c r="D369" s="84">
        <v>1571343</v>
      </c>
      <c r="E369" s="84">
        <f>F369-0</f>
        <v>231202.02</v>
      </c>
      <c r="F369" s="84">
        <v>231202.02</v>
      </c>
      <c r="G369" s="64">
        <f t="shared" si="65"/>
        <v>0.0019734277058661037</v>
      </c>
      <c r="H369" s="84">
        <f t="shared" si="70"/>
        <v>1340140.98</v>
      </c>
      <c r="I369" s="84">
        <f>J369-0</f>
        <v>225942.81</v>
      </c>
      <c r="J369" s="84">
        <v>225942.81</v>
      </c>
      <c r="K369" s="56">
        <f t="shared" si="66"/>
        <v>0.002618163428972995</v>
      </c>
      <c r="L369" s="94">
        <f>D369-J369</f>
        <v>1345400.19</v>
      </c>
    </row>
    <row r="370" spans="1:12" ht="14.25">
      <c r="A370" s="75" t="s">
        <v>178</v>
      </c>
      <c r="B370" s="76" t="s">
        <v>179</v>
      </c>
      <c r="C370" s="83">
        <f>C371</f>
        <v>3932582</v>
      </c>
      <c r="D370" s="83">
        <f>D371</f>
        <v>4332582</v>
      </c>
      <c r="E370" s="83">
        <f>E371</f>
        <v>556741.29</v>
      </c>
      <c r="F370" s="83">
        <f>F371</f>
        <v>556741.29</v>
      </c>
      <c r="G370" s="71">
        <f t="shared" si="65"/>
        <v>0.0047520721777674566</v>
      </c>
      <c r="H370" s="83">
        <f t="shared" si="70"/>
        <v>3775840.71</v>
      </c>
      <c r="I370" s="83">
        <f>I371</f>
        <v>547531.35</v>
      </c>
      <c r="J370" s="83">
        <f>J371</f>
        <v>547531.35</v>
      </c>
      <c r="K370" s="51">
        <f t="shared" si="66"/>
        <v>0.006344643393548186</v>
      </c>
      <c r="L370" s="93">
        <f>D370-J370</f>
        <v>3785050.65</v>
      </c>
    </row>
    <row r="371" spans="1:12" ht="15">
      <c r="A371" s="68" t="s">
        <v>28</v>
      </c>
      <c r="B371" s="62" t="s">
        <v>33</v>
      </c>
      <c r="C371" s="84">
        <v>3932582</v>
      </c>
      <c r="D371" s="84">
        <v>4332582</v>
      </c>
      <c r="E371" s="84">
        <f>F371-0</f>
        <v>556741.29</v>
      </c>
      <c r="F371" s="84">
        <v>556741.29</v>
      </c>
      <c r="G371" s="64">
        <f t="shared" si="65"/>
        <v>0.0047520721777674566</v>
      </c>
      <c r="H371" s="84">
        <f t="shared" si="70"/>
        <v>3775840.71</v>
      </c>
      <c r="I371" s="84">
        <f>J371-0</f>
        <v>547531.35</v>
      </c>
      <c r="J371" s="84">
        <v>547531.35</v>
      </c>
      <c r="K371" s="56">
        <f t="shared" si="66"/>
        <v>0.006344643393548186</v>
      </c>
      <c r="L371" s="94">
        <f aca="true" t="shared" si="71" ref="L371:L376">D371-J371</f>
        <v>3785050.65</v>
      </c>
    </row>
    <row r="372" spans="1:12" ht="14.25">
      <c r="A372" s="75" t="s">
        <v>189</v>
      </c>
      <c r="B372" s="76" t="s">
        <v>190</v>
      </c>
      <c r="C372" s="83">
        <f>C373</f>
        <v>4748383</v>
      </c>
      <c r="D372" s="83">
        <f>D373</f>
        <v>4752043</v>
      </c>
      <c r="E372" s="83">
        <f>E373</f>
        <v>667549.97</v>
      </c>
      <c r="F372" s="83">
        <f>F373</f>
        <v>667549.97</v>
      </c>
      <c r="G372" s="71">
        <f t="shared" si="65"/>
        <v>0.005697881038617596</v>
      </c>
      <c r="H372" s="83">
        <f t="shared" si="70"/>
        <v>4084493.0300000003</v>
      </c>
      <c r="I372" s="83">
        <f>I373</f>
        <v>611973.87</v>
      </c>
      <c r="J372" s="83">
        <f>J373</f>
        <v>611973.87</v>
      </c>
      <c r="K372" s="51">
        <f t="shared" si="66"/>
        <v>0.00709138567375113</v>
      </c>
      <c r="L372" s="93">
        <f t="shared" si="71"/>
        <v>4140069.13</v>
      </c>
    </row>
    <row r="373" spans="1:12" ht="15">
      <c r="A373" s="68" t="s">
        <v>28</v>
      </c>
      <c r="B373" s="62" t="s">
        <v>33</v>
      </c>
      <c r="C373" s="84">
        <v>4748383</v>
      </c>
      <c r="D373" s="84">
        <v>4752043</v>
      </c>
      <c r="E373" s="84">
        <f>F373-0</f>
        <v>667549.97</v>
      </c>
      <c r="F373" s="84">
        <v>667549.97</v>
      </c>
      <c r="G373" s="64">
        <f t="shared" si="65"/>
        <v>0.005697881038617596</v>
      </c>
      <c r="H373" s="84">
        <f t="shared" si="70"/>
        <v>4084493.0300000003</v>
      </c>
      <c r="I373" s="84">
        <f>J373-0</f>
        <v>611973.87</v>
      </c>
      <c r="J373" s="84">
        <v>611973.87</v>
      </c>
      <c r="K373" s="56">
        <f t="shared" si="66"/>
        <v>0.00709138567375113</v>
      </c>
      <c r="L373" s="94">
        <f>D373-J373</f>
        <v>4140069.13</v>
      </c>
    </row>
    <row r="374" spans="1:12" ht="14.25">
      <c r="A374" s="75" t="s">
        <v>195</v>
      </c>
      <c r="B374" s="76" t="s">
        <v>196</v>
      </c>
      <c r="C374" s="83">
        <f>SUM(C375:C375)</f>
        <v>16343559</v>
      </c>
      <c r="D374" s="83">
        <f>SUM(D375:D375)</f>
        <v>17353559</v>
      </c>
      <c r="E374" s="83">
        <f>SUM(E375:E375)</f>
        <v>1708125.66</v>
      </c>
      <c r="F374" s="83">
        <f>SUM(F375:F375)</f>
        <v>1708125.66</v>
      </c>
      <c r="G374" s="71">
        <f t="shared" si="65"/>
        <v>0.01457972773137892</v>
      </c>
      <c r="H374" s="83">
        <f t="shared" si="70"/>
        <v>15645433.34</v>
      </c>
      <c r="I374" s="83">
        <f>SUM(I375:I375)</f>
        <v>1572737.81</v>
      </c>
      <c r="J374" s="83">
        <f>SUM(J375:J375)</f>
        <v>1572737.81</v>
      </c>
      <c r="K374" s="51">
        <f t="shared" si="66"/>
        <v>0.01822445519512251</v>
      </c>
      <c r="L374" s="93">
        <f t="shared" si="71"/>
        <v>15780821.19</v>
      </c>
    </row>
    <row r="375" spans="1:12" ht="15">
      <c r="A375" s="68" t="s">
        <v>28</v>
      </c>
      <c r="B375" s="62" t="s">
        <v>33</v>
      </c>
      <c r="C375" s="84">
        <v>16343559</v>
      </c>
      <c r="D375" s="84">
        <v>17353559</v>
      </c>
      <c r="E375" s="84">
        <f>F375-0</f>
        <v>1708125.66</v>
      </c>
      <c r="F375" s="84">
        <v>1708125.66</v>
      </c>
      <c r="G375" s="71">
        <f t="shared" si="65"/>
        <v>0.01457972773137892</v>
      </c>
      <c r="H375" s="84">
        <f t="shared" si="70"/>
        <v>15645433.34</v>
      </c>
      <c r="I375" s="84">
        <f>J375-0</f>
        <v>1572737.81</v>
      </c>
      <c r="J375" s="84">
        <v>1572737.81</v>
      </c>
      <c r="K375" s="56">
        <f t="shared" si="66"/>
        <v>0.01822445519512251</v>
      </c>
      <c r="L375" s="94">
        <f t="shared" si="71"/>
        <v>15780821.19</v>
      </c>
    </row>
    <row r="376" spans="1:12" ht="14.25">
      <c r="A376" s="75" t="s">
        <v>203</v>
      </c>
      <c r="B376" s="76" t="s">
        <v>204</v>
      </c>
      <c r="C376" s="83">
        <f>SUM(C377:C377)</f>
        <v>1034535</v>
      </c>
      <c r="D376" s="83">
        <f>SUM(D377:D377)</f>
        <v>1034535</v>
      </c>
      <c r="E376" s="83">
        <f>SUM(E377:E377)</f>
        <v>147413.3</v>
      </c>
      <c r="F376" s="83">
        <f>SUM(F377:F377)</f>
        <v>147413.3</v>
      </c>
      <c r="G376" s="71">
        <f t="shared" si="65"/>
        <v>0.001258248048322206</v>
      </c>
      <c r="H376" s="83">
        <f t="shared" si="70"/>
        <v>887121.7</v>
      </c>
      <c r="I376" s="83">
        <f>SUM(I377:I377)</f>
        <v>147413.3</v>
      </c>
      <c r="J376" s="83">
        <f>SUM(J377:J377)</f>
        <v>147413.3</v>
      </c>
      <c r="K376" s="51">
        <f t="shared" si="66"/>
        <v>0.001708184965054762</v>
      </c>
      <c r="L376" s="93">
        <f t="shared" si="71"/>
        <v>887121.7</v>
      </c>
    </row>
    <row r="377" spans="1:12" ht="15">
      <c r="A377" s="68" t="s">
        <v>28</v>
      </c>
      <c r="B377" s="62" t="s">
        <v>33</v>
      </c>
      <c r="C377" s="84">
        <v>1034535</v>
      </c>
      <c r="D377" s="84">
        <v>1034535</v>
      </c>
      <c r="E377" s="84">
        <f>F377-0</f>
        <v>147413.3</v>
      </c>
      <c r="F377" s="84">
        <v>147413.3</v>
      </c>
      <c r="G377" s="64">
        <f t="shared" si="65"/>
        <v>0.001258248048322206</v>
      </c>
      <c r="H377" s="84">
        <f>D377-F377</f>
        <v>887121.7</v>
      </c>
      <c r="I377" s="84">
        <f>J377-0</f>
        <v>147413.3</v>
      </c>
      <c r="J377" s="84">
        <v>147413.3</v>
      </c>
      <c r="K377" s="56">
        <f t="shared" si="66"/>
        <v>0.001708184965054762</v>
      </c>
      <c r="L377" s="94">
        <f>D377-J377</f>
        <v>887121.7</v>
      </c>
    </row>
    <row r="378" spans="1:12" ht="15">
      <c r="A378" s="68" t="s">
        <v>207</v>
      </c>
      <c r="B378" s="62" t="s">
        <v>208</v>
      </c>
      <c r="C378" s="84">
        <v>0</v>
      </c>
      <c r="D378" s="84">
        <v>0</v>
      </c>
      <c r="E378" s="84">
        <f>F378-0</f>
        <v>0</v>
      </c>
      <c r="F378" s="84">
        <v>0</v>
      </c>
      <c r="G378" s="64">
        <f t="shared" si="65"/>
        <v>0</v>
      </c>
      <c r="H378" s="84">
        <f>D378-F378</f>
        <v>0</v>
      </c>
      <c r="I378" s="84">
        <f>J378-0</f>
        <v>0</v>
      </c>
      <c r="J378" s="84">
        <v>0</v>
      </c>
      <c r="K378" s="56">
        <f t="shared" si="66"/>
        <v>0</v>
      </c>
      <c r="L378" s="94">
        <f>D378-J378</f>
        <v>0</v>
      </c>
    </row>
    <row r="379" spans="1:12" ht="14.25">
      <c r="A379" s="75" t="s">
        <v>211</v>
      </c>
      <c r="B379" s="76" t="s">
        <v>212</v>
      </c>
      <c r="C379" s="83">
        <f>C380</f>
        <v>706128951</v>
      </c>
      <c r="D379" s="83">
        <f>D380</f>
        <v>721128951</v>
      </c>
      <c r="E379" s="83">
        <f>E380</f>
        <v>122060259.57</v>
      </c>
      <c r="F379" s="83">
        <f>F380</f>
        <v>122060259.57</v>
      </c>
      <c r="G379" s="71">
        <f t="shared" si="65"/>
        <v>1.041846857655682</v>
      </c>
      <c r="H379" s="83">
        <f>D379-F379</f>
        <v>599068691.4300001</v>
      </c>
      <c r="I379" s="83">
        <f>I380</f>
        <v>122060259.57</v>
      </c>
      <c r="J379" s="83">
        <f>J380</f>
        <v>122060259.57</v>
      </c>
      <c r="K379" s="51">
        <f t="shared" si="66"/>
        <v>1.4144008731108768</v>
      </c>
      <c r="L379" s="93">
        <f>D379-J379</f>
        <v>599068691.4300001</v>
      </c>
    </row>
    <row r="380" spans="1:12" ht="15">
      <c r="A380" s="68" t="s">
        <v>39</v>
      </c>
      <c r="B380" s="62" t="s">
        <v>41</v>
      </c>
      <c r="C380" s="84">
        <v>706128951</v>
      </c>
      <c r="D380" s="84">
        <v>721128951</v>
      </c>
      <c r="E380" s="84">
        <f>F380-0</f>
        <v>122060259.57</v>
      </c>
      <c r="F380" s="84">
        <v>122060259.57</v>
      </c>
      <c r="G380" s="64">
        <f>(F380/$F$286)*100</f>
        <v>1.041846857655682</v>
      </c>
      <c r="H380" s="84">
        <f>D380-F380</f>
        <v>599068691.4300001</v>
      </c>
      <c r="I380" s="84">
        <f>J380-0</f>
        <v>122060259.57</v>
      </c>
      <c r="J380" s="84">
        <v>122060259.57</v>
      </c>
      <c r="K380" s="56">
        <f>(J380/$J$286)*100</f>
        <v>1.4144008731108768</v>
      </c>
      <c r="L380" s="94">
        <f>D380-J380</f>
        <v>599068691.4300001</v>
      </c>
    </row>
    <row r="381" spans="1:12" ht="14.25">
      <c r="A381" s="77" t="s">
        <v>221</v>
      </c>
      <c r="B381" s="78" t="s">
        <v>222</v>
      </c>
      <c r="C381" s="95">
        <v>0</v>
      </c>
      <c r="D381" s="95">
        <v>0</v>
      </c>
      <c r="E381" s="95">
        <f>F381-0</f>
        <v>0</v>
      </c>
      <c r="F381" s="95">
        <v>0</v>
      </c>
      <c r="G381" s="79">
        <f>(F381/$F$286)*100</f>
        <v>0</v>
      </c>
      <c r="H381" s="95">
        <f>D381-F381</f>
        <v>0</v>
      </c>
      <c r="I381" s="95">
        <f>J381-0</f>
        <v>0</v>
      </c>
      <c r="J381" s="95">
        <v>0</v>
      </c>
      <c r="K381" s="79">
        <f>(J381/$J$286)*100</f>
        <v>0</v>
      </c>
      <c r="L381" s="96">
        <f>D381-J381</f>
        <v>0</v>
      </c>
    </row>
    <row r="382" spans="1:12" ht="15.75">
      <c r="A382" s="44" t="s">
        <v>262</v>
      </c>
      <c r="B382" s="26"/>
      <c r="C382" s="26"/>
      <c r="D382" s="26"/>
      <c r="E382" s="26"/>
      <c r="F382" s="45"/>
      <c r="G382" s="38"/>
      <c r="H382" s="26"/>
      <c r="I382" s="26"/>
      <c r="J382" s="26"/>
      <c r="K382" s="26"/>
      <c r="L382" s="80" t="s">
        <v>227</v>
      </c>
    </row>
    <row r="383" spans="1:12" ht="15.75">
      <c r="A383" s="44" t="s">
        <v>263</v>
      </c>
      <c r="B383" s="26"/>
      <c r="C383" s="26"/>
      <c r="D383" s="26"/>
      <c r="E383" s="26"/>
      <c r="F383" s="26"/>
      <c r="G383" s="26"/>
      <c r="H383" s="26"/>
      <c r="I383" s="46"/>
      <c r="J383" s="26"/>
      <c r="K383" s="26"/>
      <c r="L383" s="26"/>
    </row>
    <row r="384" spans="1:12" ht="15.75">
      <c r="A384" s="44" t="s">
        <v>281</v>
      </c>
      <c r="B384" s="26"/>
      <c r="C384" s="26"/>
      <c r="D384" s="26"/>
      <c r="E384" s="26"/>
      <c r="F384" s="26"/>
      <c r="G384" s="26"/>
      <c r="H384" s="26"/>
      <c r="I384" s="26"/>
      <c r="J384" s="46"/>
      <c r="K384" s="26"/>
      <c r="L384" s="26"/>
    </row>
    <row r="385" spans="1:12" ht="15.75">
      <c r="A385" s="44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</row>
    <row r="386" spans="1:12" ht="15.75">
      <c r="A386" s="44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</row>
    <row r="387" spans="1:12" ht="15.75">
      <c r="A387" s="44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</row>
    <row r="388" spans="1:12" ht="15.75">
      <c r="A388" s="44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1:12" ht="15.75">
      <c r="A389" s="44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</row>
    <row r="390" spans="1:12" ht="15.75">
      <c r="A390" s="44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1:12" ht="15.75">
      <c r="A391" s="44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1:12" ht="15.75">
      <c r="A392" s="24"/>
      <c r="B392" s="26"/>
      <c r="C392" s="26"/>
      <c r="D392" s="26"/>
      <c r="E392" s="46"/>
      <c r="F392" s="26"/>
      <c r="G392" s="26"/>
      <c r="H392" s="26"/>
      <c r="I392" s="46"/>
      <c r="J392" s="26"/>
      <c r="K392" s="26"/>
      <c r="L392" s="26"/>
    </row>
    <row r="393" spans="1:12" ht="12.75">
      <c r="A393" s="39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</row>
    <row r="394" spans="1:12" ht="12.75">
      <c r="A394" s="39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</row>
    <row r="395" spans="1:12" ht="15.75">
      <c r="A395" s="114" t="s">
        <v>255</v>
      </c>
      <c r="B395" s="114"/>
      <c r="C395" s="109" t="s">
        <v>257</v>
      </c>
      <c r="D395" s="109"/>
      <c r="E395" s="109"/>
      <c r="F395" s="109"/>
      <c r="G395" s="109"/>
      <c r="H395" s="109"/>
      <c r="I395" s="109" t="s">
        <v>261</v>
      </c>
      <c r="J395" s="109"/>
      <c r="K395" s="109"/>
      <c r="L395" s="109"/>
    </row>
    <row r="396" spans="1:12" ht="15.75">
      <c r="A396" s="114" t="s">
        <v>256</v>
      </c>
      <c r="B396" s="114"/>
      <c r="C396" s="109" t="s">
        <v>258</v>
      </c>
      <c r="D396" s="109"/>
      <c r="E396" s="109"/>
      <c r="F396" s="109"/>
      <c r="G396" s="109"/>
      <c r="H396" s="109"/>
      <c r="I396" s="109" t="s">
        <v>260</v>
      </c>
      <c r="J396" s="109"/>
      <c r="K396" s="109"/>
      <c r="L396" s="109"/>
    </row>
    <row r="397" spans="1:12" ht="15.75">
      <c r="A397" s="114" t="s">
        <v>248</v>
      </c>
      <c r="B397" s="114"/>
      <c r="C397" s="109" t="s">
        <v>249</v>
      </c>
      <c r="D397" s="109"/>
      <c r="E397" s="109"/>
      <c r="F397" s="109"/>
      <c r="G397" s="109"/>
      <c r="H397" s="109"/>
      <c r="I397" s="109" t="s">
        <v>259</v>
      </c>
      <c r="J397" s="109"/>
      <c r="K397" s="109"/>
      <c r="L397" s="109"/>
    </row>
    <row r="398" spans="1:12" ht="12.75">
      <c r="A398" s="39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</row>
    <row r="399" spans="1:12" ht="12.75">
      <c r="A399" s="3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</row>
    <row r="400" spans="1:12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</row>
    <row r="401" spans="1:12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</row>
    <row r="402" spans="1:12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</row>
    <row r="403" spans="1:12" ht="15">
      <c r="A403" s="43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</row>
    <row r="404" spans="1:12" ht="12.75">
      <c r="A404" s="39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</row>
    <row r="405" spans="1:12" ht="12.75">
      <c r="A405" s="39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</row>
    <row r="406" spans="1:12" ht="12.75">
      <c r="A406" s="39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</row>
    <row r="407" spans="1:12" ht="12.75">
      <c r="A407" s="39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spans="1:12" ht="12.75">
      <c r="A408" s="39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</row>
    <row r="409" spans="1:12" ht="12.75">
      <c r="A409" s="3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spans="1:12" ht="12.75">
      <c r="A410" s="39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1:12" ht="12.75">
      <c r="A411" s="39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1:12" ht="12.75">
      <c r="A412" s="39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1:12" ht="12.75">
      <c r="A413" s="39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</row>
    <row r="414" spans="1:12" ht="12.75">
      <c r="A414" s="39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</row>
    <row r="415" spans="1:12" ht="12.75">
      <c r="A415" s="39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</row>
    <row r="416" spans="1:12" ht="12.75">
      <c r="A416" s="39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</row>
    <row r="417" spans="1:12" ht="12.75">
      <c r="A417" s="39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</row>
    <row r="418" spans="1:12" ht="12.75">
      <c r="A418" s="39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</row>
    <row r="419" spans="1:12" ht="12.75">
      <c r="A419" s="3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</row>
    <row r="420" spans="1:12" ht="12.75">
      <c r="A420" s="39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</row>
    <row r="421" spans="1:12" ht="12.75">
      <c r="A421" s="39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</row>
    <row r="422" spans="1:12" ht="12.75">
      <c r="A422" s="39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1:12" ht="12.75">
      <c r="A423" s="39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spans="1:12" ht="12.75">
      <c r="A424" s="39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spans="1:12" ht="12.75">
      <c r="A425" s="39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1:12" ht="12.7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1:12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1:12" ht="12.75">
      <c r="A428" s="39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1:12" ht="12.75">
      <c r="A429" s="3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1:12" ht="12.75">
      <c r="A430" s="39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1:12" ht="12.75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1:12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1:12" ht="12.75">
      <c r="A433" s="39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2.75">
      <c r="A434" s="39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9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2.75">
      <c r="A436" s="39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</sheetData>
  <sheetProtection/>
  <mergeCells count="32">
    <mergeCell ref="A395:B395"/>
    <mergeCell ref="C395:H395"/>
    <mergeCell ref="I395:L395"/>
    <mergeCell ref="A396:B396"/>
    <mergeCell ref="C396:H396"/>
    <mergeCell ref="I396:L396"/>
    <mergeCell ref="A397:B397"/>
    <mergeCell ref="C397:H397"/>
    <mergeCell ref="I397:L397"/>
    <mergeCell ref="A286:B286"/>
    <mergeCell ref="E299:G299"/>
    <mergeCell ref="I299:K299"/>
    <mergeCell ref="A292:L292"/>
    <mergeCell ref="A293:L293"/>
    <mergeCell ref="A294:L294"/>
    <mergeCell ref="A295:L295"/>
    <mergeCell ref="A296:L296"/>
    <mergeCell ref="A147:L147"/>
    <mergeCell ref="A148:L148"/>
    <mergeCell ref="A149:L149"/>
    <mergeCell ref="A150:L150"/>
    <mergeCell ref="A151:L151"/>
    <mergeCell ref="E154:G154"/>
    <mergeCell ref="I154:K154"/>
    <mergeCell ref="M170:O170"/>
    <mergeCell ref="A4:L4"/>
    <mergeCell ref="A5:L5"/>
    <mergeCell ref="A6:L6"/>
    <mergeCell ref="A7:L7"/>
    <mergeCell ref="A8:L8"/>
    <mergeCell ref="E11:G11"/>
    <mergeCell ref="I11:K11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7" r:id="rId2"/>
  <rowBreaks count="2" manualBreakCount="2">
    <brk id="142" max="11" man="1"/>
    <brk id="287" max="11" man="1"/>
  </rowBreaks>
  <ignoredErrors>
    <ignoredError sqref="F165 H165 J165 F109 J251" formulaRange="1"/>
    <ignoredError sqref="E171:F171 E26:F26 E307:F307 E286 F285 E282:F282 E29:F29 H27:H28 E35:F35 H30:H32 H34 E91:F91 H92 E97:F97 H96 H98:H100 E118:F118 E137:F137 H172 H182 E221:F221 H222 E240:F240 H241 E257:F257 E270:F270 E276:F276 E320:F320 E326:F326 E330:F330 H327 H329 E332:F332 H331 E336:F336 H335 H337 E347:F347 F357 F368 H369 H371 H373 E376:F376 H375 E379:F379 H377 H324:H325 H364:H365 H379:H381 J307 J357 J379 I347:J347 H336:J336 H332:J332 H330:J330 H326:J326 H320:J320 H307:H310 I306:I307 H171:J171 H285:J286 H282:J282 H177:I177 H207:H208 H210:I210 H221:J221 H228:I228 H240:J240 H242:I242 H270:J270 H273:H275 H276:J276 H277:H281 H26:J26 H29:J29 H35:J35 H43:I43 H47:H48 H66:I66 H68:H71 H82:I83 H91:J91 H95:I95 H97:J97 H118:J118 H136 H137:J137 L26:L32 L34:L40 L54:L66 L312:L317 L324:L327 L347:L354 L368:L377 L379:L381 H36:H40 H58:I58 H101:I101 H114:H116 H138:H141 H174:I174 H184:H190 H223:I223 H236:I236 H42 H73:H76 H108 H224:H226 H180:I181 H219:I219 H283:I284 H356:H358 H81 H237:H238 H265:H269 H368:J368 H359:I359 H89:I89 H175:H176 H376:J376 I378:I379 L273:L283 H88 H211:H216 H230:I230 H229 L68:L71 L73:L76 H84:H85 L81:L85 L88:L89 L91:L92 L95:L106 H102:H106 L114:L116 E59 H59:H65 E109 H109:I109 L123:L125 H123:H125 L136:L141 L171:L172 L174:L177 E177 L179:L182 L184:L190 E181 L192:L194 H192:H194 L202:L203 H202:H203 L210:L216 L205 H205 L240:L246 H243:H246 L249:L253 E251 L262:L263 H262:H263 L329:L333 H333 L362 H362 L364:L365 I364 E78 H56:H57 I78 E165 F370 F372 F374 I314 L307:L310 E366 E362:E364 E359 H54 H370:J370 H372:J372 H374:J374 H179 I257:J257 H312:H317 L339:L340 H339:H340 E49 H55:I55 I197 I204:I207 H249:H253 E247:E248 H347:H348 H354 H352 H350 E47 E210 H231:H234 F349 F351 F353 I47 H49:I49 G247:I248 H351:J351 H349:J349 H353:J353 I355:I357 E68 I59 E368:E375 L42:L45 H44:H45 L47:L49 L78:L79 H78:H79 L108:L109 L111 H111 H119 L118:L119 H121 L121 L127:L134 H127:H134 I200 H196:H200 L197:L200 L207:L208 L219 L221:L226 L228:L234 L236:L238 I251 H257:H258 L257:L258 H260:I260 L260 L265:L271 H271 I310 L320:L322 H321:H322 L335:L337 H342:H345 L342:L345 E348:E357 H360 L357:L360" formula="1"/>
    <ignoredError sqref="A15:A21 A22:B22 A33:B33 A87:B87 A117:B117 A126:B126 A173:B173 A174:A182 A183:B183 A184:A190 A191:B191 A204:B204 A247:B247 A248:A253 A264:B264 A328:B328 M328:IV328 A362:A381 A23:A32 A34:A86 A88:A116 A118:A125 A127:A141 A157:A172 A192:A203 A205:A246 A254:B255 A256:A263 A265:A285 A303:A318 A320:A327 A329:A337 A339:A360" numberStoredAsText="1"/>
    <ignoredError sqref="G379:G381 G339:G340 G329:G333 G324:G327 G312:G317 G307:G310 G262:G263 G240:G246 G202:G203 G192:G194 G179:G182 G174:G177 G273:G286 G171:G172 K174:K177 K282:K284 K273:K280 K262:K263 K202:K203 K192:K194 K171:K172 K249:K253 K240:K246 K179:K182 K286 G136:G141 G123:G125 G95:G106 G91:G92 G81:G85 G73:G76 G54:G66 K136:K141 K123:K125 K95:K106 K91:K92 K81:K85 K54:K66 K42:K45 K34:K40 K73:K76 K379:K381 K368:K377 K364:K365 K347:K354 K339:K340 K329:K333 K324:K327 K312:K317 K307:K309 G210:G216 K210:K216 K68:K71 G68:G71 K88:K89 G88:G89 K114:K116 G114:G116 K184:K190 G184:G190 K205 G205 K362 G362 K26:K32 G26:G32 G34:G40 G42:G45 G249:G253 G347:G354 G368:G377 G364:G365 K47:K49 G47:G49 K78:K79 G78:G79 G108:G109 K108:K109 G111 K111 K118:K119 G118:G119 K121 G121 K127:K134 G127:G134 K196:K200 G196:G200 K207:K208 G207:G208 K219 G219 K221:K226 G221:G226 K228:K234 G228:G234 K236:K238 G236:G238 K257:K258 G257:G258 K260 G260 K265:K271 G266:G271 K320:K322 G320:G322 K335:K337 G335:G337 G342:G345 K342:K345 G357:G360 K357:K360 G165 K165 J177 J181 J359 I165 J109" evalError="1" formula="1"/>
    <ignoredError sqref="G302:G306 G169:G170 K169:K170 K281 K285 K302:K306 K310 G318 G355:G356 G378 K378 K14:K20 K22:K25 G41 G33 G14:G25 G363 G366:G367 K166 G166" evalError="1"/>
    <ignoredError sqref="G165 K165" evalError="1" formulaRange="1"/>
    <ignoredError sqref="J177 J181 J359 I165 J10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2021-03-18T14:24:15Z</cp:lastPrinted>
  <dcterms:created xsi:type="dcterms:W3CDTF">2005-03-08T15:13:02Z</dcterms:created>
  <dcterms:modified xsi:type="dcterms:W3CDTF">2021-03-31T20:57:16Z</dcterms:modified>
  <cp:category/>
  <cp:version/>
  <cp:contentType/>
  <cp:contentStatus/>
</cp:coreProperties>
</file>