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7830" activeTab="0"/>
  </bookViews>
  <sheets>
    <sheet name="Anexo II - 1º BIM" sheetId="1" r:id="rId1"/>
  </sheets>
  <definedNames>
    <definedName name="_xlnm.Print_Area" localSheetId="0">'Anexo II - 1º BIM'!$A$1:$L$397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<sst xmlns="http://schemas.openxmlformats.org/spreadsheetml/2006/main" count="656" uniqueCount="277">
  <si>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</si>
  <si>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</si>
  <si>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</si>
  <si>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</si>
  <si>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</si>
  <si>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</si>
  <si>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</si>
  <si>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</si>
  <si>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</si>
  <si>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</si>
  <si>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</si>
  <si>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</si>
  <si>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</si>
  <si>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</si>
  <si>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</si>
  <si>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</si>
  <si>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</si>
  <si>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</si>
  <si>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</si>
  <si>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</si>
  <si>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</si>
  <si>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</si>
  <si>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</si>
  <si>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</si>
  <si>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</si>
  <si>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</si>
  <si>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</si>
  <si>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</si>
  <si>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</si>
  <si>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</si>
  <si>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</si>
  <si>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</si>
  <si>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</si>
  <si>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</si>
  <si>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</si>
  <si>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</si>
  <si>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</si>
  <si>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</si>
  <si>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</si>
  <si>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</si>
  <si>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</si>
  <si>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</si>
  <si>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</si>
  <si>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</si>
  <si>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</si>
  <si>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</si>
  <si>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</si>
  <si>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</si>
  <si>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</si>
  <si>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</si>
  <si>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</si>
  <si>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</si>
  <si>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</si>
  <si>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</si>
  <si>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</si>
  <si>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</si>
  <si>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</si>
  <si>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</si>
  <si>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</si>
  <si>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</si>
  <si>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</si>
  <si>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</si>
  <si>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</si>
  <si>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</si>
  <si>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</si>
  <si>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</si>
  <si>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</si>
  <si>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</si>
  <si>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</si>
  <si>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</si>
  <si>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</si>
  <si>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</si>
  <si>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</si>
  <si>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</si>
  <si>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</si>
  <si>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</si>
  <si>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</si>
  <si>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</si>
  <si>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</si>
  <si>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</si>
  <si>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</si>
  <si>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</si>
  <si>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</si>
  <si>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</si>
  <si>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</si>
  <si>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</si>
  <si>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</si>
  <si>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</si>
  <si>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</si>
  <si>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</si>
  <si>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</si>
  <si>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</si>
  <si>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</si>
  <si>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</si>
  <si>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</si>
  <si>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</si>
  <si>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</si>
  <si>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</si>
  <si>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</si>
  <si>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</si>
  <si>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</si>
  <si>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</si>
  <si>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</si>
  <si>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</si>
  <si>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</si>
  <si>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</si>
  <si>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</si>
  <si>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</si>
  <si>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</si>
  <si>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</si>
  <si>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</si>
  <si>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</si>
  <si>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</si>
  <si>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</si>
  <si>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</si>
  <si>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</si>
  <si>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</si>
  <si>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</si>
  <si>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</si>
  <si>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</si>
  <si>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</si>
  <si>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</si>
  <si>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</si>
  <si>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</si>
  <si>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</si>
  <si>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</si>
  <si>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</si>
  <si>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</si>
  <si>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</si>
  <si>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</si>
  <si>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</si>
  <si>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</si>
  <si>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</si>
  <si>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</si>
  <si>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</si>
  <si>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</si>
  <si>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</si>
  <si>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</si>
  <si>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</si>
  <si>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</si>
  <si>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</si>
  <si>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</si>
  <si>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</si>
  <si>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</si>
  <si>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</si>
  <si>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</si>
  <si>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</si>
  <si>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</si>
  <si>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</si>
  <si>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</si>
  <si>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</si>
  <si>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</si>
  <si>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</si>
  <si>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</si>
  <si>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</si>
  <si>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</si>
  <si>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</si>
  <si>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</si>
  <si>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</si>
  <si>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</si>
  <si>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</si>
  <si>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</si>
  <si>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</si>
  <si>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</si>
  <si>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</si>
  <si>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</si>
  <si>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</si>
  <si>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</si>
  <si>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</si>
  <si>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</si>
  <si>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</si>
  <si>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</si>
  <si>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</si>
  <si>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</si>
  <si>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</si>
  <si>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</si>
  <si>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</si>
  <si>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</si>
  <si>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</si>
  <si>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</si>
  <si>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</si>
  <si>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</si>
  <si>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</si>
  <si>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</si>
  <si>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</si>
  <si>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</si>
  <si>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</si>
  <si>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</si>
  <si>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</si>
  <si>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</si>
  <si>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</si>
  <si>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</si>
  <si>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</si>
  <si>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</si>
  <si>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</si>
  <si>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</si>
  <si>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</si>
  <si>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</si>
  <si>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</si>
  <si>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</si>
  <si>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</si>
  <si>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</si>
  <si>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</si>
  <si>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</si>
  <si>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</si>
  <si>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</si>
  <si>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</si>
  <si>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</si>
  <si>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</si>
  <si>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</si>
  <si>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</si>
  <si>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</si>
  <si>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</si>
  <si>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</si>
  <si>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</si>
  <si>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</si>
  <si>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</si>
  <si>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</si>
  <si>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</si>
  <si>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</si>
  <si>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</si>
  <si>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</si>
  <si>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</si>
  <si>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</si>
  <si>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</si>
  <si>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</si>
  <si>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</si>
  <si>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</si>
  <si>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</si>
  <si>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</si>
  <si>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</si>
  <si>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</si>
  <si>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</si>
  <si>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</si>
  <si>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</si>
  <si>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</si>
  <si>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</si>
  <si>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</si>
  <si>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</si>
  <si>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</si>
  <si>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</si>
  <si>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</si>
  <si>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</si>
  <si>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</si>
  <si>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</si>
  <si>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</si>
  <si>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</si>
  <si>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</si>
  <si>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</si>
  <si>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</si>
  <si>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</si>
  <si>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 xml:space="preserve"> 302 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</si>
  <si>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</si>
  <si>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</si>
  <si>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</si>
  <si>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</si>
  <si>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</si>
  <si>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</si>
  <si>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</si>
  <si>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</si>
  <si>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Contadora - CRC-RJ-115174/O-0</t>
  </si>
  <si>
    <t>Subsecretária de Estado - ID: 4.412.059-1</t>
  </si>
  <si>
    <t>Stephanie Guimarães da Silva</t>
  </si>
  <si>
    <t xml:space="preserve">          2 - Imprensa Oficial, CEDAE e AGERIO não constam nos Orçamentos Fiscal e da Seguridade Social no exercício de 2019.</t>
  </si>
  <si>
    <t xml:space="preserve">          3 - Este Demonstrativo não considera a casa dos centavos.</t>
  </si>
  <si>
    <t>FONTE: Siafe-Rio - Secretaria de Estado de Fazenda.</t>
  </si>
  <si>
    <t>JANEIRO A  FEVEREIRO 2019/BIMESTRE JANEIRO-FEVEREIRO</t>
  </si>
  <si>
    <t>Obs.:  1 - Excluídas a Imprensa Oficial, a CEDAE e a AGERIO por não se enquadrarem no conceito de Empresa Dependente.</t>
  </si>
  <si>
    <t>481</t>
  </si>
  <si>
    <t>Habitação Rural</t>
  </si>
  <si>
    <t xml:space="preserve"> Assistência ao Portador de Deficiência</t>
  </si>
  <si>
    <t xml:space="preserve"> Formação de Recursos Humanos</t>
  </si>
  <si>
    <t xml:space="preserve"> Assistência Comunitária</t>
  </si>
  <si>
    <t>Emissão: 21/03/2019</t>
  </si>
  <si>
    <t>FUNÇÃO/SUBFUNÇÃO - INTRA-ORÇAMENTÁRIAS</t>
  </si>
  <si>
    <t>(b/III b)</t>
  </si>
  <si>
    <t>(d/III d)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</si>
</sst>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45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5" fillId="34" borderId="14" xfId="0" applyFont="1" applyFill="1" applyBorder="1" applyAlignment="1">
      <alignment/>
    </xf>
    <xf numFmtId="49" fontId="43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5" fillId="34" borderId="0" xfId="0" applyNumberFormat="1" applyFont="1" applyFill="1" applyAlignment="1">
      <alignment horizontal="center"/>
    </xf>
    <xf numFmtId="0" fontId="5" fillId="34" borderId="11" xfId="0" applyFont="1" applyFill="1" applyBorder="1" applyAlignment="1">
      <alignment/>
    </xf>
    <xf numFmtId="174" fontId="5" fillId="34" borderId="14" xfId="60" applyNumberFormat="1" applyFont="1" applyFill="1" applyBorder="1" applyAlignment="1">
      <alignment/>
    </xf>
    <xf numFmtId="174" fontId="5" fillId="34" borderId="14" xfId="60" applyNumberFormat="1" applyFont="1" applyFill="1" applyBorder="1" applyAlignment="1">
      <alignment horizontal="center"/>
    </xf>
    <xf numFmtId="171" fontId="5" fillId="34" borderId="14" xfId="60" applyFont="1" applyFill="1" applyBorder="1" applyAlignment="1">
      <alignment horizontal="center"/>
    </xf>
    <xf numFmtId="174" fontId="5" fillId="34" borderId="15" xfId="60" applyNumberFormat="1" applyFont="1" applyFill="1" applyBorder="1" applyAlignment="1">
      <alignment horizontal="center"/>
    </xf>
    <xf numFmtId="174" fontId="5" fillId="34" borderId="14" xfId="60" applyNumberFormat="1" applyFont="1" applyFill="1" applyBorder="1" applyAlignment="1">
      <alignment/>
    </xf>
    <xf numFmtId="171" fontId="5" fillId="34" borderId="14" xfId="60" applyFont="1" applyFill="1" applyBorder="1" applyAlignment="1">
      <alignment/>
    </xf>
    <xf numFmtId="174" fontId="5" fillId="34" borderId="15" xfId="60" applyNumberFormat="1" applyFont="1" applyFill="1" applyBorder="1" applyAlignment="1">
      <alignment/>
    </xf>
    <xf numFmtId="174" fontId="4" fillId="34" borderId="14" xfId="60" applyNumberFormat="1" applyFont="1" applyFill="1" applyBorder="1" applyAlignment="1">
      <alignment/>
    </xf>
    <xf numFmtId="171" fontId="4" fillId="34" borderId="14" xfId="60" applyFont="1" applyFill="1" applyBorder="1" applyAlignment="1">
      <alignment horizontal="center"/>
    </xf>
    <xf numFmtId="171" fontId="4" fillId="34" borderId="14" xfId="60" applyFont="1" applyFill="1" applyBorder="1" applyAlignment="1">
      <alignment/>
    </xf>
    <xf numFmtId="174" fontId="4" fillId="34" borderId="15" xfId="60" applyNumberFormat="1" applyFont="1" applyFill="1" applyBorder="1" applyAlignment="1">
      <alignment/>
    </xf>
    <xf numFmtId="49" fontId="4" fillId="34" borderId="22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174" fontId="4" fillId="34" borderId="17" xfId="60" applyNumberFormat="1" applyFont="1" applyFill="1" applyBorder="1" applyAlignment="1">
      <alignment/>
    </xf>
    <xf numFmtId="171" fontId="4" fillId="34" borderId="17" xfId="60" applyFont="1" applyFill="1" applyBorder="1" applyAlignment="1">
      <alignment/>
    </xf>
    <xf numFmtId="174" fontId="4" fillId="34" borderId="18" xfId="6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0" applyNumberFormat="1" applyFont="1" applyFill="1" applyBorder="1" applyAlignment="1">
      <alignment/>
    </xf>
    <xf numFmtId="171" fontId="4" fillId="34" borderId="0" xfId="60" applyFont="1" applyFill="1" applyBorder="1" applyAlignment="1">
      <alignment/>
    </xf>
    <xf numFmtId="174" fontId="4" fillId="34" borderId="0" xfId="60" applyNumberFormat="1" applyFont="1" applyFill="1" applyBorder="1" applyAlignment="1">
      <alignment horizontal="right"/>
    </xf>
    <xf numFmtId="49" fontId="4" fillId="34" borderId="1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174" fontId="4" fillId="34" borderId="13" xfId="6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174" fontId="4" fillId="34" borderId="0" xfId="60" applyNumberFormat="1" applyFont="1" applyFill="1" applyBorder="1" applyAlignment="1" applyProtection="1">
      <alignment/>
      <protection locked="0"/>
    </xf>
    <xf numFmtId="49" fontId="5" fillId="34" borderId="20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left"/>
    </xf>
    <xf numFmtId="174" fontId="5" fillId="34" borderId="23" xfId="60" applyNumberFormat="1" applyFont="1" applyFill="1" applyBorder="1" applyAlignment="1">
      <alignment/>
    </xf>
    <xf numFmtId="171" fontId="5" fillId="34" borderId="23" xfId="60" applyFont="1" applyFill="1" applyBorder="1" applyAlignment="1">
      <alignment/>
    </xf>
    <xf numFmtId="174" fontId="5" fillId="34" borderId="19" xfId="60" applyNumberFormat="1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0" applyNumberFormat="1" applyFont="1" applyFill="1" applyBorder="1" applyAlignment="1">
      <alignment/>
    </xf>
    <xf numFmtId="171" fontId="5" fillId="34" borderId="0" xfId="6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/>
    </xf>
    <xf numFmtId="174" fontId="44" fillId="34" borderId="0" xfId="0" applyNumberFormat="1" applyFont="1" applyFill="1" applyAlignment="1">
      <alignment/>
    </xf>
    <xf numFmtId="171" fontId="6" fillId="34" borderId="0" xfId="60" applyFont="1" applyFill="1" applyBorder="1" applyAlignment="1">
      <alignment/>
    </xf>
    <xf numFmtId="0" fontId="2" fillId="34" borderId="0" xfId="0" applyFont="1" applyFill="1" applyAlignment="1">
      <alignment horizontal="right"/>
    </xf>
    <xf numFmtId="174" fontId="3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74" fontId="5" fillId="34" borderId="11" xfId="60" applyNumberFormat="1" applyFont="1" applyFill="1" applyBorder="1" applyAlignment="1">
      <alignment/>
    </xf>
    <xf numFmtId="171" fontId="5" fillId="34" borderId="11" xfId="60" applyFont="1" applyFill="1" applyBorder="1" applyAlignment="1">
      <alignment/>
    </xf>
    <xf numFmtId="49" fontId="5" fillId="34" borderId="22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174" fontId="5" fillId="34" borderId="17" xfId="60" applyNumberFormat="1" applyFont="1" applyFill="1" applyBorder="1" applyAlignment="1">
      <alignment/>
    </xf>
    <xf numFmtId="171" fontId="5" fillId="34" borderId="17" xfId="60" applyFont="1" applyFill="1" applyBorder="1" applyAlignment="1">
      <alignment/>
    </xf>
    <xf numFmtId="174" fontId="5" fillId="34" borderId="18" xfId="6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19050</xdr:rowOff>
    </xdr:from>
    <xdr:to>
      <xdr:col>4</xdr:col>
      <xdr:colOff>1095375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1907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130</xdr:row>
      <xdr:rowOff>19050</xdr:rowOff>
    </xdr:from>
    <xdr:to>
      <xdr:col>4</xdr:col>
      <xdr:colOff>1095375</xdr:colOff>
      <xdr:row>132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6022300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259</xdr:row>
      <xdr:rowOff>19050</xdr:rowOff>
    </xdr:from>
    <xdr:to>
      <xdr:col>4</xdr:col>
      <xdr:colOff>1143000</xdr:colOff>
      <xdr:row>261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5180647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19.421875" style="2" customWidth="1"/>
    <col min="4" max="4" width="18.28125" style="2" customWidth="1"/>
    <col min="5" max="5" width="18.140625" style="2" customWidth="1"/>
    <col min="6" max="6" width="18.57421875" style="2" customWidth="1"/>
    <col min="7" max="7" width="11.140625" style="2" customWidth="1"/>
    <col min="8" max="8" width="19.140625" style="2" bestFit="1" customWidth="1"/>
    <col min="9" max="9" width="19.140625" style="2" customWidth="1"/>
    <col min="10" max="10" width="18.140625" style="2" bestFit="1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2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2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2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s="5" customFormat="1" ht="15.75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</row>
    <row r="6" spans="1:13" s="5" customFormat="1" ht="15.7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4"/>
    </row>
    <row r="7" spans="1:13" s="5" customFormat="1" ht="15.7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s="5" customFormat="1" ht="15.7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"/>
    </row>
    <row r="9" spans="1:13" s="5" customFormat="1" ht="15.75">
      <c r="A9" s="33" t="s">
        <v>266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"/>
    </row>
    <row r="10" spans="1:13" s="5" customFormat="1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"/>
    </row>
    <row r="11" spans="1:12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9" t="s">
        <v>273</v>
      </c>
    </row>
    <row r="12" spans="1:13" s="7" customFormat="1" ht="15.75">
      <c r="A12" s="36" t="s">
        <v>240</v>
      </c>
      <c r="B12" s="32"/>
      <c r="C12" s="37"/>
      <c r="D12" s="32"/>
      <c r="E12" s="32"/>
      <c r="F12" s="38"/>
      <c r="G12" s="38"/>
      <c r="H12" s="38"/>
      <c r="I12" s="32"/>
      <c r="J12" s="32"/>
      <c r="K12" s="29"/>
      <c r="L12" s="39">
        <v>1</v>
      </c>
      <c r="M12" s="8"/>
    </row>
    <row r="13" spans="1:13" s="7" customFormat="1" ht="15.75">
      <c r="A13" s="11"/>
      <c r="B13" s="12"/>
      <c r="C13" s="13" t="s">
        <v>3</v>
      </c>
      <c r="D13" s="13" t="s">
        <v>3</v>
      </c>
      <c r="E13" s="26" t="s">
        <v>4</v>
      </c>
      <c r="F13" s="27"/>
      <c r="G13" s="28"/>
      <c r="H13" s="13" t="s">
        <v>18</v>
      </c>
      <c r="I13" s="26" t="s">
        <v>5</v>
      </c>
      <c r="J13" s="27"/>
      <c r="K13" s="27"/>
      <c r="L13" s="14" t="s">
        <v>18</v>
      </c>
      <c r="M13" s="8"/>
    </row>
    <row r="14" spans="1:13" s="7" customFormat="1" ht="15.75">
      <c r="A14" s="15" t="s">
        <v>23</v>
      </c>
      <c r="B14" s="16" t="s">
        <v>6</v>
      </c>
      <c r="C14" s="16" t="s">
        <v>7</v>
      </c>
      <c r="D14" s="16" t="s">
        <v>8</v>
      </c>
      <c r="E14" s="16" t="s">
        <v>9</v>
      </c>
      <c r="F14" s="16" t="s">
        <v>10</v>
      </c>
      <c r="G14" s="16" t="s">
        <v>11</v>
      </c>
      <c r="H14" s="17"/>
      <c r="I14" s="16" t="s">
        <v>9</v>
      </c>
      <c r="J14" s="16" t="s">
        <v>10</v>
      </c>
      <c r="K14" s="16" t="s">
        <v>11</v>
      </c>
      <c r="L14" s="18"/>
      <c r="M14" s="8"/>
    </row>
    <row r="15" spans="1:13" s="7" customFormat="1" ht="15.75">
      <c r="A15" s="19"/>
      <c r="B15" s="20"/>
      <c r="C15" s="20"/>
      <c r="D15" s="21" t="s">
        <v>12</v>
      </c>
      <c r="E15" s="21"/>
      <c r="F15" s="21" t="s">
        <v>13</v>
      </c>
      <c r="G15" s="21" t="s">
        <v>17</v>
      </c>
      <c r="H15" s="22" t="s">
        <v>19</v>
      </c>
      <c r="I15" s="21"/>
      <c r="J15" s="21" t="s">
        <v>20</v>
      </c>
      <c r="K15" s="21" t="s">
        <v>21</v>
      </c>
      <c r="L15" s="23" t="s">
        <v>22</v>
      </c>
      <c r="M15" s="8"/>
    </row>
    <row r="16" spans="1:13" s="7" customFormat="1" ht="15.75">
      <c r="A16" s="40"/>
      <c r="B16" s="41" t="s">
        <v>15</v>
      </c>
      <c r="C16" s="42">
        <f>C17+C25+C28+C33+C51+C67+C77+C81+C93+C98+C115+C120+C145+C149+C154+C158+C167+C176+C190+C194+C206+C215+C219+C229+C234+C240</f>
        <v>74866214124</v>
      </c>
      <c r="D16" s="43">
        <f>D17+D25+D28+D33+D51+D67+D77+D81+D93+D98+D115+D120+D145+D149+D154+D158+D167+D176+D190+D194+D206+D215+D219+D229+D234+D240</f>
        <v>74866528447</v>
      </c>
      <c r="E16" s="43">
        <f>E17+E25+E28+E33+E51+E67+E77+E81+E93+E98+E115+E120+E145+E149+E154+E158+E167+E176+E190+E194+E206+E215+E219+E229+E234+E240</f>
        <v>12237357698</v>
      </c>
      <c r="F16" s="43">
        <f>F17+F25+F28+F33+F51+F67+F77+F81+F93+F98+F115+F120+F145+F149+F154+F158+F167+F176+F190+F194+F206+F215+F219+F229+F234+F240</f>
        <v>12237357698</v>
      </c>
      <c r="G16" s="44">
        <f>(F16/$F$244)*100</f>
        <v>92.00653218652897</v>
      </c>
      <c r="H16" s="43">
        <f>D16-F16</f>
        <v>62629170749</v>
      </c>
      <c r="I16" s="43">
        <f>I17+I25+I28+I33+I51+I67+I77+I81+I93+I98+I115+I120+I145+I149+I154+I158+I167+I176+I190+I194+I206+I215+I219+I229+I234+I240</f>
        <v>9533974774</v>
      </c>
      <c r="J16" s="43">
        <f>J17+J25+J28+J33+J51+J67+J77+J81+J93+J98+J115+J120+J145+J149+J154+J158+J167+J176+J190+J194+J206+J215+J219+J229+J234+J240</f>
        <v>9533974774</v>
      </c>
      <c r="K16" s="44">
        <f>(J16/$J$244)*100</f>
        <v>92.09391847041107</v>
      </c>
      <c r="L16" s="45">
        <f>D16-J16</f>
        <v>65332553673</v>
      </c>
      <c r="M16" s="8"/>
    </row>
    <row r="17" spans="1:13" s="7" customFormat="1" ht="15.75">
      <c r="A17" s="40" t="s">
        <v>25</v>
      </c>
      <c r="B17" s="30" t="s">
        <v>24</v>
      </c>
      <c r="C17" s="46">
        <f>SUM(C18:C24)</f>
        <v>1807734445</v>
      </c>
      <c r="D17" s="46">
        <f>SUM(D18:D24)</f>
        <v>1807734445</v>
      </c>
      <c r="E17" s="46">
        <f>SUM(E18:E24)</f>
        <v>375658075</v>
      </c>
      <c r="F17" s="46">
        <f>SUM(F18:F24)</f>
        <v>375658075</v>
      </c>
      <c r="G17" s="44">
        <f>(F17/$F$244)*100</f>
        <v>2.82438395784294</v>
      </c>
      <c r="H17" s="46">
        <f>D17-F17</f>
        <v>1432076370</v>
      </c>
      <c r="I17" s="46">
        <f>SUM(I18:I24)</f>
        <v>181669454</v>
      </c>
      <c r="J17" s="46">
        <f>SUM(J18:J24)</f>
        <v>181669454</v>
      </c>
      <c r="K17" s="47">
        <f>(J17/$J$244)*100</f>
        <v>1.754845411471622</v>
      </c>
      <c r="L17" s="48">
        <f>D17-J17</f>
        <v>1626064991</v>
      </c>
      <c r="M17" s="8"/>
    </row>
    <row r="18" spans="1:13" s="7" customFormat="1" ht="15.75">
      <c r="A18" s="24" t="s">
        <v>26</v>
      </c>
      <c r="B18" s="25" t="s">
        <v>31</v>
      </c>
      <c r="C18" s="49">
        <v>92150307</v>
      </c>
      <c r="D18" s="49">
        <v>92150307</v>
      </c>
      <c r="E18" s="49">
        <f aca="true" t="shared" si="0" ref="E18:E24">F18-0</f>
        <v>0</v>
      </c>
      <c r="F18" s="49">
        <v>0</v>
      </c>
      <c r="G18" s="50">
        <f>(F18/$F$244)*100</f>
        <v>0</v>
      </c>
      <c r="H18" s="49">
        <f aca="true" t="shared" si="1" ref="H18:H127">D18-F18</f>
        <v>92150307</v>
      </c>
      <c r="I18" s="49">
        <f>J18-0</f>
        <v>0</v>
      </c>
      <c r="J18" s="49">
        <v>0</v>
      </c>
      <c r="K18" s="51">
        <f>(J18/$J$244)*100</f>
        <v>0</v>
      </c>
      <c r="L18" s="52">
        <f aca="true" t="shared" si="2" ref="L18:L127">D18-J18</f>
        <v>92150307</v>
      </c>
      <c r="M18" s="8"/>
    </row>
    <row r="19" spans="1:13" s="7" customFormat="1" ht="15.75">
      <c r="A19" s="24" t="s">
        <v>27</v>
      </c>
      <c r="B19" s="25" t="s">
        <v>32</v>
      </c>
      <c r="C19" s="49">
        <v>4060000</v>
      </c>
      <c r="D19" s="49">
        <v>4060000</v>
      </c>
      <c r="E19" s="49">
        <f t="shared" si="0"/>
        <v>913000</v>
      </c>
      <c r="F19" s="49">
        <v>913000</v>
      </c>
      <c r="G19" s="50">
        <f>(F19/$F$244)*100</f>
        <v>0.00686438739140801</v>
      </c>
      <c r="H19" s="49">
        <f t="shared" si="1"/>
        <v>3147000</v>
      </c>
      <c r="I19" s="49">
        <f>J19-0</f>
        <v>135315</v>
      </c>
      <c r="J19" s="49">
        <v>135315</v>
      </c>
      <c r="K19" s="51">
        <f>(J19/$J$244)*100</f>
        <v>0.0013070821848415008</v>
      </c>
      <c r="L19" s="52">
        <f t="shared" si="2"/>
        <v>3924685</v>
      </c>
      <c r="M19" s="8"/>
    </row>
    <row r="20" spans="1:13" s="7" customFormat="1" ht="15.75">
      <c r="A20" s="24" t="s">
        <v>28</v>
      </c>
      <c r="B20" s="25" t="s">
        <v>33</v>
      </c>
      <c r="C20" s="49">
        <v>1682363788</v>
      </c>
      <c r="D20" s="49">
        <v>1682363788</v>
      </c>
      <c r="E20" s="49">
        <f t="shared" si="0"/>
        <v>372513463</v>
      </c>
      <c r="F20" s="49">
        <v>372513463</v>
      </c>
      <c r="G20" s="50">
        <f>(F20/$F$244)*100</f>
        <v>2.8007412032277483</v>
      </c>
      <c r="H20" s="49">
        <f t="shared" si="1"/>
        <v>1309850325</v>
      </c>
      <c r="I20" s="49">
        <f>J20-0</f>
        <v>181488244</v>
      </c>
      <c r="J20" s="49">
        <v>181488244</v>
      </c>
      <c r="K20" s="51">
        <f>(J20/$J$244)*100</f>
        <v>1.7530950041796358</v>
      </c>
      <c r="L20" s="52">
        <f t="shared" si="2"/>
        <v>1500875544</v>
      </c>
      <c r="M20" s="8"/>
    </row>
    <row r="21" spans="1:13" s="7" customFormat="1" ht="15.75">
      <c r="A21" s="24" t="s">
        <v>50</v>
      </c>
      <c r="B21" s="25" t="s">
        <v>57</v>
      </c>
      <c r="C21" s="49">
        <v>23000000</v>
      </c>
      <c r="D21" s="49">
        <v>23000000</v>
      </c>
      <c r="E21" s="49">
        <f t="shared" si="0"/>
        <v>1750995</v>
      </c>
      <c r="F21" s="49">
        <v>1750995</v>
      </c>
      <c r="G21" s="50">
        <f>(F21/$F$244)*100</f>
        <v>0.013164849945693832</v>
      </c>
      <c r="H21" s="49">
        <f>D21-F21</f>
        <v>21249005</v>
      </c>
      <c r="I21" s="49">
        <f>J21-0</f>
        <v>4425</v>
      </c>
      <c r="J21" s="49">
        <v>4425</v>
      </c>
      <c r="K21" s="51">
        <f>(J21/$J$244)*100</f>
        <v>4.274351452480243E-05</v>
      </c>
      <c r="L21" s="52">
        <f>D21-J21</f>
        <v>22995575</v>
      </c>
      <c r="M21" s="8"/>
    </row>
    <row r="22" spans="1:13" s="7" customFormat="1" ht="15.75">
      <c r="A22" s="24" t="s">
        <v>29</v>
      </c>
      <c r="B22" s="25" t="s">
        <v>34</v>
      </c>
      <c r="C22" s="49">
        <v>5160350</v>
      </c>
      <c r="D22" s="49">
        <v>5160350</v>
      </c>
      <c r="E22" s="49">
        <f t="shared" si="0"/>
        <v>464887</v>
      </c>
      <c r="F22" s="49">
        <v>464887</v>
      </c>
      <c r="G22" s="50">
        <f>(F22/$F$244)*100</f>
        <v>0.0034952513266478594</v>
      </c>
      <c r="H22" s="49">
        <f t="shared" si="1"/>
        <v>4695463</v>
      </c>
      <c r="I22" s="49">
        <f>J22</f>
        <v>41470</v>
      </c>
      <c r="J22" s="49">
        <v>41470</v>
      </c>
      <c r="K22" s="51">
        <f>(J22/$J$244)*100</f>
        <v>0.00040058159262001286</v>
      </c>
      <c r="L22" s="52">
        <f t="shared" si="2"/>
        <v>5118880</v>
      </c>
      <c r="M22" s="8"/>
    </row>
    <row r="23" spans="1:13" s="7" customFormat="1" ht="15.75">
      <c r="A23" s="24" t="s">
        <v>53</v>
      </c>
      <c r="B23" s="25" t="s">
        <v>60</v>
      </c>
      <c r="C23" s="49">
        <v>400000</v>
      </c>
      <c r="D23" s="49">
        <v>400000</v>
      </c>
      <c r="E23" s="49">
        <f t="shared" si="0"/>
        <v>0</v>
      </c>
      <c r="F23" s="49">
        <v>0</v>
      </c>
      <c r="G23" s="50">
        <f>(F23/$F$244)*100</f>
        <v>0</v>
      </c>
      <c r="H23" s="49">
        <f t="shared" si="1"/>
        <v>400000</v>
      </c>
      <c r="I23" s="49">
        <f>J23</f>
        <v>0</v>
      </c>
      <c r="J23" s="49">
        <v>0</v>
      </c>
      <c r="K23" s="51">
        <f>(J23/$J$244)*100</f>
        <v>0</v>
      </c>
      <c r="L23" s="52">
        <f t="shared" si="2"/>
        <v>400000</v>
      </c>
      <c r="M23" s="8"/>
    </row>
    <row r="24" spans="1:13" s="7" customFormat="1" ht="15.75">
      <c r="A24" s="24" t="s">
        <v>30</v>
      </c>
      <c r="B24" s="25" t="s">
        <v>35</v>
      </c>
      <c r="C24" s="49">
        <v>600000</v>
      </c>
      <c r="D24" s="49">
        <v>600000</v>
      </c>
      <c r="E24" s="49">
        <f t="shared" si="0"/>
        <v>15730</v>
      </c>
      <c r="F24" s="49">
        <v>15730</v>
      </c>
      <c r="G24" s="50">
        <f>(F24/$F$244)*100</f>
        <v>0.00011826595144233077</v>
      </c>
      <c r="H24" s="49">
        <f t="shared" si="1"/>
        <v>584270</v>
      </c>
      <c r="I24" s="49">
        <f>J24</f>
        <v>0</v>
      </c>
      <c r="J24" s="49">
        <v>0</v>
      </c>
      <c r="K24" s="51">
        <f>(J24/$J$244)*100</f>
        <v>0</v>
      </c>
      <c r="L24" s="52">
        <f t="shared" si="2"/>
        <v>600000</v>
      </c>
      <c r="M24" s="8"/>
    </row>
    <row r="25" spans="1:13" s="7" customFormat="1" ht="15.75">
      <c r="A25" s="40" t="s">
        <v>36</v>
      </c>
      <c r="B25" s="30" t="s">
        <v>37</v>
      </c>
      <c r="C25" s="46">
        <f>SUM(C26:C27)</f>
        <v>4616538695</v>
      </c>
      <c r="D25" s="46">
        <f>SUM(D26:D27)</f>
        <v>4618038695</v>
      </c>
      <c r="E25" s="46">
        <f>SUM(E26:E27)</f>
        <v>1093478464</v>
      </c>
      <c r="F25" s="46">
        <f>SUM(F26:F27)</f>
        <v>1093478464</v>
      </c>
      <c r="G25" s="44">
        <f>(F25/$F$244)*100</f>
        <v>8.22131410849704</v>
      </c>
      <c r="H25" s="46">
        <f t="shared" si="1"/>
        <v>3524560231</v>
      </c>
      <c r="I25" s="46">
        <f>SUM(I26:I27)</f>
        <v>530584797</v>
      </c>
      <c r="J25" s="46">
        <f>SUM(J26:J27)</f>
        <v>530584797</v>
      </c>
      <c r="K25" s="47">
        <f>(J25/$J$244)*100</f>
        <v>5.125211068295785</v>
      </c>
      <c r="L25" s="48">
        <f t="shared" si="2"/>
        <v>4087453898</v>
      </c>
      <c r="M25" s="8"/>
    </row>
    <row r="26" spans="1:13" s="7" customFormat="1" ht="15.75">
      <c r="A26" s="24" t="s">
        <v>38</v>
      </c>
      <c r="B26" s="25" t="s">
        <v>40</v>
      </c>
      <c r="C26" s="49">
        <v>1692448000</v>
      </c>
      <c r="D26" s="49">
        <v>1693948000</v>
      </c>
      <c r="E26" s="49">
        <f>F26-0</f>
        <v>693096177</v>
      </c>
      <c r="F26" s="49">
        <v>693096177</v>
      </c>
      <c r="G26" s="51">
        <f>(F26/$F$244)*100</f>
        <v>5.211041246913356</v>
      </c>
      <c r="H26" s="49">
        <f t="shared" si="1"/>
        <v>1000851823</v>
      </c>
      <c r="I26" s="49">
        <f>J26-0</f>
        <v>130204147</v>
      </c>
      <c r="J26" s="49">
        <v>130204147</v>
      </c>
      <c r="K26" s="51">
        <f>(J26/$J$244)*100</f>
        <v>1.2577136380754828</v>
      </c>
      <c r="L26" s="52">
        <f t="shared" si="2"/>
        <v>1563743853</v>
      </c>
      <c r="M26" s="8"/>
    </row>
    <row r="27" spans="1:13" s="7" customFormat="1" ht="15.75">
      <c r="A27" s="24" t="s">
        <v>28</v>
      </c>
      <c r="B27" s="25" t="s">
        <v>33</v>
      </c>
      <c r="C27" s="49">
        <v>2924090695</v>
      </c>
      <c r="D27" s="49">
        <v>2924090695</v>
      </c>
      <c r="E27" s="49">
        <f>F27-0</f>
        <v>400382287</v>
      </c>
      <c r="F27" s="49">
        <v>400382287</v>
      </c>
      <c r="G27" s="51">
        <f>(F27/$F$244)*100</f>
        <v>3.0102728615836836</v>
      </c>
      <c r="H27" s="49">
        <f t="shared" si="1"/>
        <v>2523708408</v>
      </c>
      <c r="I27" s="49">
        <f>J27-0</f>
        <v>400380650</v>
      </c>
      <c r="J27" s="49">
        <v>400380650</v>
      </c>
      <c r="K27" s="51">
        <f>(J27/$J$244)*100</f>
        <v>3.8674974302203027</v>
      </c>
      <c r="L27" s="52">
        <f t="shared" si="2"/>
        <v>2523710045</v>
      </c>
      <c r="M27" s="8"/>
    </row>
    <row r="28" spans="1:13" s="7" customFormat="1" ht="15.75">
      <c r="A28" s="40" t="s">
        <v>42</v>
      </c>
      <c r="B28" s="30" t="s">
        <v>43</v>
      </c>
      <c r="C28" s="46">
        <f>SUM(C29:C32)</f>
        <v>2584604150</v>
      </c>
      <c r="D28" s="46">
        <f>SUM(D29:D32)</f>
        <v>2584604150</v>
      </c>
      <c r="E28" s="46">
        <f>SUM(E29:E32)</f>
        <v>1537841609</v>
      </c>
      <c r="F28" s="46">
        <f>SUM(F29:F32)</f>
        <v>1537841609</v>
      </c>
      <c r="G28" s="47">
        <f>(F28/$F$244)*100</f>
        <v>11.562256901207236</v>
      </c>
      <c r="H28" s="46">
        <f t="shared" si="1"/>
        <v>1046762541</v>
      </c>
      <c r="I28" s="46">
        <f>SUM(I29:I32)</f>
        <v>322006159</v>
      </c>
      <c r="J28" s="46">
        <f>SUM(J29:J32)</f>
        <v>322006159</v>
      </c>
      <c r="K28" s="47">
        <f>(J28/$J$244)*100</f>
        <v>3.110435013399399</v>
      </c>
      <c r="L28" s="48">
        <f t="shared" si="2"/>
        <v>2262597991</v>
      </c>
      <c r="M28" s="8"/>
    </row>
    <row r="29" spans="1:13" s="7" customFormat="1" ht="15.75">
      <c r="A29" s="24" t="s">
        <v>44</v>
      </c>
      <c r="B29" s="25" t="s">
        <v>45</v>
      </c>
      <c r="C29" s="49">
        <v>70376800</v>
      </c>
      <c r="D29" s="49">
        <v>70376800</v>
      </c>
      <c r="E29" s="49">
        <f aca="true" t="shared" si="3" ref="E29:E91">F29-0</f>
        <v>18557178</v>
      </c>
      <c r="F29" s="49">
        <v>18557178</v>
      </c>
      <c r="G29" s="51">
        <f>(F29/$F$244)*100</f>
        <v>0.13952207960932542</v>
      </c>
      <c r="H29" s="49">
        <f t="shared" si="1"/>
        <v>51819622</v>
      </c>
      <c r="I29" s="49">
        <f>J29-0</f>
        <v>1387984</v>
      </c>
      <c r="J29" s="49">
        <v>1387984</v>
      </c>
      <c r="K29" s="51">
        <f>(J29/$J$244)*100</f>
        <v>0.013407302658574776</v>
      </c>
      <c r="L29" s="52">
        <f t="shared" si="2"/>
        <v>68988816</v>
      </c>
      <c r="M29" s="8"/>
    </row>
    <row r="30" spans="1:13" s="7" customFormat="1" ht="15.75">
      <c r="A30" s="24" t="s">
        <v>229</v>
      </c>
      <c r="B30" s="25" t="s">
        <v>230</v>
      </c>
      <c r="C30" s="49">
        <v>46821005</v>
      </c>
      <c r="D30" s="49">
        <v>46821005</v>
      </c>
      <c r="E30" s="49">
        <f t="shared" si="3"/>
        <v>12053824</v>
      </c>
      <c r="F30" s="49">
        <v>12053824</v>
      </c>
      <c r="G30" s="51">
        <f>(F30/$F$244)*100</f>
        <v>0.09062663470301344</v>
      </c>
      <c r="H30" s="49">
        <f>D30-F30</f>
        <v>34767181</v>
      </c>
      <c r="I30" s="49">
        <f>J30-0</f>
        <v>652201</v>
      </c>
      <c r="J30" s="49">
        <v>652201</v>
      </c>
      <c r="K30" s="51">
        <f>(J30/$J$244)*100</f>
        <v>0.006299969020698457</v>
      </c>
      <c r="L30" s="52">
        <f>D30-J30</f>
        <v>46168804</v>
      </c>
      <c r="M30" s="8"/>
    </row>
    <row r="31" spans="1:13" s="7" customFormat="1" ht="15.75">
      <c r="A31" s="24" t="s">
        <v>28</v>
      </c>
      <c r="B31" s="25" t="s">
        <v>33</v>
      </c>
      <c r="C31" s="49">
        <v>2425369628</v>
      </c>
      <c r="D31" s="49">
        <v>2425369628</v>
      </c>
      <c r="E31" s="49">
        <f t="shared" si="3"/>
        <v>1500638633</v>
      </c>
      <c r="F31" s="49">
        <v>1500638633</v>
      </c>
      <c r="G31" s="51">
        <f>(F31/$F$244)*100</f>
        <v>11.28254645282032</v>
      </c>
      <c r="H31" s="49">
        <f t="shared" si="1"/>
        <v>924730995</v>
      </c>
      <c r="I31" s="49">
        <f>J31-0</f>
        <v>313468506</v>
      </c>
      <c r="J31" s="49">
        <v>313468506</v>
      </c>
      <c r="K31" s="51">
        <f>(J31/$J$244)*100</f>
        <v>3.0279651162212695</v>
      </c>
      <c r="L31" s="52">
        <f>D31-J31</f>
        <v>2111901122</v>
      </c>
      <c r="M31" s="8"/>
    </row>
    <row r="32" spans="1:13" s="7" customFormat="1" ht="15.75">
      <c r="A32" s="24" t="s">
        <v>29</v>
      </c>
      <c r="B32" s="25" t="s">
        <v>34</v>
      </c>
      <c r="C32" s="49">
        <v>42036717</v>
      </c>
      <c r="D32" s="49">
        <v>42036717</v>
      </c>
      <c r="E32" s="49">
        <f t="shared" si="3"/>
        <v>6591974</v>
      </c>
      <c r="F32" s="49">
        <v>6591974</v>
      </c>
      <c r="G32" s="51">
        <f>(F32/$F$244)*100</f>
        <v>0.04956173407457768</v>
      </c>
      <c r="H32" s="49">
        <f t="shared" si="1"/>
        <v>35444743</v>
      </c>
      <c r="I32" s="49">
        <f>J32-0</f>
        <v>6497468</v>
      </c>
      <c r="J32" s="49">
        <v>6497468</v>
      </c>
      <c r="K32" s="51">
        <f>(J32/$J$244)*100</f>
        <v>0.06276262549885628</v>
      </c>
      <c r="L32" s="52">
        <f t="shared" si="2"/>
        <v>35539249</v>
      </c>
      <c r="M32" s="8"/>
    </row>
    <row r="33" spans="1:13" s="7" customFormat="1" ht="15.75">
      <c r="A33" s="40" t="s">
        <v>46</v>
      </c>
      <c r="B33" s="30" t="s">
        <v>47</v>
      </c>
      <c r="C33" s="46">
        <f>SUM(C34:C50)</f>
        <v>7328124144</v>
      </c>
      <c r="D33" s="46">
        <f>SUM(D34:D50)</f>
        <v>7318555602</v>
      </c>
      <c r="E33" s="46">
        <f>SUM(E34:E50)</f>
        <v>341824771</v>
      </c>
      <c r="F33" s="46">
        <f>SUM(F34:F50)</f>
        <v>341824771</v>
      </c>
      <c r="G33" s="47">
        <f>(F33/$F$244)*100</f>
        <v>2.570008376914929</v>
      </c>
      <c r="H33" s="46">
        <f t="shared" si="1"/>
        <v>6976730831</v>
      </c>
      <c r="I33" s="46">
        <f>SUM(I34:I50)</f>
        <v>298732825</v>
      </c>
      <c r="J33" s="46">
        <f>SUM(J34:J50)</f>
        <v>298732825</v>
      </c>
      <c r="K33" s="47">
        <f>(J33/$J$244)*100</f>
        <v>2.8856250495870652</v>
      </c>
      <c r="L33" s="48">
        <f t="shared" si="2"/>
        <v>7019822777</v>
      </c>
      <c r="M33" s="8"/>
    </row>
    <row r="34" spans="1:13" s="7" customFormat="1" ht="15.75">
      <c r="A34" s="24" t="s">
        <v>48</v>
      </c>
      <c r="B34" s="25" t="s">
        <v>55</v>
      </c>
      <c r="C34" s="49">
        <v>200340000</v>
      </c>
      <c r="D34" s="49">
        <v>200340000</v>
      </c>
      <c r="E34" s="49">
        <f t="shared" si="3"/>
        <v>0</v>
      </c>
      <c r="F34" s="49">
        <v>0</v>
      </c>
      <c r="G34" s="51">
        <f>(F34/$F$244)*100</f>
        <v>0</v>
      </c>
      <c r="H34" s="49">
        <f t="shared" si="1"/>
        <v>200340000</v>
      </c>
      <c r="I34" s="49">
        <f aca="true" t="shared" si="4" ref="I34:I50">J34-0</f>
        <v>0</v>
      </c>
      <c r="J34" s="49">
        <v>0</v>
      </c>
      <c r="K34" s="51">
        <f>(J34/$J$244)*100</f>
        <v>0</v>
      </c>
      <c r="L34" s="52">
        <f t="shared" si="2"/>
        <v>200340000</v>
      </c>
      <c r="M34" s="8"/>
    </row>
    <row r="35" spans="1:13" s="7" customFormat="1" ht="15.75">
      <c r="A35" s="24" t="s">
        <v>28</v>
      </c>
      <c r="B35" s="25" t="s">
        <v>33</v>
      </c>
      <c r="C35" s="49">
        <v>6028797095</v>
      </c>
      <c r="D35" s="49">
        <v>6020624888</v>
      </c>
      <c r="E35" s="49">
        <f t="shared" si="3"/>
        <v>183903558</v>
      </c>
      <c r="F35" s="49">
        <v>183903558</v>
      </c>
      <c r="G35" s="51">
        <f>(F35/$F$244)*100</f>
        <v>1.382678274666234</v>
      </c>
      <c r="H35" s="49">
        <f t="shared" si="1"/>
        <v>5836721330</v>
      </c>
      <c r="I35" s="49">
        <f t="shared" si="4"/>
        <v>148258175</v>
      </c>
      <c r="J35" s="49">
        <v>148258175</v>
      </c>
      <c r="K35" s="51">
        <f>(J35/$J$244)*100</f>
        <v>1.4321074478041131</v>
      </c>
      <c r="L35" s="52">
        <f t="shared" si="2"/>
        <v>5872366713</v>
      </c>
      <c r="M35" s="8"/>
    </row>
    <row r="36" spans="1:13" s="7" customFormat="1" ht="15.75">
      <c r="A36" s="24" t="s">
        <v>39</v>
      </c>
      <c r="B36" s="25" t="s">
        <v>41</v>
      </c>
      <c r="C36" s="49">
        <v>133970894</v>
      </c>
      <c r="D36" s="49">
        <v>133967059</v>
      </c>
      <c r="E36" s="49">
        <f t="shared" si="3"/>
        <v>7457602</v>
      </c>
      <c r="F36" s="49">
        <v>7457602</v>
      </c>
      <c r="G36" s="51">
        <f>(F36/$F$244)*100</f>
        <v>0.05606995524527837</v>
      </c>
      <c r="H36" s="49">
        <f t="shared" si="1"/>
        <v>126509457</v>
      </c>
      <c r="I36" s="49">
        <f t="shared" si="4"/>
        <v>1092288</v>
      </c>
      <c r="J36" s="49">
        <v>1092288</v>
      </c>
      <c r="K36" s="51">
        <f>(J36/$J$244)*100</f>
        <v>0.010551011975879638</v>
      </c>
      <c r="L36" s="52">
        <f t="shared" si="2"/>
        <v>132874771</v>
      </c>
      <c r="M36" s="8"/>
    </row>
    <row r="37" spans="1:13" s="7" customFormat="1" ht="15.75">
      <c r="A37" s="24" t="s">
        <v>232</v>
      </c>
      <c r="B37" s="25" t="s">
        <v>231</v>
      </c>
      <c r="C37" s="49">
        <v>240000</v>
      </c>
      <c r="D37" s="49">
        <v>240000</v>
      </c>
      <c r="E37" s="49">
        <f t="shared" si="3"/>
        <v>0</v>
      </c>
      <c r="F37" s="49">
        <v>0</v>
      </c>
      <c r="G37" s="51">
        <f>(F37/$F$244)*100</f>
        <v>0</v>
      </c>
      <c r="H37" s="49">
        <f t="shared" si="1"/>
        <v>240000</v>
      </c>
      <c r="I37" s="49">
        <f t="shared" si="4"/>
        <v>0</v>
      </c>
      <c r="J37" s="49">
        <v>0</v>
      </c>
      <c r="K37" s="51">
        <f>(J37/$J$244)*100</f>
        <v>0</v>
      </c>
      <c r="L37" s="52">
        <f t="shared" si="2"/>
        <v>240000</v>
      </c>
      <c r="M37" s="8"/>
    </row>
    <row r="38" spans="1:13" s="7" customFormat="1" ht="15.75">
      <c r="A38" s="24" t="s">
        <v>49</v>
      </c>
      <c r="B38" s="25" t="s">
        <v>56</v>
      </c>
      <c r="C38" s="49">
        <v>11310175</v>
      </c>
      <c r="D38" s="49">
        <v>11310175</v>
      </c>
      <c r="E38" s="49">
        <f t="shared" si="3"/>
        <v>251525</v>
      </c>
      <c r="F38" s="49">
        <v>251525</v>
      </c>
      <c r="G38" s="51">
        <f>(F38/$F$244)*100</f>
        <v>0.0018910898561050379</v>
      </c>
      <c r="H38" s="49">
        <f t="shared" si="1"/>
        <v>11058650</v>
      </c>
      <c r="I38" s="49">
        <f t="shared" si="4"/>
        <v>53217</v>
      </c>
      <c r="J38" s="49">
        <v>53217</v>
      </c>
      <c r="K38" s="51">
        <f>(J38/$J$244)*100</f>
        <v>0.0005140523418003188</v>
      </c>
      <c r="L38" s="52">
        <f t="shared" si="2"/>
        <v>11256958</v>
      </c>
      <c r="M38" s="8"/>
    </row>
    <row r="39" spans="1:13" s="7" customFormat="1" ht="15.75">
      <c r="A39" s="24" t="s">
        <v>51</v>
      </c>
      <c r="B39" s="25" t="s">
        <v>58</v>
      </c>
      <c r="C39" s="49">
        <v>125000</v>
      </c>
      <c r="D39" s="49">
        <v>132500</v>
      </c>
      <c r="E39" s="49">
        <f t="shared" si="3"/>
        <v>0</v>
      </c>
      <c r="F39" s="49">
        <v>0</v>
      </c>
      <c r="G39" s="51">
        <f>(F39/$F$244)*100</f>
        <v>0</v>
      </c>
      <c r="H39" s="49">
        <f t="shared" si="1"/>
        <v>132500</v>
      </c>
      <c r="I39" s="49">
        <f t="shared" si="4"/>
        <v>0</v>
      </c>
      <c r="J39" s="49">
        <v>0</v>
      </c>
      <c r="K39" s="51">
        <f>(J39/$J$244)*100</f>
        <v>0</v>
      </c>
      <c r="L39" s="52">
        <f t="shared" si="2"/>
        <v>132500</v>
      </c>
      <c r="M39" s="8"/>
    </row>
    <row r="40" spans="1:13" s="7" customFormat="1" ht="15.75">
      <c r="A40" s="24" t="s">
        <v>29</v>
      </c>
      <c r="B40" s="25" t="s">
        <v>34</v>
      </c>
      <c r="C40" s="49">
        <v>130000</v>
      </c>
      <c r="D40" s="49">
        <v>130000</v>
      </c>
      <c r="E40" s="49">
        <f t="shared" si="3"/>
        <v>0</v>
      </c>
      <c r="F40" s="49">
        <v>0</v>
      </c>
      <c r="G40" s="51">
        <f>(F40/$F$244)*100</f>
        <v>0</v>
      </c>
      <c r="H40" s="49">
        <f t="shared" si="1"/>
        <v>130000</v>
      </c>
      <c r="I40" s="49">
        <f t="shared" si="4"/>
        <v>0</v>
      </c>
      <c r="J40" s="49">
        <v>0</v>
      </c>
      <c r="K40" s="51">
        <f>(J40/$J$244)*100</f>
        <v>0</v>
      </c>
      <c r="L40" s="52">
        <f t="shared" si="2"/>
        <v>130000</v>
      </c>
      <c r="M40" s="8"/>
    </row>
    <row r="41" spans="1:13" s="7" customFormat="1" ht="15.75">
      <c r="A41" s="24" t="s">
        <v>233</v>
      </c>
      <c r="B41" s="25" t="s">
        <v>234</v>
      </c>
      <c r="C41" s="49">
        <v>2800000</v>
      </c>
      <c r="D41" s="49">
        <v>1400000</v>
      </c>
      <c r="E41" s="49">
        <f t="shared" si="3"/>
        <v>325733</v>
      </c>
      <c r="F41" s="49">
        <v>325733</v>
      </c>
      <c r="G41" s="51">
        <f>(F41/$F$244)*100</f>
        <v>0.0024490224514408603</v>
      </c>
      <c r="H41" s="49">
        <f t="shared" si="1"/>
        <v>1074267</v>
      </c>
      <c r="I41" s="49">
        <f t="shared" si="4"/>
        <v>131994</v>
      </c>
      <c r="J41" s="49">
        <v>131994</v>
      </c>
      <c r="K41" s="51">
        <f>(J41/$J$244)*100</f>
        <v>0.0012750028149574627</v>
      </c>
      <c r="L41" s="52">
        <f t="shared" si="2"/>
        <v>1268006</v>
      </c>
      <c r="M41" s="8"/>
    </row>
    <row r="42" spans="1:13" s="7" customFormat="1" ht="15.75">
      <c r="A42" s="24" t="s">
        <v>236</v>
      </c>
      <c r="B42" s="25" t="s">
        <v>235</v>
      </c>
      <c r="C42" s="49">
        <v>4667668</v>
      </c>
      <c r="D42" s="49">
        <v>4667668</v>
      </c>
      <c r="E42" s="49">
        <f t="shared" si="3"/>
        <v>251833</v>
      </c>
      <c r="F42" s="49">
        <v>251833</v>
      </c>
      <c r="G42" s="51">
        <f>(F42/$F$244)*100</f>
        <v>0.0018934055530563565</v>
      </c>
      <c r="H42" s="49">
        <f t="shared" si="1"/>
        <v>4415835</v>
      </c>
      <c r="I42" s="49">
        <f t="shared" si="4"/>
        <v>115741</v>
      </c>
      <c r="J42" s="49">
        <v>115741</v>
      </c>
      <c r="K42" s="51">
        <f>(J42/$J$244)*100</f>
        <v>0.0011180061275966459</v>
      </c>
      <c r="L42" s="52">
        <f t="shared" si="2"/>
        <v>4551927</v>
      </c>
      <c r="M42" s="8"/>
    </row>
    <row r="43" spans="1:13" s="7" customFormat="1" ht="15.75">
      <c r="A43" s="24" t="s">
        <v>66</v>
      </c>
      <c r="B43" s="25" t="s">
        <v>74</v>
      </c>
      <c r="C43" s="49">
        <v>60000</v>
      </c>
      <c r="D43" s="49">
        <v>60000</v>
      </c>
      <c r="E43" s="49">
        <f t="shared" si="3"/>
        <v>0</v>
      </c>
      <c r="F43" s="49">
        <v>0</v>
      </c>
      <c r="G43" s="51">
        <f>(F43/$F$244)*100</f>
        <v>0</v>
      </c>
      <c r="H43" s="49">
        <f t="shared" si="1"/>
        <v>60000</v>
      </c>
      <c r="I43" s="49">
        <f t="shared" si="4"/>
        <v>0</v>
      </c>
      <c r="J43" s="49">
        <v>0</v>
      </c>
      <c r="K43" s="51">
        <f>(J43/$J$244)*100</f>
        <v>0</v>
      </c>
      <c r="L43" s="52">
        <f t="shared" si="2"/>
        <v>60000</v>
      </c>
      <c r="M43" s="8"/>
    </row>
    <row r="44" spans="1:13" s="7" customFormat="1" ht="15.75">
      <c r="A44" s="24" t="s">
        <v>53</v>
      </c>
      <c r="B44" s="25" t="s">
        <v>60</v>
      </c>
      <c r="C44" s="49">
        <v>11617436</v>
      </c>
      <c r="D44" s="49">
        <v>11617436</v>
      </c>
      <c r="E44" s="49">
        <f t="shared" si="3"/>
        <v>553110</v>
      </c>
      <c r="F44" s="49">
        <v>553110</v>
      </c>
      <c r="G44" s="51">
        <f>(F44/$F$244)*100</f>
        <v>0.004158555651765262</v>
      </c>
      <c r="H44" s="49">
        <f t="shared" si="1"/>
        <v>11064326</v>
      </c>
      <c r="I44" s="49">
        <f t="shared" si="4"/>
        <v>0</v>
      </c>
      <c r="J44" s="49">
        <v>0</v>
      </c>
      <c r="K44" s="51">
        <f>(J44/$J$244)*100</f>
        <v>0</v>
      </c>
      <c r="L44" s="52">
        <f t="shared" si="2"/>
        <v>11617436</v>
      </c>
      <c r="M44" s="8"/>
    </row>
    <row r="45" spans="1:13" s="7" customFormat="1" ht="15.75">
      <c r="A45" s="24" t="s">
        <v>135</v>
      </c>
      <c r="B45" s="25" t="s">
        <v>136</v>
      </c>
      <c r="C45" s="49">
        <v>6000</v>
      </c>
      <c r="D45" s="49">
        <v>6000</v>
      </c>
      <c r="E45" s="49">
        <f t="shared" si="3"/>
        <v>0</v>
      </c>
      <c r="F45" s="49">
        <v>0</v>
      </c>
      <c r="G45" s="51">
        <f>(F45/$F$244)*100</f>
        <v>0</v>
      </c>
      <c r="H45" s="49">
        <f t="shared" si="1"/>
        <v>6000</v>
      </c>
      <c r="I45" s="49">
        <f t="shared" si="4"/>
        <v>0</v>
      </c>
      <c r="J45" s="49">
        <v>0</v>
      </c>
      <c r="K45" s="51">
        <f>(J45/$J$244)*100</f>
        <v>0</v>
      </c>
      <c r="L45" s="52">
        <f>D45-J45</f>
        <v>6000</v>
      </c>
      <c r="M45" s="8"/>
    </row>
    <row r="46" spans="1:13" s="7" customFormat="1" ht="15.75">
      <c r="A46" s="24" t="s">
        <v>97</v>
      </c>
      <c r="B46" s="25" t="s">
        <v>237</v>
      </c>
      <c r="C46" s="49">
        <v>1391489</v>
      </c>
      <c r="D46" s="49">
        <v>1391489</v>
      </c>
      <c r="E46" s="49">
        <f t="shared" si="3"/>
        <v>0</v>
      </c>
      <c r="F46" s="49">
        <v>0</v>
      </c>
      <c r="G46" s="51">
        <f>(F46/$F$244)*100</f>
        <v>0</v>
      </c>
      <c r="H46" s="49">
        <f t="shared" si="1"/>
        <v>1391489</v>
      </c>
      <c r="I46" s="49">
        <f t="shared" si="4"/>
        <v>0</v>
      </c>
      <c r="J46" s="49">
        <v>0</v>
      </c>
      <c r="K46" s="51">
        <f>(J46/$J$244)*100</f>
        <v>0</v>
      </c>
      <c r="L46" s="52">
        <f>D46-J46</f>
        <v>1391489</v>
      </c>
      <c r="M46" s="8"/>
    </row>
    <row r="47" spans="1:13" s="7" customFormat="1" ht="15.75">
      <c r="A47" s="24" t="s">
        <v>191</v>
      </c>
      <c r="B47" s="25" t="s">
        <v>192</v>
      </c>
      <c r="C47" s="49">
        <v>60000</v>
      </c>
      <c r="D47" s="49">
        <v>60000</v>
      </c>
      <c r="E47" s="49">
        <f t="shared" si="3"/>
        <v>0</v>
      </c>
      <c r="F47" s="49">
        <v>0</v>
      </c>
      <c r="G47" s="51">
        <f>(F47/$F$244)*100</f>
        <v>0</v>
      </c>
      <c r="H47" s="49">
        <f t="shared" si="1"/>
        <v>60000</v>
      </c>
      <c r="I47" s="49">
        <f t="shared" si="4"/>
        <v>0</v>
      </c>
      <c r="J47" s="49">
        <v>0</v>
      </c>
      <c r="K47" s="51">
        <f>(J47/$J$244)*100</f>
        <v>0</v>
      </c>
      <c r="L47" s="52">
        <f>D47-J47</f>
        <v>60000</v>
      </c>
      <c r="M47" s="8"/>
    </row>
    <row r="48" spans="1:13" s="7" customFormat="1" ht="15.75">
      <c r="A48" s="24" t="s">
        <v>54</v>
      </c>
      <c r="B48" s="25" t="s">
        <v>61</v>
      </c>
      <c r="C48" s="49">
        <v>932602387</v>
      </c>
      <c r="D48" s="49">
        <v>932602387</v>
      </c>
      <c r="E48" s="49">
        <f t="shared" si="3"/>
        <v>149081410</v>
      </c>
      <c r="F48" s="49">
        <v>149081410</v>
      </c>
      <c r="G48" s="51">
        <f>(F48/$F$244)*100</f>
        <v>1.1208680734910492</v>
      </c>
      <c r="H48" s="49">
        <f t="shared" si="1"/>
        <v>783520977</v>
      </c>
      <c r="I48" s="49">
        <f t="shared" si="4"/>
        <v>149081410</v>
      </c>
      <c r="J48" s="49">
        <v>149081410</v>
      </c>
      <c r="K48" s="51">
        <f>(J48/$J$244)*100</f>
        <v>1.440059528522718</v>
      </c>
      <c r="L48" s="52">
        <f>D48-J48</f>
        <v>783520977</v>
      </c>
      <c r="M48" s="8"/>
    </row>
    <row r="49" spans="1:13" s="7" customFormat="1" ht="15.75">
      <c r="A49" s="24" t="s">
        <v>185</v>
      </c>
      <c r="B49" s="25" t="s">
        <v>186</v>
      </c>
      <c r="C49" s="49">
        <v>1000</v>
      </c>
      <c r="D49" s="49">
        <v>1000</v>
      </c>
      <c r="E49" s="49">
        <f t="shared" si="3"/>
        <v>0</v>
      </c>
      <c r="F49" s="49">
        <v>0</v>
      </c>
      <c r="G49" s="51">
        <f>(F49/$F$244)*100</f>
        <v>0</v>
      </c>
      <c r="H49" s="49">
        <f t="shared" si="1"/>
        <v>1000</v>
      </c>
      <c r="I49" s="49">
        <f t="shared" si="4"/>
        <v>0</v>
      </c>
      <c r="J49" s="49">
        <v>0</v>
      </c>
      <c r="K49" s="51">
        <f>(J49/$J$244)*100</f>
        <v>0</v>
      </c>
      <c r="L49" s="52">
        <f t="shared" si="2"/>
        <v>1000</v>
      </c>
      <c r="M49" s="8"/>
    </row>
    <row r="50" spans="1:13" s="7" customFormat="1" ht="15.75">
      <c r="A50" s="24" t="s">
        <v>209</v>
      </c>
      <c r="B50" s="25" t="s">
        <v>210</v>
      </c>
      <c r="C50" s="49">
        <v>5000</v>
      </c>
      <c r="D50" s="49">
        <v>5000</v>
      </c>
      <c r="E50" s="49">
        <f t="shared" si="3"/>
        <v>0</v>
      </c>
      <c r="F50" s="49">
        <v>0</v>
      </c>
      <c r="G50" s="51">
        <f>(F50/$F$244)*100</f>
        <v>0</v>
      </c>
      <c r="H50" s="49">
        <f>D50-F50</f>
        <v>5000</v>
      </c>
      <c r="I50" s="49">
        <f t="shared" si="4"/>
        <v>0</v>
      </c>
      <c r="J50" s="49">
        <v>0</v>
      </c>
      <c r="K50" s="51">
        <f>(J50/$J$244)*100</f>
        <v>0</v>
      </c>
      <c r="L50" s="52">
        <f>D50-J50</f>
        <v>5000</v>
      </c>
      <c r="M50" s="8"/>
    </row>
    <row r="51" spans="1:13" s="7" customFormat="1" ht="15.75">
      <c r="A51" s="40" t="s">
        <v>63</v>
      </c>
      <c r="B51" s="30" t="s">
        <v>62</v>
      </c>
      <c r="C51" s="46">
        <f>SUM(C52:C66)</f>
        <v>10835181425</v>
      </c>
      <c r="D51" s="46">
        <f>SUM(D52:D66)</f>
        <v>10834900630</v>
      </c>
      <c r="E51" s="46">
        <f>SUM(E52:E66)</f>
        <v>1621324327</v>
      </c>
      <c r="F51" s="46">
        <f>SUM(F52:F66)</f>
        <v>1621324327</v>
      </c>
      <c r="G51" s="47">
        <f>(F51/$F$244)*100</f>
        <v>12.1899214322474</v>
      </c>
      <c r="H51" s="46">
        <f t="shared" si="1"/>
        <v>9213576303</v>
      </c>
      <c r="I51" s="46">
        <f>SUM(I52:I66)</f>
        <v>1308203230</v>
      </c>
      <c r="J51" s="46">
        <f>SUM(J52:J66)</f>
        <v>1308203230</v>
      </c>
      <c r="K51" s="47">
        <f>(J51/$J$244)*100</f>
        <v>12.636656217604173</v>
      </c>
      <c r="L51" s="48">
        <f t="shared" si="2"/>
        <v>9526697400</v>
      </c>
      <c r="M51" s="8"/>
    </row>
    <row r="52" spans="1:13" s="7" customFormat="1" ht="15.75">
      <c r="A52" s="24" t="s">
        <v>28</v>
      </c>
      <c r="B52" s="25" t="s">
        <v>33</v>
      </c>
      <c r="C52" s="49">
        <v>8746165452</v>
      </c>
      <c r="D52" s="49">
        <v>8745885452</v>
      </c>
      <c r="E52" s="49">
        <f t="shared" si="3"/>
        <v>1372450590</v>
      </c>
      <c r="F52" s="49">
        <v>1372450590</v>
      </c>
      <c r="G52" s="51">
        <f>(F52/$F$244)*100</f>
        <v>10.318765087980815</v>
      </c>
      <c r="H52" s="49">
        <f t="shared" si="1"/>
        <v>7373434862</v>
      </c>
      <c r="I52" s="49">
        <f aca="true" t="shared" si="5" ref="I52:I66">J52-0</f>
        <v>1256692985</v>
      </c>
      <c r="J52" s="49">
        <v>1256692985</v>
      </c>
      <c r="K52" s="51">
        <f>(J52/$J$244)*100</f>
        <v>12.139090363291485</v>
      </c>
      <c r="L52" s="52">
        <f t="shared" si="2"/>
        <v>7489192467</v>
      </c>
      <c r="M52" s="8"/>
    </row>
    <row r="53" spans="1:13" s="7" customFormat="1" ht="15.75">
      <c r="A53" s="24" t="s">
        <v>49</v>
      </c>
      <c r="B53" s="25" t="s">
        <v>56</v>
      </c>
      <c r="C53" s="49">
        <v>563840578</v>
      </c>
      <c r="D53" s="49">
        <v>546840578</v>
      </c>
      <c r="E53" s="49">
        <f t="shared" si="3"/>
        <v>155847744</v>
      </c>
      <c r="F53" s="49">
        <v>155847744</v>
      </c>
      <c r="G53" s="51">
        <f>(F53/$F$244)*100</f>
        <v>1.1717407326319642</v>
      </c>
      <c r="H53" s="49">
        <f t="shared" si="1"/>
        <v>390992834</v>
      </c>
      <c r="I53" s="49">
        <f t="shared" si="5"/>
        <v>19843687</v>
      </c>
      <c r="J53" s="49">
        <v>19843687</v>
      </c>
      <c r="K53" s="51">
        <f>(J53/$J$244)*100</f>
        <v>0.19168111265765722</v>
      </c>
      <c r="L53" s="52">
        <f t="shared" si="2"/>
        <v>526996891</v>
      </c>
      <c r="M53" s="8"/>
    </row>
    <row r="54" spans="1:13" s="7" customFormat="1" ht="15.75">
      <c r="A54" s="24" t="s">
        <v>50</v>
      </c>
      <c r="B54" s="25" t="s">
        <v>57</v>
      </c>
      <c r="C54" s="49">
        <v>100000</v>
      </c>
      <c r="D54" s="49">
        <v>100000</v>
      </c>
      <c r="E54" s="49">
        <f t="shared" si="3"/>
        <v>0</v>
      </c>
      <c r="F54" s="49">
        <v>0</v>
      </c>
      <c r="G54" s="51">
        <f>(F54/$F$244)*100</f>
        <v>0</v>
      </c>
      <c r="H54" s="49">
        <f>D54-F54</f>
        <v>100000</v>
      </c>
      <c r="I54" s="49">
        <f t="shared" si="5"/>
        <v>0</v>
      </c>
      <c r="J54" s="49">
        <v>0</v>
      </c>
      <c r="K54" s="51">
        <f>(J54/$J$244)*100</f>
        <v>0</v>
      </c>
      <c r="L54" s="52">
        <f t="shared" si="2"/>
        <v>100000</v>
      </c>
      <c r="M54" s="8"/>
    </row>
    <row r="55" spans="1:13" s="7" customFormat="1" ht="15.75">
      <c r="A55" s="24" t="s">
        <v>29</v>
      </c>
      <c r="B55" s="25" t="s">
        <v>34</v>
      </c>
      <c r="C55" s="49">
        <v>56148</v>
      </c>
      <c r="D55" s="49">
        <v>56148</v>
      </c>
      <c r="E55" s="49">
        <f t="shared" si="3"/>
        <v>0</v>
      </c>
      <c r="F55" s="49">
        <v>0</v>
      </c>
      <c r="G55" s="51">
        <f>(F55/$F$244)*100</f>
        <v>0</v>
      </c>
      <c r="H55" s="49">
        <f t="shared" si="1"/>
        <v>56148</v>
      </c>
      <c r="I55" s="49">
        <f t="shared" si="5"/>
        <v>0</v>
      </c>
      <c r="J55" s="49">
        <v>0</v>
      </c>
      <c r="K55" s="51">
        <f>(J55/$J$244)*100</f>
        <v>0</v>
      </c>
      <c r="L55" s="52">
        <f t="shared" si="2"/>
        <v>56148</v>
      </c>
      <c r="M55" s="8"/>
    </row>
    <row r="56" spans="1:13" s="7" customFormat="1" ht="15.75">
      <c r="A56" s="24" t="s">
        <v>64</v>
      </c>
      <c r="B56" s="25" t="s">
        <v>72</v>
      </c>
      <c r="C56" s="49">
        <v>619551192</v>
      </c>
      <c r="D56" s="49">
        <v>619550397</v>
      </c>
      <c r="E56" s="49">
        <f t="shared" si="3"/>
        <v>34291120</v>
      </c>
      <c r="F56" s="49">
        <v>34291120</v>
      </c>
      <c r="G56" s="51">
        <f>(F56/$F$244)*100</f>
        <v>0.2578176689652344</v>
      </c>
      <c r="H56" s="49">
        <f t="shared" si="1"/>
        <v>585259277</v>
      </c>
      <c r="I56" s="49">
        <f t="shared" si="5"/>
        <v>25271517</v>
      </c>
      <c r="J56" s="49">
        <v>25271517</v>
      </c>
      <c r="K56" s="51">
        <f>(J56/$J$244)*100</f>
        <v>0.24411151501769301</v>
      </c>
      <c r="L56" s="52">
        <f t="shared" si="2"/>
        <v>594278880</v>
      </c>
      <c r="M56" s="8"/>
    </row>
    <row r="57" spans="1:13" s="7" customFormat="1" ht="15.75">
      <c r="A57" s="24" t="s">
        <v>65</v>
      </c>
      <c r="B57" s="25" t="s">
        <v>73</v>
      </c>
      <c r="C57" s="49">
        <v>151793953</v>
      </c>
      <c r="D57" s="49">
        <v>151793953</v>
      </c>
      <c r="E57" s="49">
        <f t="shared" si="3"/>
        <v>7159739</v>
      </c>
      <c r="F57" s="49">
        <v>7159739</v>
      </c>
      <c r="G57" s="51">
        <f>(F57/$F$244)*100</f>
        <v>0.05383047329394544</v>
      </c>
      <c r="H57" s="49">
        <f t="shared" si="1"/>
        <v>144634214</v>
      </c>
      <c r="I57" s="49">
        <f t="shared" si="5"/>
        <v>3527577</v>
      </c>
      <c r="J57" s="49">
        <v>3527577</v>
      </c>
      <c r="K57" s="51">
        <f>(J57/$J$244)*100</f>
        <v>0.03407481101397943</v>
      </c>
      <c r="L57" s="52">
        <f t="shared" si="2"/>
        <v>148266376</v>
      </c>
      <c r="M57" s="8"/>
    </row>
    <row r="58" spans="1:13" s="7" customFormat="1" ht="15.75">
      <c r="A58" s="24" t="s">
        <v>66</v>
      </c>
      <c r="B58" s="25" t="s">
        <v>74</v>
      </c>
      <c r="C58" s="49">
        <v>1000</v>
      </c>
      <c r="D58" s="49">
        <v>1000</v>
      </c>
      <c r="E58" s="49">
        <f t="shared" si="3"/>
        <v>0</v>
      </c>
      <c r="F58" s="49">
        <v>0</v>
      </c>
      <c r="G58" s="51">
        <f>(F58/$F$244)*100</f>
        <v>0</v>
      </c>
      <c r="H58" s="49">
        <f t="shared" si="1"/>
        <v>1000</v>
      </c>
      <c r="I58" s="49">
        <f t="shared" si="5"/>
        <v>0</v>
      </c>
      <c r="J58" s="49">
        <v>0</v>
      </c>
      <c r="K58" s="51">
        <f>(J58/$J$244)*100</f>
        <v>0</v>
      </c>
      <c r="L58" s="52">
        <f t="shared" si="2"/>
        <v>1000</v>
      </c>
      <c r="M58" s="8"/>
    </row>
    <row r="59" spans="1:13" s="7" customFormat="1" ht="15.75">
      <c r="A59" s="24" t="s">
        <v>67</v>
      </c>
      <c r="B59" s="25" t="s">
        <v>75</v>
      </c>
      <c r="C59" s="49">
        <v>148004000</v>
      </c>
      <c r="D59" s="49">
        <v>148004000</v>
      </c>
      <c r="E59" s="49">
        <f t="shared" si="3"/>
        <v>10134711</v>
      </c>
      <c r="F59" s="49">
        <v>10134711</v>
      </c>
      <c r="G59" s="51">
        <f>(F59/$F$244)*100</f>
        <v>0.07619779014672953</v>
      </c>
      <c r="H59" s="49">
        <f t="shared" si="1"/>
        <v>137869289</v>
      </c>
      <c r="I59" s="49">
        <f t="shared" si="5"/>
        <v>888400</v>
      </c>
      <c r="J59" s="49">
        <v>888400</v>
      </c>
      <c r="K59" s="51">
        <f>(J59/$J$244)*100</f>
        <v>0.008581545379397622</v>
      </c>
      <c r="L59" s="52">
        <f t="shared" si="2"/>
        <v>147115600</v>
      </c>
      <c r="M59" s="8"/>
    </row>
    <row r="60" spans="1:13" s="7" customFormat="1" ht="15.75">
      <c r="A60" s="24" t="s">
        <v>68</v>
      </c>
      <c r="B60" s="25" t="s">
        <v>76</v>
      </c>
      <c r="C60" s="49">
        <v>419440141</v>
      </c>
      <c r="D60" s="49">
        <v>419440141</v>
      </c>
      <c r="E60" s="49">
        <f t="shared" si="3"/>
        <v>0</v>
      </c>
      <c r="F60" s="49">
        <v>0</v>
      </c>
      <c r="G60" s="51">
        <f>(F60/$F$244)*100</f>
        <v>0</v>
      </c>
      <c r="H60" s="49">
        <f t="shared" si="1"/>
        <v>419440141</v>
      </c>
      <c r="I60" s="49">
        <f t="shared" si="5"/>
        <v>0</v>
      </c>
      <c r="J60" s="49">
        <v>0</v>
      </c>
      <c r="K60" s="51">
        <f>(J60/$J$244)*100</f>
        <v>0</v>
      </c>
      <c r="L60" s="52">
        <f t="shared" si="2"/>
        <v>419440141</v>
      </c>
      <c r="M60" s="8"/>
    </row>
    <row r="61" spans="1:13" s="7" customFormat="1" ht="15.75">
      <c r="A61" s="24" t="s">
        <v>238</v>
      </c>
      <c r="B61" s="25" t="s">
        <v>239</v>
      </c>
      <c r="C61" s="49">
        <v>11395733</v>
      </c>
      <c r="D61" s="49">
        <v>11395733</v>
      </c>
      <c r="E61" s="49">
        <f t="shared" si="3"/>
        <v>1865000</v>
      </c>
      <c r="F61" s="49">
        <v>1865000</v>
      </c>
      <c r="G61" s="51">
        <f>(F61/$F$244)*100</f>
        <v>0.014021996150028408</v>
      </c>
      <c r="H61" s="49">
        <f>D61-F61</f>
        <v>9530733</v>
      </c>
      <c r="I61" s="49">
        <f t="shared" si="5"/>
        <v>907560</v>
      </c>
      <c r="J61" s="49">
        <v>907560</v>
      </c>
      <c r="K61" s="51">
        <f>(J61/$J$244)*100</f>
        <v>0.008766622382402191</v>
      </c>
      <c r="L61" s="52">
        <f t="shared" si="2"/>
        <v>10488173</v>
      </c>
      <c r="M61" s="8"/>
    </row>
    <row r="62" spans="1:13" s="7" customFormat="1" ht="15.75">
      <c r="A62" s="24" t="s">
        <v>106</v>
      </c>
      <c r="B62" s="25" t="s">
        <v>108</v>
      </c>
      <c r="C62" s="49">
        <v>810000</v>
      </c>
      <c r="D62" s="49">
        <v>810000</v>
      </c>
      <c r="E62" s="49">
        <f t="shared" si="3"/>
        <v>0</v>
      </c>
      <c r="F62" s="49">
        <v>0</v>
      </c>
      <c r="G62" s="51">
        <f>(F62/$F$244)*100</f>
        <v>0</v>
      </c>
      <c r="H62" s="49">
        <f>D62-F62</f>
        <v>810000</v>
      </c>
      <c r="I62" s="49">
        <f t="shared" si="5"/>
        <v>0</v>
      </c>
      <c r="J62" s="49">
        <v>0</v>
      </c>
      <c r="K62" s="51">
        <f>(J62/$J$244)*100</f>
        <v>0</v>
      </c>
      <c r="L62" s="52">
        <f t="shared" si="2"/>
        <v>810000</v>
      </c>
      <c r="M62" s="8"/>
    </row>
    <row r="63" spans="1:13" s="7" customFormat="1" ht="15.75">
      <c r="A63" s="24" t="s">
        <v>69</v>
      </c>
      <c r="B63" s="25" t="s">
        <v>77</v>
      </c>
      <c r="C63" s="49">
        <v>23806442</v>
      </c>
      <c r="D63" s="49">
        <v>23806442</v>
      </c>
      <c r="E63" s="49">
        <f t="shared" si="3"/>
        <v>0</v>
      </c>
      <c r="F63" s="49">
        <v>0</v>
      </c>
      <c r="G63" s="51">
        <f>(F63/$F$244)*100</f>
        <v>0</v>
      </c>
      <c r="H63" s="49">
        <f t="shared" si="1"/>
        <v>23806442</v>
      </c>
      <c r="I63" s="49">
        <f t="shared" si="5"/>
        <v>0</v>
      </c>
      <c r="J63" s="49">
        <v>0</v>
      </c>
      <c r="K63" s="51">
        <f>(J63/$J$244)*100</f>
        <v>0</v>
      </c>
      <c r="L63" s="52">
        <f t="shared" si="2"/>
        <v>23806442</v>
      </c>
      <c r="M63" s="8"/>
    </row>
    <row r="64" spans="1:13" s="7" customFormat="1" ht="15.75">
      <c r="A64" s="24" t="s">
        <v>53</v>
      </c>
      <c r="B64" s="25" t="s">
        <v>60</v>
      </c>
      <c r="C64" s="49">
        <v>139221261</v>
      </c>
      <c r="D64" s="49">
        <v>139221261</v>
      </c>
      <c r="E64" s="49">
        <f t="shared" si="3"/>
        <v>29853326</v>
      </c>
      <c r="F64" s="49">
        <v>29853326</v>
      </c>
      <c r="G64" s="51">
        <f>(F64/$F$244)*100</f>
        <v>0.22445212988608204</v>
      </c>
      <c r="H64" s="49">
        <f t="shared" si="1"/>
        <v>109367935</v>
      </c>
      <c r="I64" s="49">
        <f t="shared" si="5"/>
        <v>1023596</v>
      </c>
      <c r="J64" s="49">
        <v>1023596</v>
      </c>
      <c r="K64" s="51">
        <f>(J64/$J$244)*100</f>
        <v>0.009887478077633825</v>
      </c>
      <c r="L64" s="52">
        <f t="shared" si="2"/>
        <v>138197665</v>
      </c>
      <c r="M64" s="8"/>
    </row>
    <row r="65" spans="1:13" s="7" customFormat="1" ht="15.75">
      <c r="A65" s="24" t="s">
        <v>70</v>
      </c>
      <c r="B65" s="25" t="s">
        <v>78</v>
      </c>
      <c r="C65" s="49">
        <v>5119272</v>
      </c>
      <c r="D65" s="49">
        <v>5119272</v>
      </c>
      <c r="E65" s="49">
        <f t="shared" si="3"/>
        <v>722624</v>
      </c>
      <c r="F65" s="49">
        <v>722624</v>
      </c>
      <c r="G65" s="51">
        <f>(F65/$F$244)*100</f>
        <v>0.005433046083602214</v>
      </c>
      <c r="H65" s="49">
        <f t="shared" si="1"/>
        <v>4396648</v>
      </c>
      <c r="I65" s="49">
        <f t="shared" si="5"/>
        <v>47908</v>
      </c>
      <c r="J65" s="49">
        <v>47908</v>
      </c>
      <c r="K65" s="51">
        <f>(J65/$J$244)*100</f>
        <v>0.000462769783921861</v>
      </c>
      <c r="L65" s="52">
        <f t="shared" si="2"/>
        <v>5071364</v>
      </c>
      <c r="M65" s="8"/>
    </row>
    <row r="66" spans="1:13" s="7" customFormat="1" ht="15.75">
      <c r="A66" s="24" t="s">
        <v>71</v>
      </c>
      <c r="B66" s="25" t="s">
        <v>79</v>
      </c>
      <c r="C66" s="49">
        <v>5876253</v>
      </c>
      <c r="D66" s="49">
        <v>22876253</v>
      </c>
      <c r="E66" s="49">
        <f t="shared" si="3"/>
        <v>8999473</v>
      </c>
      <c r="F66" s="49">
        <v>8999473</v>
      </c>
      <c r="G66" s="51">
        <f>(F66/$F$244)*100</f>
        <v>0.06766250710899979</v>
      </c>
      <c r="H66" s="49">
        <f t="shared" si="1"/>
        <v>13876780</v>
      </c>
      <c r="I66" s="49">
        <f t="shared" si="5"/>
        <v>0</v>
      </c>
      <c r="J66" s="49">
        <v>0</v>
      </c>
      <c r="K66" s="51">
        <f>(J66/$J$244)*100</f>
        <v>0</v>
      </c>
      <c r="L66" s="52">
        <f t="shared" si="2"/>
        <v>22876253</v>
      </c>
      <c r="M66" s="8"/>
    </row>
    <row r="67" spans="1:13" s="7" customFormat="1" ht="15.75">
      <c r="A67" s="40" t="s">
        <v>81</v>
      </c>
      <c r="B67" s="30" t="s">
        <v>80</v>
      </c>
      <c r="C67" s="46">
        <f>SUM(C68:C76)</f>
        <v>587756519</v>
      </c>
      <c r="D67" s="46">
        <f>SUM(D68:D76)</f>
        <v>587756519</v>
      </c>
      <c r="E67" s="46">
        <f>SUM(E68:E76)</f>
        <v>14231005</v>
      </c>
      <c r="F67" s="46">
        <f>SUM(F68:F76)</f>
        <v>14231005</v>
      </c>
      <c r="G67" s="47">
        <f>(F67/$F$244)*100</f>
        <v>0.1069957626386247</v>
      </c>
      <c r="H67" s="46">
        <f>D67-F67</f>
        <v>573525514</v>
      </c>
      <c r="I67" s="46">
        <f>SUM(I68:I76)</f>
        <v>12456657</v>
      </c>
      <c r="J67" s="46">
        <f>SUM(J68:J76)</f>
        <v>12456657</v>
      </c>
      <c r="K67" s="47">
        <f>(J67/$J$244)*100</f>
        <v>0.12032571738078686</v>
      </c>
      <c r="L67" s="48">
        <f>D67-J67</f>
        <v>575299862</v>
      </c>
      <c r="M67" s="8"/>
    </row>
    <row r="68" spans="1:13" s="7" customFormat="1" ht="15.75">
      <c r="A68" s="24" t="s">
        <v>28</v>
      </c>
      <c r="B68" s="25" t="s">
        <v>33</v>
      </c>
      <c r="C68" s="49">
        <v>60536271</v>
      </c>
      <c r="D68" s="49">
        <v>60536271</v>
      </c>
      <c r="E68" s="49">
        <f t="shared" si="3"/>
        <v>8263525</v>
      </c>
      <c r="F68" s="49">
        <v>8263525</v>
      </c>
      <c r="G68" s="51">
        <f>(F68/$F$244)*100</f>
        <v>0.062129284576763276</v>
      </c>
      <c r="H68" s="49">
        <f t="shared" si="1"/>
        <v>52272746</v>
      </c>
      <c r="I68" s="49">
        <f aca="true" t="shared" si="6" ref="I68:I76">J68-0</f>
        <v>6577872</v>
      </c>
      <c r="J68" s="49">
        <v>6577872</v>
      </c>
      <c r="K68" s="51">
        <f>(J68/$J$244)*100</f>
        <v>0.06353929206198672</v>
      </c>
      <c r="L68" s="52">
        <f t="shared" si="2"/>
        <v>53958399</v>
      </c>
      <c r="M68" s="8"/>
    </row>
    <row r="69" spans="1:13" s="7" customFormat="1" ht="15.75">
      <c r="A69" s="24" t="s">
        <v>64</v>
      </c>
      <c r="B69" s="25" t="s">
        <v>72</v>
      </c>
      <c r="C69" s="49">
        <v>109221603</v>
      </c>
      <c r="D69" s="49">
        <v>109221603</v>
      </c>
      <c r="E69" s="49">
        <f t="shared" si="3"/>
        <v>0</v>
      </c>
      <c r="F69" s="49">
        <v>0</v>
      </c>
      <c r="G69" s="51">
        <f>(F69/$F$244)*100</f>
        <v>0</v>
      </c>
      <c r="H69" s="49">
        <f t="shared" si="1"/>
        <v>109221603</v>
      </c>
      <c r="I69" s="49">
        <f t="shared" si="6"/>
        <v>0</v>
      </c>
      <c r="J69" s="49">
        <v>0</v>
      </c>
      <c r="K69" s="51">
        <f>(J69/$J$244)*100</f>
        <v>0</v>
      </c>
      <c r="L69" s="52">
        <f t="shared" si="2"/>
        <v>109221603</v>
      </c>
      <c r="M69" s="8"/>
    </row>
    <row r="70" spans="1:13" s="7" customFormat="1" ht="15.75">
      <c r="A70" s="24" t="s">
        <v>52</v>
      </c>
      <c r="B70" s="25" t="s">
        <v>59</v>
      </c>
      <c r="C70" s="49">
        <v>3001033</v>
      </c>
      <c r="D70" s="49">
        <v>3001033</v>
      </c>
      <c r="E70" s="49">
        <f t="shared" si="3"/>
        <v>0</v>
      </c>
      <c r="F70" s="49">
        <v>0</v>
      </c>
      <c r="G70" s="51">
        <f>(F70/$F$244)*100</f>
        <v>0</v>
      </c>
      <c r="H70" s="49">
        <f t="shared" si="1"/>
        <v>3001033</v>
      </c>
      <c r="I70" s="49">
        <f t="shared" si="6"/>
        <v>0</v>
      </c>
      <c r="J70" s="49">
        <v>0</v>
      </c>
      <c r="K70" s="51">
        <f>(J70/$J$244)*100</f>
        <v>0</v>
      </c>
      <c r="L70" s="52">
        <f t="shared" si="2"/>
        <v>3001033</v>
      </c>
      <c r="M70" s="8"/>
    </row>
    <row r="71" spans="1:13" s="7" customFormat="1" ht="15.75">
      <c r="A71" s="24" t="s">
        <v>131</v>
      </c>
      <c r="B71" s="25" t="s">
        <v>132</v>
      </c>
      <c r="C71" s="49">
        <v>5000</v>
      </c>
      <c r="D71" s="49">
        <v>5000</v>
      </c>
      <c r="E71" s="49">
        <f t="shared" si="3"/>
        <v>0</v>
      </c>
      <c r="F71" s="49">
        <v>0</v>
      </c>
      <c r="G71" s="51">
        <f>(F71/$F$244)*100</f>
        <v>0</v>
      </c>
      <c r="H71" s="49">
        <f>D71-F71</f>
        <v>5000</v>
      </c>
      <c r="I71" s="49">
        <f t="shared" si="6"/>
        <v>0</v>
      </c>
      <c r="J71" s="49">
        <v>0</v>
      </c>
      <c r="K71" s="51">
        <f>(J71/$J$244)*100</f>
        <v>0</v>
      </c>
      <c r="L71" s="52">
        <f t="shared" si="2"/>
        <v>5000</v>
      </c>
      <c r="M71" s="8"/>
    </row>
    <row r="72" spans="1:13" s="7" customFormat="1" ht="15.75">
      <c r="A72" s="24" t="s">
        <v>82</v>
      </c>
      <c r="B72" s="25" t="s">
        <v>84</v>
      </c>
      <c r="C72" s="49">
        <v>22716759</v>
      </c>
      <c r="D72" s="49">
        <v>22716759</v>
      </c>
      <c r="E72" s="49">
        <f t="shared" si="3"/>
        <v>0</v>
      </c>
      <c r="F72" s="49">
        <v>0</v>
      </c>
      <c r="G72" s="51">
        <f>(F72/$F$244)*100</f>
        <v>0</v>
      </c>
      <c r="H72" s="49">
        <f t="shared" si="1"/>
        <v>22716759</v>
      </c>
      <c r="I72" s="49">
        <f t="shared" si="6"/>
        <v>0</v>
      </c>
      <c r="J72" s="49">
        <v>0</v>
      </c>
      <c r="K72" s="51">
        <f>(J72/$J$244)*100</f>
        <v>0</v>
      </c>
      <c r="L72" s="52">
        <f t="shared" si="2"/>
        <v>22716759</v>
      </c>
      <c r="M72" s="8"/>
    </row>
    <row r="73" spans="1:13" s="7" customFormat="1" ht="15.75">
      <c r="A73" s="24" t="s">
        <v>83</v>
      </c>
      <c r="B73" s="25" t="s">
        <v>85</v>
      </c>
      <c r="C73" s="49">
        <v>336388354</v>
      </c>
      <c r="D73" s="49">
        <v>336388354</v>
      </c>
      <c r="E73" s="49">
        <f t="shared" si="3"/>
        <v>5967480</v>
      </c>
      <c r="F73" s="49">
        <v>5967480</v>
      </c>
      <c r="G73" s="51">
        <f>(F73/$F$244)*100</f>
        <v>0.04486647806186141</v>
      </c>
      <c r="H73" s="49">
        <f t="shared" si="1"/>
        <v>330420874</v>
      </c>
      <c r="I73" s="49">
        <f t="shared" si="6"/>
        <v>5878785</v>
      </c>
      <c r="J73" s="49">
        <v>5878785</v>
      </c>
      <c r="K73" s="51">
        <f>(J73/$J$244)*100</f>
        <v>0.056786425318800154</v>
      </c>
      <c r="L73" s="52">
        <f t="shared" si="2"/>
        <v>330509569</v>
      </c>
      <c r="M73" s="8"/>
    </row>
    <row r="74" spans="1:13" s="7" customFormat="1" ht="15.75">
      <c r="A74" s="24" t="s">
        <v>251</v>
      </c>
      <c r="B74" s="25" t="s">
        <v>75</v>
      </c>
      <c r="C74" s="49">
        <v>0</v>
      </c>
      <c r="D74" s="49">
        <v>0</v>
      </c>
      <c r="E74" s="49">
        <f t="shared" si="3"/>
        <v>0</v>
      </c>
      <c r="F74" s="49">
        <v>0</v>
      </c>
      <c r="G74" s="51">
        <f>(F74/$F$244)*100</f>
        <v>0</v>
      </c>
      <c r="H74" s="49">
        <f>D74-F74</f>
        <v>0</v>
      </c>
      <c r="I74" s="49">
        <f t="shared" si="6"/>
        <v>0</v>
      </c>
      <c r="J74" s="49">
        <v>0</v>
      </c>
      <c r="K74" s="51">
        <f>(J74/$J$244)*100</f>
        <v>0</v>
      </c>
      <c r="L74" s="52">
        <f t="shared" si="2"/>
        <v>0</v>
      </c>
      <c r="M74" s="8"/>
    </row>
    <row r="75" spans="1:13" s="7" customFormat="1" ht="15.75">
      <c r="A75" s="24" t="s">
        <v>68</v>
      </c>
      <c r="B75" s="25" t="s">
        <v>76</v>
      </c>
      <c r="C75" s="49">
        <v>54442499</v>
      </c>
      <c r="D75" s="49">
        <v>54442499</v>
      </c>
      <c r="E75" s="49">
        <f t="shared" si="3"/>
        <v>0</v>
      </c>
      <c r="F75" s="49">
        <v>0</v>
      </c>
      <c r="G75" s="51">
        <f>(F75/$F$244)*100</f>
        <v>0</v>
      </c>
      <c r="H75" s="49">
        <f>D75-F75</f>
        <v>54442499</v>
      </c>
      <c r="I75" s="49">
        <f t="shared" si="6"/>
        <v>0</v>
      </c>
      <c r="J75" s="49">
        <v>0</v>
      </c>
      <c r="K75" s="51">
        <f>(J75/$J$244)*100</f>
        <v>0</v>
      </c>
      <c r="L75" s="52">
        <f t="shared" si="2"/>
        <v>54442499</v>
      </c>
      <c r="M75" s="8"/>
    </row>
    <row r="76" spans="1:13" s="7" customFormat="1" ht="15.75">
      <c r="A76" s="24" t="s">
        <v>53</v>
      </c>
      <c r="B76" s="25" t="s">
        <v>60</v>
      </c>
      <c r="C76" s="49">
        <v>1445000</v>
      </c>
      <c r="D76" s="49">
        <v>1445000</v>
      </c>
      <c r="E76" s="49">
        <f t="shared" si="3"/>
        <v>0</v>
      </c>
      <c r="F76" s="49">
        <v>0</v>
      </c>
      <c r="G76" s="51">
        <f>(F76/$F$244)*100</f>
        <v>0</v>
      </c>
      <c r="H76" s="49">
        <f t="shared" si="1"/>
        <v>1445000</v>
      </c>
      <c r="I76" s="49">
        <f t="shared" si="6"/>
        <v>0</v>
      </c>
      <c r="J76" s="49">
        <v>0</v>
      </c>
      <c r="K76" s="51">
        <f>(J76/$J$244)*100</f>
        <v>0</v>
      </c>
      <c r="L76" s="52">
        <f t="shared" si="2"/>
        <v>1445000</v>
      </c>
      <c r="M76" s="8"/>
    </row>
    <row r="77" spans="1:13" s="7" customFormat="1" ht="15.75">
      <c r="A77" s="40" t="s">
        <v>87</v>
      </c>
      <c r="B77" s="30" t="s">
        <v>86</v>
      </c>
      <c r="C77" s="46">
        <f>SUM(C78:C80)</f>
        <v>22627160924</v>
      </c>
      <c r="D77" s="46">
        <f>SUM(D78:D80)</f>
        <v>22627160924</v>
      </c>
      <c r="E77" s="46">
        <f>SUM(E78:E80)</f>
        <v>4618052121</v>
      </c>
      <c r="F77" s="46">
        <f>SUM(F78:F80)</f>
        <v>4618052121</v>
      </c>
      <c r="G77" s="47">
        <f>(F77/$F$244)*100</f>
        <v>34.72080914814613</v>
      </c>
      <c r="H77" s="46">
        <f t="shared" si="1"/>
        <v>18009108803</v>
      </c>
      <c r="I77" s="46">
        <f>SUM(I78:I80)</f>
        <v>4539339111</v>
      </c>
      <c r="J77" s="46">
        <f>SUM(J78:J80)</f>
        <v>4539339111</v>
      </c>
      <c r="K77" s="47">
        <f>(J77/$J$244)*100</f>
        <v>43.84797903367961</v>
      </c>
      <c r="L77" s="48">
        <f t="shared" si="2"/>
        <v>18087821813</v>
      </c>
      <c r="M77" s="8"/>
    </row>
    <row r="78" spans="1:13" s="7" customFormat="1" ht="15.75">
      <c r="A78" s="24" t="s">
        <v>28</v>
      </c>
      <c r="B78" s="25" t="s">
        <v>33</v>
      </c>
      <c r="C78" s="49">
        <v>2831630799</v>
      </c>
      <c r="D78" s="49">
        <v>2831630799</v>
      </c>
      <c r="E78" s="49">
        <f t="shared" si="3"/>
        <v>1728840570</v>
      </c>
      <c r="F78" s="49">
        <v>1728840570</v>
      </c>
      <c r="G78" s="51">
        <f>(F78/$F$244)*100</f>
        <v>12.998281939170466</v>
      </c>
      <c r="H78" s="49">
        <f t="shared" si="1"/>
        <v>1102790229</v>
      </c>
      <c r="I78" s="49">
        <f>J78-0</f>
        <v>1650127560</v>
      </c>
      <c r="J78" s="49">
        <v>1650127560</v>
      </c>
      <c r="K78" s="51">
        <f>(J78/$J$244)*100</f>
        <v>15.939491825680632</v>
      </c>
      <c r="L78" s="52">
        <f t="shared" si="2"/>
        <v>1181503239</v>
      </c>
      <c r="M78" s="8"/>
    </row>
    <row r="79" spans="1:13" s="7" customFormat="1" ht="15.75">
      <c r="A79" s="24" t="s">
        <v>49</v>
      </c>
      <c r="B79" s="25" t="s">
        <v>56</v>
      </c>
      <c r="C79" s="49">
        <v>700000</v>
      </c>
      <c r="D79" s="49">
        <v>700000</v>
      </c>
      <c r="E79" s="49">
        <f t="shared" si="3"/>
        <v>0</v>
      </c>
      <c r="F79" s="49">
        <v>0</v>
      </c>
      <c r="G79" s="51">
        <f>(F79/$F$244)*100</f>
        <v>0</v>
      </c>
      <c r="H79" s="49">
        <f t="shared" si="1"/>
        <v>700000</v>
      </c>
      <c r="I79" s="49">
        <f>J79-0</f>
        <v>0</v>
      </c>
      <c r="J79" s="49">
        <v>0</v>
      </c>
      <c r="K79" s="51">
        <f>(J79/$J$244)*100</f>
        <v>0</v>
      </c>
      <c r="L79" s="52">
        <f t="shared" si="2"/>
        <v>700000</v>
      </c>
      <c r="M79" s="8"/>
    </row>
    <row r="80" spans="1:13" s="7" customFormat="1" ht="15.75">
      <c r="A80" s="24" t="s">
        <v>88</v>
      </c>
      <c r="B80" s="25" t="s">
        <v>89</v>
      </c>
      <c r="C80" s="49">
        <v>19794830125</v>
      </c>
      <c r="D80" s="49">
        <v>19794830125</v>
      </c>
      <c r="E80" s="49">
        <f t="shared" si="3"/>
        <v>2889211551</v>
      </c>
      <c r="F80" s="49">
        <v>2889211551</v>
      </c>
      <c r="G80" s="51">
        <f>(F80/$F$244)*100</f>
        <v>21.722527208975663</v>
      </c>
      <c r="H80" s="49">
        <f t="shared" si="1"/>
        <v>16905618574</v>
      </c>
      <c r="I80" s="49">
        <f>J80-0</f>
        <v>2889211551</v>
      </c>
      <c r="J80" s="49">
        <v>2889211551</v>
      </c>
      <c r="K80" s="51">
        <f>(J80/$J$244)*100</f>
        <v>27.908487207998977</v>
      </c>
      <c r="L80" s="52">
        <f t="shared" si="2"/>
        <v>16905618574</v>
      </c>
      <c r="M80" s="8"/>
    </row>
    <row r="81" spans="1:13" s="7" customFormat="1" ht="15.75">
      <c r="A81" s="40" t="s">
        <v>90</v>
      </c>
      <c r="B81" s="30" t="s">
        <v>91</v>
      </c>
      <c r="C81" s="46">
        <f>SUM(C82:C92)</f>
        <v>6212062031</v>
      </c>
      <c r="D81" s="46">
        <f>SUM(D82:D92)</f>
        <v>6212062031</v>
      </c>
      <c r="E81" s="46">
        <f>SUM(E82:E92)</f>
        <v>642731681</v>
      </c>
      <c r="F81" s="46">
        <f>SUM(F82:F92)</f>
        <v>642731681</v>
      </c>
      <c r="G81" s="47">
        <f>(F81/$F$244)*100</f>
        <v>4.832375955218922</v>
      </c>
      <c r="H81" s="46">
        <f t="shared" si="1"/>
        <v>5569330350</v>
      </c>
      <c r="I81" s="46">
        <f>SUM(I82:I92)</f>
        <v>481053736</v>
      </c>
      <c r="J81" s="46">
        <f>SUM(J82:J92)</f>
        <v>481053736</v>
      </c>
      <c r="K81" s="47">
        <f>(J81/$J$244)*100</f>
        <v>4.646763243373215</v>
      </c>
      <c r="L81" s="48">
        <f t="shared" si="2"/>
        <v>5731008295</v>
      </c>
      <c r="M81" s="8"/>
    </row>
    <row r="82" spans="1:13" s="7" customFormat="1" ht="15.75">
      <c r="A82" s="24" t="s">
        <v>28</v>
      </c>
      <c r="B82" s="25" t="s">
        <v>33</v>
      </c>
      <c r="C82" s="49">
        <v>1069288678</v>
      </c>
      <c r="D82" s="49">
        <v>1069288678</v>
      </c>
      <c r="E82" s="49">
        <f t="shared" si="3"/>
        <v>108659688</v>
      </c>
      <c r="F82" s="49">
        <v>108659688</v>
      </c>
      <c r="G82" s="51">
        <f>(F82/$F$244)*100</f>
        <v>0.8169574942623529</v>
      </c>
      <c r="H82" s="49">
        <f t="shared" si="1"/>
        <v>960628990</v>
      </c>
      <c r="I82" s="49">
        <f aca="true" t="shared" si="7" ref="I82:I92">J82-0</f>
        <v>91629485</v>
      </c>
      <c r="J82" s="49">
        <v>91629485</v>
      </c>
      <c r="K82" s="51">
        <f>(J82/$J$244)*100</f>
        <v>0.8850997114119021</v>
      </c>
      <c r="L82" s="52">
        <f t="shared" si="2"/>
        <v>977659193</v>
      </c>
      <c r="M82" s="8"/>
    </row>
    <row r="83" spans="1:13" s="7" customFormat="1" ht="15.75">
      <c r="A83" s="24" t="s">
        <v>29</v>
      </c>
      <c r="B83" s="25" t="s">
        <v>34</v>
      </c>
      <c r="C83" s="49">
        <v>12099460</v>
      </c>
      <c r="D83" s="49">
        <v>12199460</v>
      </c>
      <c r="E83" s="49">
        <f t="shared" si="3"/>
        <v>1269320</v>
      </c>
      <c r="F83" s="49">
        <v>1269320</v>
      </c>
      <c r="G83" s="51">
        <f>(F83/$F$244)*100</f>
        <v>0.009543378098205931</v>
      </c>
      <c r="H83" s="49">
        <f t="shared" si="1"/>
        <v>10930140</v>
      </c>
      <c r="I83" s="49">
        <f t="shared" si="7"/>
        <v>746016</v>
      </c>
      <c r="J83" s="49">
        <v>746016</v>
      </c>
      <c r="K83" s="51">
        <f>(J83/$J$244)*100</f>
        <v>0.007206179826380794</v>
      </c>
      <c r="L83" s="52">
        <f t="shared" si="2"/>
        <v>11453444</v>
      </c>
      <c r="M83" s="8"/>
    </row>
    <row r="84" spans="1:13" s="7" customFormat="1" ht="15.75">
      <c r="A84" s="24" t="s">
        <v>65</v>
      </c>
      <c r="B84" s="25" t="s">
        <v>73</v>
      </c>
      <c r="C84" s="49">
        <v>206910176</v>
      </c>
      <c r="D84" s="49">
        <v>206910176</v>
      </c>
      <c r="E84" s="49">
        <f t="shared" si="3"/>
        <v>22114710</v>
      </c>
      <c r="F84" s="49">
        <v>22114710</v>
      </c>
      <c r="G84" s="51">
        <f>(F84/$F$244)*100</f>
        <v>0.1662693718386031</v>
      </c>
      <c r="H84" s="49">
        <f t="shared" si="1"/>
        <v>184795466</v>
      </c>
      <c r="I84" s="49">
        <f t="shared" si="7"/>
        <v>19563881</v>
      </c>
      <c r="J84" s="49">
        <v>19563881</v>
      </c>
      <c r="K84" s="51">
        <f>(J84/$J$244)*100</f>
        <v>0.18897831224519918</v>
      </c>
      <c r="L84" s="52">
        <f t="shared" si="2"/>
        <v>187346295</v>
      </c>
      <c r="M84" s="8"/>
    </row>
    <row r="85" spans="1:13" s="7" customFormat="1" ht="15.75">
      <c r="A85" s="24" t="s">
        <v>52</v>
      </c>
      <c r="B85" s="25" t="s">
        <v>59</v>
      </c>
      <c r="C85" s="49">
        <v>0</v>
      </c>
      <c r="D85" s="49">
        <v>0</v>
      </c>
      <c r="E85" s="49">
        <f t="shared" si="3"/>
        <v>0</v>
      </c>
      <c r="F85" s="49">
        <v>0</v>
      </c>
      <c r="G85" s="51">
        <f>(F85/$F$244)*100</f>
        <v>0</v>
      </c>
      <c r="H85" s="49">
        <f t="shared" si="1"/>
        <v>0</v>
      </c>
      <c r="I85" s="49">
        <f t="shared" si="7"/>
        <v>0</v>
      </c>
      <c r="J85" s="49">
        <v>0</v>
      </c>
      <c r="K85" s="51">
        <f>(J85/$J$244)*100</f>
        <v>0</v>
      </c>
      <c r="L85" s="52">
        <f t="shared" si="2"/>
        <v>0</v>
      </c>
      <c r="M85" s="8"/>
    </row>
    <row r="86" spans="1:13" s="7" customFormat="1" ht="15.75">
      <c r="A86" s="24" t="s">
        <v>83</v>
      </c>
      <c r="B86" s="25" t="s">
        <v>85</v>
      </c>
      <c r="C86" s="49">
        <v>143105</v>
      </c>
      <c r="D86" s="49">
        <v>143105</v>
      </c>
      <c r="E86" s="49">
        <f t="shared" si="3"/>
        <v>0</v>
      </c>
      <c r="F86" s="49">
        <v>0</v>
      </c>
      <c r="G86" s="51">
        <f>(F86/$F$244)*100</f>
        <v>0</v>
      </c>
      <c r="H86" s="49">
        <f t="shared" si="1"/>
        <v>143105</v>
      </c>
      <c r="I86" s="49">
        <f t="shared" si="7"/>
        <v>0</v>
      </c>
      <c r="J86" s="49">
        <v>0</v>
      </c>
      <c r="K86" s="51">
        <f>(J86/$J$244)*100</f>
        <v>0</v>
      </c>
      <c r="L86" s="52">
        <f t="shared" si="2"/>
        <v>143105</v>
      </c>
      <c r="M86" s="8"/>
    </row>
    <row r="87" spans="1:13" s="7" customFormat="1" ht="15.75">
      <c r="A87" s="24" t="s">
        <v>92</v>
      </c>
      <c r="B87" s="25" t="s">
        <v>98</v>
      </c>
      <c r="C87" s="49">
        <v>642992060</v>
      </c>
      <c r="D87" s="49">
        <v>642992060</v>
      </c>
      <c r="E87" s="49">
        <f t="shared" si="3"/>
        <v>0</v>
      </c>
      <c r="F87" s="49">
        <v>0</v>
      </c>
      <c r="G87" s="51">
        <f>(F87/$F$244)*100</f>
        <v>0</v>
      </c>
      <c r="H87" s="49">
        <f t="shared" si="1"/>
        <v>642992060</v>
      </c>
      <c r="I87" s="49">
        <f t="shared" si="7"/>
        <v>0</v>
      </c>
      <c r="J87" s="49">
        <v>0</v>
      </c>
      <c r="K87" s="51">
        <f>(J87/$J$244)*100</f>
        <v>0</v>
      </c>
      <c r="L87" s="52">
        <f t="shared" si="2"/>
        <v>642992060</v>
      </c>
      <c r="M87" s="8"/>
    </row>
    <row r="88" spans="1:13" s="7" customFormat="1" ht="15.75">
      <c r="A88" s="24" t="s">
        <v>67</v>
      </c>
      <c r="B88" s="25" t="s">
        <v>75</v>
      </c>
      <c r="C88" s="49">
        <v>3910514046</v>
      </c>
      <c r="D88" s="49">
        <v>3910414046</v>
      </c>
      <c r="E88" s="49">
        <f t="shared" si="3"/>
        <v>497879955</v>
      </c>
      <c r="F88" s="49">
        <v>497879955</v>
      </c>
      <c r="G88" s="51">
        <f>(F88/$F$244)*100</f>
        <v>3.7433087464805994</v>
      </c>
      <c r="H88" s="49">
        <f t="shared" si="1"/>
        <v>3412534091</v>
      </c>
      <c r="I88" s="49">
        <f t="shared" si="7"/>
        <v>367953429</v>
      </c>
      <c r="J88" s="49">
        <v>367953429</v>
      </c>
      <c r="K88" s="51">
        <f>(J88/$J$244)*100</f>
        <v>3.5542650252909294</v>
      </c>
      <c r="L88" s="52">
        <f t="shared" si="2"/>
        <v>3542460617</v>
      </c>
      <c r="M88" s="8"/>
    </row>
    <row r="89" spans="1:13" s="7" customFormat="1" ht="15.75">
      <c r="A89" s="24" t="s">
        <v>93</v>
      </c>
      <c r="B89" s="25" t="s">
        <v>99</v>
      </c>
      <c r="C89" s="49">
        <v>321378591</v>
      </c>
      <c r="D89" s="49">
        <v>321378591</v>
      </c>
      <c r="E89" s="49">
        <f t="shared" si="3"/>
        <v>8457614</v>
      </c>
      <c r="F89" s="49">
        <v>8457614</v>
      </c>
      <c r="G89" s="51">
        <f>(F89/$F$244)*100</f>
        <v>0.063588542062427</v>
      </c>
      <c r="H89" s="49">
        <f t="shared" si="1"/>
        <v>312920977</v>
      </c>
      <c r="I89" s="49">
        <f t="shared" si="7"/>
        <v>1092368</v>
      </c>
      <c r="J89" s="49">
        <v>1092368</v>
      </c>
      <c r="K89" s="51">
        <f>(J89/$J$244)*100</f>
        <v>0.010551784739984041</v>
      </c>
      <c r="L89" s="52">
        <f t="shared" si="2"/>
        <v>320286223</v>
      </c>
      <c r="M89" s="8"/>
    </row>
    <row r="90" spans="1:13" s="7" customFormat="1" ht="15.75">
      <c r="A90" s="24" t="s">
        <v>94</v>
      </c>
      <c r="B90" s="25" t="s">
        <v>100</v>
      </c>
      <c r="C90" s="49">
        <v>20775162</v>
      </c>
      <c r="D90" s="49">
        <v>20775162</v>
      </c>
      <c r="E90" s="49">
        <f t="shared" si="3"/>
        <v>427242</v>
      </c>
      <c r="F90" s="49">
        <v>427242</v>
      </c>
      <c r="G90" s="51">
        <f>(F90/$F$244)*100</f>
        <v>0.0032122175223219507</v>
      </c>
      <c r="H90" s="49">
        <f t="shared" si="1"/>
        <v>20347920</v>
      </c>
      <c r="I90" s="49">
        <f t="shared" si="7"/>
        <v>67427</v>
      </c>
      <c r="J90" s="49">
        <v>67427</v>
      </c>
      <c r="K90" s="51">
        <f>(J90/$J$244)*100</f>
        <v>0.0006513145658449387</v>
      </c>
      <c r="L90" s="52">
        <f t="shared" si="2"/>
        <v>20707735</v>
      </c>
      <c r="M90" s="8"/>
    </row>
    <row r="91" spans="1:13" s="7" customFormat="1" ht="15.75">
      <c r="A91" s="24" t="s">
        <v>95</v>
      </c>
      <c r="B91" s="25" t="s">
        <v>101</v>
      </c>
      <c r="C91" s="49">
        <v>27860753</v>
      </c>
      <c r="D91" s="49">
        <v>27860753</v>
      </c>
      <c r="E91" s="49">
        <f t="shared" si="3"/>
        <v>3923152</v>
      </c>
      <c r="F91" s="49">
        <v>3923152</v>
      </c>
      <c r="G91" s="51">
        <f>(F91/$F$244)*100</f>
        <v>0.029496204954410864</v>
      </c>
      <c r="H91" s="49">
        <f t="shared" si="1"/>
        <v>23937601</v>
      </c>
      <c r="I91" s="49">
        <f t="shared" si="7"/>
        <v>1130</v>
      </c>
      <c r="J91" s="49">
        <v>1130</v>
      </c>
      <c r="K91" s="51">
        <f>(J91/$J$244)*100</f>
        <v>1.091529297469531E-05</v>
      </c>
      <c r="L91" s="52">
        <f t="shared" si="2"/>
        <v>27859623</v>
      </c>
      <c r="M91" s="8"/>
    </row>
    <row r="92" spans="1:13" s="7" customFormat="1" ht="15.75">
      <c r="A92" s="24" t="s">
        <v>97</v>
      </c>
      <c r="B92" s="25" t="s">
        <v>241</v>
      </c>
      <c r="C92" s="49">
        <v>100000</v>
      </c>
      <c r="D92" s="49">
        <v>100000</v>
      </c>
      <c r="E92" s="49">
        <f>F92-0</f>
        <v>0</v>
      </c>
      <c r="F92" s="49">
        <v>0</v>
      </c>
      <c r="G92" s="51">
        <f>(F92/$F$244)*100</f>
        <v>0</v>
      </c>
      <c r="H92" s="49">
        <f t="shared" si="1"/>
        <v>100000</v>
      </c>
      <c r="I92" s="49">
        <f t="shared" si="7"/>
        <v>0</v>
      </c>
      <c r="J92" s="49">
        <v>0</v>
      </c>
      <c r="K92" s="51">
        <f>(J92/$J$244)*100</f>
        <v>0</v>
      </c>
      <c r="L92" s="52">
        <f t="shared" si="2"/>
        <v>100000</v>
      </c>
      <c r="M92" s="8"/>
    </row>
    <row r="93" spans="1:13" s="7" customFormat="1" ht="15.75">
      <c r="A93" s="40" t="s">
        <v>104</v>
      </c>
      <c r="B93" s="30" t="s">
        <v>103</v>
      </c>
      <c r="C93" s="46">
        <f>SUM(C94:C97)</f>
        <v>23630612</v>
      </c>
      <c r="D93" s="46">
        <f>SUM(D94:D97)</f>
        <v>36426336</v>
      </c>
      <c r="E93" s="46">
        <f>SUM(E94:E97)</f>
        <v>3089690</v>
      </c>
      <c r="F93" s="46">
        <f>SUM(F94:F97)</f>
        <v>3089690</v>
      </c>
      <c r="G93" s="47">
        <f>(F93/$F$244)*100</f>
        <v>0.023229823745191034</v>
      </c>
      <c r="H93" s="46">
        <f t="shared" si="1"/>
        <v>33336646</v>
      </c>
      <c r="I93" s="46">
        <f>SUM(I94:I97)</f>
        <v>3011769</v>
      </c>
      <c r="J93" s="46">
        <f>SUM(J94:J97)</f>
        <v>3011769</v>
      </c>
      <c r="K93" s="47">
        <f>(J93/$J$244)*100</f>
        <v>0.029092337174429314</v>
      </c>
      <c r="L93" s="48">
        <f t="shared" si="2"/>
        <v>33414567</v>
      </c>
      <c r="M93" s="8"/>
    </row>
    <row r="94" spans="1:13" s="7" customFormat="1" ht="15.75">
      <c r="A94" s="24" t="s">
        <v>28</v>
      </c>
      <c r="B94" s="25" t="s">
        <v>33</v>
      </c>
      <c r="C94" s="49">
        <v>13518179</v>
      </c>
      <c r="D94" s="49">
        <v>26313903</v>
      </c>
      <c r="E94" s="49">
        <f>F94-0</f>
        <v>3087944</v>
      </c>
      <c r="F94" s="49">
        <v>3087944</v>
      </c>
      <c r="G94" s="51">
        <f>(F94/$F$244)*100</f>
        <v>0.023216696450135833</v>
      </c>
      <c r="H94" s="49">
        <f t="shared" si="1"/>
        <v>23225959</v>
      </c>
      <c r="I94" s="49">
        <f>J94-0</f>
        <v>3011769</v>
      </c>
      <c r="J94" s="49">
        <v>3011769</v>
      </c>
      <c r="K94" s="51">
        <f>(J94/$J$244)*100</f>
        <v>0.029092337174429314</v>
      </c>
      <c r="L94" s="52">
        <f t="shared" si="2"/>
        <v>23302134</v>
      </c>
      <c r="M94" s="8"/>
    </row>
    <row r="95" spans="1:13" s="7" customFormat="1" ht="15.75">
      <c r="A95" s="24" t="s">
        <v>242</v>
      </c>
      <c r="B95" s="25" t="s">
        <v>243</v>
      </c>
      <c r="C95" s="49">
        <v>505000</v>
      </c>
      <c r="D95" s="49">
        <v>505000</v>
      </c>
      <c r="E95" s="49">
        <f>F95-0</f>
        <v>0</v>
      </c>
      <c r="F95" s="49">
        <v>0</v>
      </c>
      <c r="G95" s="51">
        <f>(F95/$F$244)*100</f>
        <v>0</v>
      </c>
      <c r="H95" s="49">
        <f>D95-F95</f>
        <v>505000</v>
      </c>
      <c r="I95" s="49">
        <f>J95-0</f>
        <v>0</v>
      </c>
      <c r="J95" s="49">
        <v>0</v>
      </c>
      <c r="K95" s="51">
        <f>(J95/$J$244)*100</f>
        <v>0</v>
      </c>
      <c r="L95" s="52">
        <f>D95-J95</f>
        <v>505000</v>
      </c>
      <c r="M95" s="8"/>
    </row>
    <row r="96" spans="1:13" s="7" customFormat="1" ht="15.75">
      <c r="A96" s="24" t="s">
        <v>105</v>
      </c>
      <c r="B96" s="25" t="s">
        <v>107</v>
      </c>
      <c r="C96" s="49">
        <v>8502578</v>
      </c>
      <c r="D96" s="49">
        <v>8502578</v>
      </c>
      <c r="E96" s="49">
        <f>F96-0</f>
        <v>1746</v>
      </c>
      <c r="F96" s="49">
        <v>1746</v>
      </c>
      <c r="G96" s="51">
        <f>(F96/$F$244)*100</f>
        <v>1.3127295055200861E-05</v>
      </c>
      <c r="H96" s="49">
        <f t="shared" si="1"/>
        <v>8500832</v>
      </c>
      <c r="I96" s="49">
        <f>J96-0</f>
        <v>0</v>
      </c>
      <c r="J96" s="49">
        <v>0</v>
      </c>
      <c r="K96" s="51">
        <f>(J96/$J$244)*100</f>
        <v>0</v>
      </c>
      <c r="L96" s="52">
        <f t="shared" si="2"/>
        <v>8502578</v>
      </c>
      <c r="M96" s="8"/>
    </row>
    <row r="97" spans="1:13" s="7" customFormat="1" ht="15.75">
      <c r="A97" s="24" t="s">
        <v>106</v>
      </c>
      <c r="B97" s="25" t="s">
        <v>108</v>
      </c>
      <c r="C97" s="49">
        <v>1104855</v>
      </c>
      <c r="D97" s="49">
        <v>1104855</v>
      </c>
      <c r="E97" s="49">
        <f>F97-0</f>
        <v>0</v>
      </c>
      <c r="F97" s="49">
        <v>0</v>
      </c>
      <c r="G97" s="51">
        <f>(F97/$F$244)*100</f>
        <v>0</v>
      </c>
      <c r="H97" s="49">
        <f t="shared" si="1"/>
        <v>1104855</v>
      </c>
      <c r="I97" s="49">
        <f>J97-0</f>
        <v>0</v>
      </c>
      <c r="J97" s="49">
        <v>0</v>
      </c>
      <c r="K97" s="51">
        <f>(J97/$J$244)*100</f>
        <v>0</v>
      </c>
      <c r="L97" s="52">
        <f t="shared" si="2"/>
        <v>1104855</v>
      </c>
      <c r="M97" s="8"/>
    </row>
    <row r="98" spans="1:13" s="7" customFormat="1" ht="15.75">
      <c r="A98" s="40" t="s">
        <v>109</v>
      </c>
      <c r="B98" s="30" t="s">
        <v>110</v>
      </c>
      <c r="C98" s="46">
        <f>SUM(C99:C114)</f>
        <v>7061336184</v>
      </c>
      <c r="D98" s="46">
        <f>SUM(D99:D114)</f>
        <v>7060847124</v>
      </c>
      <c r="E98" s="46">
        <f>SUM(E99:E114)</f>
        <v>778225410</v>
      </c>
      <c r="F98" s="46">
        <f>SUM(F99:F114)</f>
        <v>778225410</v>
      </c>
      <c r="G98" s="47">
        <f>(F98/$F$244)*100</f>
        <v>5.851085095374949</v>
      </c>
      <c r="H98" s="46">
        <f t="shared" si="1"/>
        <v>6282621714</v>
      </c>
      <c r="I98" s="46">
        <f>SUM(I99:I114)</f>
        <v>685410699</v>
      </c>
      <c r="J98" s="46">
        <f>SUM(J99:J114)</f>
        <v>685410699</v>
      </c>
      <c r="K98" s="47">
        <f>(J98/$J$244)*100</f>
        <v>6.620759812013896</v>
      </c>
      <c r="L98" s="48">
        <f t="shared" si="2"/>
        <v>6375436425</v>
      </c>
      <c r="M98" s="8"/>
    </row>
    <row r="99" spans="1:13" s="7" customFormat="1" ht="15.75">
      <c r="A99" s="24" t="s">
        <v>28</v>
      </c>
      <c r="B99" s="25" t="s">
        <v>33</v>
      </c>
      <c r="C99" s="49">
        <v>2359971090</v>
      </c>
      <c r="D99" s="49">
        <v>2447799673</v>
      </c>
      <c r="E99" s="49">
        <f aca="true" t="shared" si="8" ref="E99:E114">F99-0</f>
        <v>321054115</v>
      </c>
      <c r="F99" s="49">
        <v>321054115</v>
      </c>
      <c r="G99" s="51">
        <f>(F99/$F$244)*100</f>
        <v>2.413844270499077</v>
      </c>
      <c r="H99" s="49">
        <f t="shared" si="1"/>
        <v>2126745558</v>
      </c>
      <c r="I99" s="49">
        <f aca="true" t="shared" si="9" ref="I99:I114">J99-0</f>
        <v>269526179</v>
      </c>
      <c r="J99" s="49">
        <v>269526179</v>
      </c>
      <c r="K99" s="51">
        <f>(J99/$J$244)*100</f>
        <v>2.6035019541019206</v>
      </c>
      <c r="L99" s="52">
        <f t="shared" si="2"/>
        <v>2178273494</v>
      </c>
      <c r="M99" s="8"/>
    </row>
    <row r="100" spans="1:13" s="7" customFormat="1" ht="15.75">
      <c r="A100" s="24" t="s">
        <v>29</v>
      </c>
      <c r="B100" s="25" t="s">
        <v>34</v>
      </c>
      <c r="C100" s="49">
        <v>1345000</v>
      </c>
      <c r="D100" s="49">
        <v>1345000</v>
      </c>
      <c r="E100" s="49">
        <f t="shared" si="8"/>
        <v>0</v>
      </c>
      <c r="F100" s="49">
        <v>0</v>
      </c>
      <c r="G100" s="51">
        <f>(F100/$F$244)*100</f>
        <v>0</v>
      </c>
      <c r="H100" s="49">
        <f t="shared" si="1"/>
        <v>1345000</v>
      </c>
      <c r="I100" s="49">
        <f t="shared" si="9"/>
        <v>0</v>
      </c>
      <c r="J100" s="49">
        <v>0</v>
      </c>
      <c r="K100" s="51">
        <f>(J100/$J$244)*100</f>
        <v>0</v>
      </c>
      <c r="L100" s="52">
        <f t="shared" si="2"/>
        <v>1345000</v>
      </c>
      <c r="M100" s="8"/>
    </row>
    <row r="101" spans="1:13" s="7" customFormat="1" ht="15.75">
      <c r="A101" s="24" t="s">
        <v>82</v>
      </c>
      <c r="B101" s="25" t="s">
        <v>84</v>
      </c>
      <c r="C101" s="49">
        <v>220851012</v>
      </c>
      <c r="D101" s="49">
        <v>220851012</v>
      </c>
      <c r="E101" s="49">
        <f t="shared" si="8"/>
        <v>9523341</v>
      </c>
      <c r="F101" s="49">
        <v>9523341</v>
      </c>
      <c r="G101" s="51">
        <f>(F101/$F$244)*100</f>
        <v>0.07160120688332854</v>
      </c>
      <c r="H101" s="49">
        <f t="shared" si="1"/>
        <v>211327671</v>
      </c>
      <c r="I101" s="49">
        <f t="shared" si="9"/>
        <v>1978722</v>
      </c>
      <c r="J101" s="49">
        <v>1978722</v>
      </c>
      <c r="K101" s="51">
        <f>(J101/$J$244)*100</f>
        <v>0.019113566677411552</v>
      </c>
      <c r="L101" s="52">
        <f t="shared" si="2"/>
        <v>218872290</v>
      </c>
      <c r="M101" s="8"/>
    </row>
    <row r="102" spans="1:13" s="7" customFormat="1" ht="15.75">
      <c r="A102" s="24" t="s">
        <v>67</v>
      </c>
      <c r="B102" s="25" t="s">
        <v>75</v>
      </c>
      <c r="C102" s="49">
        <v>98100000</v>
      </c>
      <c r="D102" s="49">
        <v>98100000</v>
      </c>
      <c r="E102" s="49">
        <f t="shared" si="8"/>
        <v>9912663</v>
      </c>
      <c r="F102" s="49">
        <v>9912663</v>
      </c>
      <c r="G102" s="51">
        <f>(F102/$F$244)*100</f>
        <v>0.0745283230147609</v>
      </c>
      <c r="H102" s="49">
        <f t="shared" si="1"/>
        <v>88187337</v>
      </c>
      <c r="I102" s="49">
        <f t="shared" si="9"/>
        <v>239174</v>
      </c>
      <c r="J102" s="49">
        <v>239174</v>
      </c>
      <c r="K102" s="51">
        <f>(J102/$J$244)*100</f>
        <v>0.0023103135238316604</v>
      </c>
      <c r="L102" s="52">
        <f t="shared" si="2"/>
        <v>97860826</v>
      </c>
      <c r="M102" s="8"/>
    </row>
    <row r="103" spans="1:13" s="7" customFormat="1" ht="15.75">
      <c r="A103" s="24" t="s">
        <v>68</v>
      </c>
      <c r="B103" s="25" t="s">
        <v>76</v>
      </c>
      <c r="C103" s="49">
        <v>302501826</v>
      </c>
      <c r="D103" s="49">
        <v>302501826</v>
      </c>
      <c r="E103" s="49">
        <f t="shared" si="8"/>
        <v>10182286</v>
      </c>
      <c r="F103" s="49">
        <v>10182286</v>
      </c>
      <c r="G103" s="51">
        <f>(F103/$F$244)*100</f>
        <v>0.07655548262224568</v>
      </c>
      <c r="H103" s="49">
        <f t="shared" si="1"/>
        <v>292319540</v>
      </c>
      <c r="I103" s="49">
        <f t="shared" si="9"/>
        <v>0</v>
      </c>
      <c r="J103" s="49">
        <v>0</v>
      </c>
      <c r="K103" s="51">
        <f>(J103/$J$244)*100</f>
        <v>0</v>
      </c>
      <c r="L103" s="52">
        <f t="shared" si="2"/>
        <v>302501826</v>
      </c>
      <c r="M103" s="8"/>
    </row>
    <row r="104" spans="1:13" s="7" customFormat="1" ht="15.75">
      <c r="A104" s="24" t="s">
        <v>111</v>
      </c>
      <c r="B104" s="25" t="s">
        <v>118</v>
      </c>
      <c r="C104" s="49">
        <v>719024581</v>
      </c>
      <c r="D104" s="49">
        <v>719024581</v>
      </c>
      <c r="E104" s="49">
        <f t="shared" si="8"/>
        <v>57542100</v>
      </c>
      <c r="F104" s="49">
        <v>57542100</v>
      </c>
      <c r="G104" s="51">
        <f>(F104/$F$244)*100</f>
        <v>0.4326300829300535</v>
      </c>
      <c r="H104" s="49">
        <f t="shared" si="1"/>
        <v>661482481</v>
      </c>
      <c r="I104" s="49">
        <f t="shared" si="9"/>
        <v>57542100</v>
      </c>
      <c r="J104" s="49">
        <v>57542100</v>
      </c>
      <c r="K104" s="51">
        <f>(J104/$J$244)*100</f>
        <v>0.5558308671497478</v>
      </c>
      <c r="L104" s="52">
        <f t="shared" si="2"/>
        <v>661482481</v>
      </c>
      <c r="M104" s="8"/>
    </row>
    <row r="105" spans="1:13" s="7" customFormat="1" ht="15.75">
      <c r="A105" s="24" t="s">
        <v>112</v>
      </c>
      <c r="B105" s="25" t="s">
        <v>119</v>
      </c>
      <c r="C105" s="49">
        <v>2482460129</v>
      </c>
      <c r="D105" s="49">
        <v>2394143236</v>
      </c>
      <c r="E105" s="49">
        <f t="shared" si="8"/>
        <v>317387782</v>
      </c>
      <c r="F105" s="49">
        <v>317387782</v>
      </c>
      <c r="G105" s="51">
        <f>(F105/$F$244)*100</f>
        <v>2.386278958321746</v>
      </c>
      <c r="H105" s="49">
        <f t="shared" si="1"/>
        <v>2076755454</v>
      </c>
      <c r="I105" s="49">
        <f t="shared" si="9"/>
        <v>317199482</v>
      </c>
      <c r="J105" s="49">
        <v>317199482</v>
      </c>
      <c r="K105" s="51">
        <f>(J105/$J$244)*100</f>
        <v>3.064004670311143</v>
      </c>
      <c r="L105" s="52">
        <f t="shared" si="2"/>
        <v>2076943754</v>
      </c>
      <c r="M105" s="8"/>
    </row>
    <row r="106" spans="1:13" s="7" customFormat="1" ht="15.75">
      <c r="A106" s="24" t="s">
        <v>113</v>
      </c>
      <c r="B106" s="25" t="s">
        <v>120</v>
      </c>
      <c r="C106" s="49">
        <v>111637438</v>
      </c>
      <c r="D106" s="49">
        <v>111636688</v>
      </c>
      <c r="E106" s="49">
        <f t="shared" si="8"/>
        <v>433504</v>
      </c>
      <c r="F106" s="49">
        <v>433504</v>
      </c>
      <c r="G106" s="51">
        <f>(F106/$F$244)*100</f>
        <v>0.0032592983480010267</v>
      </c>
      <c r="H106" s="49">
        <f t="shared" si="1"/>
        <v>111203184</v>
      </c>
      <c r="I106" s="49">
        <f t="shared" si="9"/>
        <v>22280</v>
      </c>
      <c r="J106" s="49">
        <v>22280</v>
      </c>
      <c r="K106" s="51">
        <f>(J106/$J$244)*100</f>
        <v>0.00021521480307629338</v>
      </c>
      <c r="L106" s="52">
        <f t="shared" si="2"/>
        <v>111614408</v>
      </c>
      <c r="M106" s="8"/>
    </row>
    <row r="107" spans="1:13" s="7" customFormat="1" ht="15.75">
      <c r="A107" s="24" t="s">
        <v>114</v>
      </c>
      <c r="B107" s="25" t="s">
        <v>121</v>
      </c>
      <c r="C107" s="49">
        <v>481624146</v>
      </c>
      <c r="D107" s="49">
        <v>481624146</v>
      </c>
      <c r="E107" s="49">
        <f t="shared" si="8"/>
        <v>28676600</v>
      </c>
      <c r="F107" s="49">
        <v>28676600</v>
      </c>
      <c r="G107" s="51">
        <f>(F107/$F$244)*100</f>
        <v>0.21560491946161112</v>
      </c>
      <c r="H107" s="49">
        <f t="shared" si="1"/>
        <v>452947546</v>
      </c>
      <c r="I107" s="49">
        <f t="shared" si="9"/>
        <v>18621427</v>
      </c>
      <c r="J107" s="49">
        <v>18621427</v>
      </c>
      <c r="K107" s="51">
        <f>(J107/$J$244)*100</f>
        <v>0.1798746294795589</v>
      </c>
      <c r="L107" s="52">
        <f t="shared" si="2"/>
        <v>463002719</v>
      </c>
      <c r="M107" s="8"/>
    </row>
    <row r="108" spans="1:13" s="7" customFormat="1" ht="15.75">
      <c r="A108" s="24" t="s">
        <v>115</v>
      </c>
      <c r="B108" s="25" t="s">
        <v>122</v>
      </c>
      <c r="C108" s="49">
        <v>18942900</v>
      </c>
      <c r="D108" s="49">
        <v>18942900</v>
      </c>
      <c r="E108" s="49">
        <f t="shared" si="8"/>
        <v>1708144</v>
      </c>
      <c r="F108" s="49">
        <v>1708144</v>
      </c>
      <c r="G108" s="51">
        <f>(F108/$F$244)*100</f>
        <v>0.012842674848093365</v>
      </c>
      <c r="H108" s="49">
        <f t="shared" si="1"/>
        <v>17234756</v>
      </c>
      <c r="I108" s="49">
        <f t="shared" si="9"/>
        <v>131786</v>
      </c>
      <c r="J108" s="49">
        <v>131786</v>
      </c>
      <c r="K108" s="51">
        <f>(J108/$J$244)*100</f>
        <v>0.0012729936282860142</v>
      </c>
      <c r="L108" s="52">
        <f t="shared" si="2"/>
        <v>18811114</v>
      </c>
      <c r="M108" s="8"/>
    </row>
    <row r="109" spans="1:13" s="7" customFormat="1" ht="15.75">
      <c r="A109" s="24" t="s">
        <v>116</v>
      </c>
      <c r="B109" s="25" t="s">
        <v>123</v>
      </c>
      <c r="C109" s="49">
        <v>63151105</v>
      </c>
      <c r="D109" s="49">
        <v>63151105</v>
      </c>
      <c r="E109" s="49">
        <f t="shared" si="8"/>
        <v>1643280</v>
      </c>
      <c r="F109" s="49">
        <v>1643280</v>
      </c>
      <c r="G109" s="51">
        <f>(F109/$F$244)*100</f>
        <v>0.012354995084942996</v>
      </c>
      <c r="H109" s="49">
        <f t="shared" si="1"/>
        <v>61507825</v>
      </c>
      <c r="I109" s="49">
        <f t="shared" si="9"/>
        <v>0</v>
      </c>
      <c r="J109" s="49">
        <v>0</v>
      </c>
      <c r="K109" s="51">
        <f>(J109/$J$244)*100</f>
        <v>0</v>
      </c>
      <c r="L109" s="52">
        <f t="shared" si="2"/>
        <v>63151105</v>
      </c>
      <c r="M109" s="8"/>
    </row>
    <row r="110" spans="1:13" s="7" customFormat="1" ht="15.75">
      <c r="A110" s="24" t="s">
        <v>252</v>
      </c>
      <c r="B110" s="25" t="s">
        <v>253</v>
      </c>
      <c r="C110" s="49">
        <v>9855000</v>
      </c>
      <c r="D110" s="49">
        <v>9855000</v>
      </c>
      <c r="E110" s="49">
        <f>F110-0</f>
        <v>0</v>
      </c>
      <c r="F110" s="49">
        <v>0</v>
      </c>
      <c r="G110" s="51">
        <f>(F110/$F$244)*100</f>
        <v>0</v>
      </c>
      <c r="H110" s="49">
        <f t="shared" si="1"/>
        <v>9855000</v>
      </c>
      <c r="I110" s="49">
        <f>J110-0</f>
        <v>0</v>
      </c>
      <c r="J110" s="49">
        <v>0</v>
      </c>
      <c r="K110" s="51">
        <f>(J110/$J$244)*100</f>
        <v>0</v>
      </c>
      <c r="L110" s="52">
        <f t="shared" si="2"/>
        <v>9855000</v>
      </c>
      <c r="M110" s="8"/>
    </row>
    <row r="111" spans="1:13" s="7" customFormat="1" ht="15.75">
      <c r="A111" s="24" t="s">
        <v>117</v>
      </c>
      <c r="B111" s="25" t="s">
        <v>124</v>
      </c>
      <c r="C111" s="49">
        <v>11095000</v>
      </c>
      <c r="D111" s="49">
        <v>11095000</v>
      </c>
      <c r="E111" s="49">
        <f t="shared" si="8"/>
        <v>12215</v>
      </c>
      <c r="F111" s="49">
        <v>12215</v>
      </c>
      <c r="G111" s="51">
        <f>(F111/$F$244)*100</f>
        <v>9.183843591023969E-05</v>
      </c>
      <c r="H111" s="49">
        <f t="shared" si="1"/>
        <v>11082785</v>
      </c>
      <c r="I111" s="49">
        <f t="shared" si="9"/>
        <v>219</v>
      </c>
      <c r="J111" s="49">
        <v>219</v>
      </c>
      <c r="K111" s="51">
        <f>(J111/$J$244)*100</f>
        <v>2.1154417358037813E-06</v>
      </c>
      <c r="L111" s="52">
        <f t="shared" si="2"/>
        <v>11094781</v>
      </c>
      <c r="M111" s="8"/>
    </row>
    <row r="112" spans="1:13" s="7" customFormat="1" ht="15.75">
      <c r="A112" s="24" t="s">
        <v>153</v>
      </c>
      <c r="B112" s="25" t="s">
        <v>154</v>
      </c>
      <c r="C112" s="49">
        <v>0</v>
      </c>
      <c r="D112" s="49">
        <v>0</v>
      </c>
      <c r="E112" s="49">
        <f>F112-0</f>
        <v>0</v>
      </c>
      <c r="F112" s="49">
        <v>0</v>
      </c>
      <c r="G112" s="51">
        <f>(F112/$F$244)*100</f>
        <v>0</v>
      </c>
      <c r="H112" s="49">
        <f t="shared" si="1"/>
        <v>0</v>
      </c>
      <c r="I112" s="49">
        <f>J112-0</f>
        <v>0</v>
      </c>
      <c r="J112" s="49">
        <v>0</v>
      </c>
      <c r="K112" s="51">
        <f>(J112/$J$244)*100</f>
        <v>0</v>
      </c>
      <c r="L112" s="52">
        <f t="shared" si="2"/>
        <v>0</v>
      </c>
      <c r="M112" s="8"/>
    </row>
    <row r="113" spans="1:13" s="7" customFormat="1" ht="15.75">
      <c r="A113" s="24" t="s">
        <v>96</v>
      </c>
      <c r="B113" s="25" t="s">
        <v>102</v>
      </c>
      <c r="C113" s="49">
        <v>0</v>
      </c>
      <c r="D113" s="49">
        <v>0</v>
      </c>
      <c r="E113" s="49">
        <f t="shared" si="8"/>
        <v>0</v>
      </c>
      <c r="F113" s="49">
        <v>0</v>
      </c>
      <c r="G113" s="51">
        <f>(F113/$F$244)*100</f>
        <v>0</v>
      </c>
      <c r="H113" s="49">
        <f t="shared" si="1"/>
        <v>0</v>
      </c>
      <c r="I113" s="49">
        <f t="shared" si="9"/>
        <v>0</v>
      </c>
      <c r="J113" s="49">
        <v>0</v>
      </c>
      <c r="K113" s="51">
        <f>(J113/$J$244)*100</f>
        <v>0</v>
      </c>
      <c r="L113" s="52">
        <f t="shared" si="2"/>
        <v>0</v>
      </c>
      <c r="M113" s="8"/>
    </row>
    <row r="114" spans="1:13" s="7" customFormat="1" ht="15.75">
      <c r="A114" s="24" t="s">
        <v>97</v>
      </c>
      <c r="B114" s="25" t="s">
        <v>241</v>
      </c>
      <c r="C114" s="49">
        <v>180776957</v>
      </c>
      <c r="D114" s="49">
        <v>180776957</v>
      </c>
      <c r="E114" s="49">
        <f t="shared" si="8"/>
        <v>20149380</v>
      </c>
      <c r="F114" s="49">
        <v>20149380</v>
      </c>
      <c r="G114" s="51">
        <f>(F114/$F$244)*100</f>
        <v>0.15149304492517932</v>
      </c>
      <c r="H114" s="49">
        <f>D114-F114</f>
        <v>160627577</v>
      </c>
      <c r="I114" s="49">
        <f t="shared" si="9"/>
        <v>20149330</v>
      </c>
      <c r="J114" s="49">
        <v>20149330</v>
      </c>
      <c r="K114" s="51">
        <f>(J114/$J$244)*100</f>
        <v>0.1946334868971836</v>
      </c>
      <c r="L114" s="52">
        <f>D114-J114</f>
        <v>160627627</v>
      </c>
      <c r="M114" s="8"/>
    </row>
    <row r="115" spans="1:13" s="7" customFormat="1" ht="15.75">
      <c r="A115" s="40" t="s">
        <v>125</v>
      </c>
      <c r="B115" s="30" t="s">
        <v>126</v>
      </c>
      <c r="C115" s="46">
        <f>SUM(C116:C119)</f>
        <v>247516580</v>
      </c>
      <c r="D115" s="46">
        <f>SUM(D116:D119)</f>
        <v>247490380</v>
      </c>
      <c r="E115" s="46">
        <f>SUM(E116:E119)</f>
        <v>12802892</v>
      </c>
      <c r="F115" s="46">
        <f>SUM(F116:F119)</f>
        <v>12802892</v>
      </c>
      <c r="G115" s="47">
        <f>(F115/$F$244)*100</f>
        <v>0.09625849991057883</v>
      </c>
      <c r="H115" s="46">
        <f t="shared" si="1"/>
        <v>234687488</v>
      </c>
      <c r="I115" s="46">
        <f>SUM(I116:I119)</f>
        <v>11164077</v>
      </c>
      <c r="J115" s="46">
        <f>SUM(J116:J119)</f>
        <v>11164077</v>
      </c>
      <c r="K115" s="47">
        <f>(J115/$J$244)*100</f>
        <v>0.10783997455491814</v>
      </c>
      <c r="L115" s="48">
        <f t="shared" si="2"/>
        <v>236326303</v>
      </c>
      <c r="M115" s="8"/>
    </row>
    <row r="116" spans="1:13" s="7" customFormat="1" ht="15.75">
      <c r="A116" s="24" t="s">
        <v>28</v>
      </c>
      <c r="B116" s="25" t="s">
        <v>33</v>
      </c>
      <c r="C116" s="49">
        <v>129295822</v>
      </c>
      <c r="D116" s="49">
        <v>129294622</v>
      </c>
      <c r="E116" s="49">
        <f>F116-0</f>
        <v>12801470</v>
      </c>
      <c r="F116" s="49">
        <v>12801470</v>
      </c>
      <c r="G116" s="51">
        <f>(F116/$F$244)*100</f>
        <v>0.09624780860842047</v>
      </c>
      <c r="H116" s="49">
        <f t="shared" si="1"/>
        <v>116493152</v>
      </c>
      <c r="I116" s="49">
        <f>J116-0</f>
        <v>11164042</v>
      </c>
      <c r="J116" s="49">
        <v>11164042</v>
      </c>
      <c r="K116" s="51">
        <f>(J116/$J$244)*100</f>
        <v>0.10783963647062246</v>
      </c>
      <c r="L116" s="52">
        <f t="shared" si="2"/>
        <v>118130580</v>
      </c>
      <c r="M116" s="8"/>
    </row>
    <row r="117" spans="1:13" s="7" customFormat="1" ht="15.75">
      <c r="A117" s="24" t="s">
        <v>127</v>
      </c>
      <c r="B117" s="25" t="s">
        <v>128</v>
      </c>
      <c r="C117" s="49">
        <v>865000</v>
      </c>
      <c r="D117" s="49">
        <v>865000</v>
      </c>
      <c r="E117" s="49">
        <f>F117-0</f>
        <v>952</v>
      </c>
      <c r="F117" s="49">
        <v>952</v>
      </c>
      <c r="G117" s="51">
        <f>(F117/$F$244)*100</f>
        <v>7.1576087586204005E-06</v>
      </c>
      <c r="H117" s="49">
        <f t="shared" si="1"/>
        <v>864048</v>
      </c>
      <c r="I117" s="49">
        <f>J117-0</f>
        <v>35</v>
      </c>
      <c r="J117" s="49">
        <v>35</v>
      </c>
      <c r="K117" s="51">
        <f>(J117/$J$244)*100</f>
        <v>3.3808429567640344E-07</v>
      </c>
      <c r="L117" s="52">
        <f t="shared" si="2"/>
        <v>864965</v>
      </c>
      <c r="M117" s="8"/>
    </row>
    <row r="118" spans="1:13" s="7" customFormat="1" ht="15.75">
      <c r="A118" s="24" t="s">
        <v>117</v>
      </c>
      <c r="B118" s="25" t="s">
        <v>124</v>
      </c>
      <c r="C118" s="49">
        <v>100921832</v>
      </c>
      <c r="D118" s="49">
        <v>100921832</v>
      </c>
      <c r="E118" s="49">
        <f>F118-0</f>
        <v>470</v>
      </c>
      <c r="F118" s="49">
        <v>470</v>
      </c>
      <c r="G118" s="51">
        <f>(F118/$F$244)*100</f>
        <v>3.533693399739063E-06</v>
      </c>
      <c r="H118" s="49">
        <f t="shared" si="1"/>
        <v>100921362</v>
      </c>
      <c r="I118" s="49">
        <f>J118-0</f>
        <v>0</v>
      </c>
      <c r="J118" s="49">
        <v>0</v>
      </c>
      <c r="K118" s="51">
        <f>(J118/$J$244)*100</f>
        <v>0</v>
      </c>
      <c r="L118" s="52">
        <f>D118-J118</f>
        <v>100921832</v>
      </c>
      <c r="M118" s="8"/>
    </row>
    <row r="119" spans="1:13" s="7" customFormat="1" ht="15.75">
      <c r="A119" s="24" t="s">
        <v>185</v>
      </c>
      <c r="B119" s="25" t="s">
        <v>186</v>
      </c>
      <c r="C119" s="49">
        <v>16433926</v>
      </c>
      <c r="D119" s="49">
        <v>16408926</v>
      </c>
      <c r="E119" s="49">
        <f>F119-0</f>
        <v>0</v>
      </c>
      <c r="F119" s="49">
        <v>0</v>
      </c>
      <c r="G119" s="51">
        <f>(F119/$F$244)*100</f>
        <v>0</v>
      </c>
      <c r="H119" s="49">
        <f t="shared" si="1"/>
        <v>16408926</v>
      </c>
      <c r="I119" s="49">
        <f>J119-0</f>
        <v>0</v>
      </c>
      <c r="J119" s="49">
        <v>0</v>
      </c>
      <c r="K119" s="51">
        <f>(J119/$J$244)*100</f>
        <v>0</v>
      </c>
      <c r="L119" s="52">
        <f t="shared" si="2"/>
        <v>16408926</v>
      </c>
      <c r="M119" s="8"/>
    </row>
    <row r="120" spans="1:13" s="7" customFormat="1" ht="15.75">
      <c r="A120" s="40" t="s">
        <v>129</v>
      </c>
      <c r="B120" s="30" t="s">
        <v>130</v>
      </c>
      <c r="C120" s="46">
        <f>SUM(C121:C127)</f>
        <v>48507745</v>
      </c>
      <c r="D120" s="46">
        <f>SUM(D121:D127)</f>
        <v>75530764</v>
      </c>
      <c r="E120" s="46">
        <f>SUM(E121:E127)</f>
        <v>9241749</v>
      </c>
      <c r="F120" s="46">
        <f>SUM(F121:F127)</f>
        <v>9241749</v>
      </c>
      <c r="G120" s="47">
        <f>(F120/$F$244)*100</f>
        <v>0.06948405839009593</v>
      </c>
      <c r="H120" s="46">
        <f t="shared" si="1"/>
        <v>66289015</v>
      </c>
      <c r="I120" s="46">
        <f>SUM(I121:I127)</f>
        <v>8216651</v>
      </c>
      <c r="J120" s="46">
        <f>SUM(J121:J127)</f>
        <v>8216651</v>
      </c>
      <c r="K120" s="47">
        <f>(J120/$J$244)*100</f>
        <v>0.07936916189010902</v>
      </c>
      <c r="L120" s="48">
        <f t="shared" si="2"/>
        <v>67314113</v>
      </c>
      <c r="M120" s="8"/>
    </row>
    <row r="121" spans="1:13" s="7" customFormat="1" ht="15.75">
      <c r="A121" s="24" t="s">
        <v>28</v>
      </c>
      <c r="B121" s="25" t="s">
        <v>33</v>
      </c>
      <c r="C121" s="49">
        <v>21451400</v>
      </c>
      <c r="D121" s="49">
        <v>39020602</v>
      </c>
      <c r="E121" s="49">
        <f aca="true" t="shared" si="10" ref="E121:E127">F121-0</f>
        <v>3898270</v>
      </c>
      <c r="F121" s="49">
        <v>3898270</v>
      </c>
      <c r="G121" s="51">
        <f>(F121/$F$244)*100</f>
        <v>0.029309129722129356</v>
      </c>
      <c r="H121" s="49">
        <f t="shared" si="1"/>
        <v>35122332</v>
      </c>
      <c r="I121" s="49">
        <f aca="true" t="shared" si="11" ref="I121:I127">J121-0</f>
        <v>3862314</v>
      </c>
      <c r="J121" s="49">
        <v>3862314</v>
      </c>
      <c r="K121" s="51">
        <f>(J121/$J$244)*100</f>
        <v>0.037308220239174635</v>
      </c>
      <c r="L121" s="52">
        <f t="shared" si="2"/>
        <v>35158288</v>
      </c>
      <c r="M121" s="8"/>
    </row>
    <row r="122" spans="1:13" s="7" customFormat="1" ht="15.75">
      <c r="A122" s="24" t="s">
        <v>49</v>
      </c>
      <c r="B122" s="25" t="s">
        <v>56</v>
      </c>
      <c r="C122" s="49">
        <v>12764827</v>
      </c>
      <c r="D122" s="49">
        <v>22218644</v>
      </c>
      <c r="E122" s="49">
        <f t="shared" si="10"/>
        <v>5343479</v>
      </c>
      <c r="F122" s="49">
        <v>5343479</v>
      </c>
      <c r="G122" s="51">
        <f>(F122/$F$244)*100</f>
        <v>0.04017492866796657</v>
      </c>
      <c r="H122" s="49">
        <f t="shared" si="1"/>
        <v>16875165</v>
      </c>
      <c r="I122" s="49">
        <f t="shared" si="11"/>
        <v>4354337</v>
      </c>
      <c r="J122" s="49">
        <v>4354337</v>
      </c>
      <c r="K122" s="51">
        <f>(J122/$J$244)*100</f>
        <v>0.04206094165093439</v>
      </c>
      <c r="L122" s="52">
        <f>D122-J122</f>
        <v>17864307</v>
      </c>
      <c r="M122" s="8"/>
    </row>
    <row r="123" spans="1:13" s="7" customFormat="1" ht="15.75">
      <c r="A123" s="24" t="s">
        <v>52</v>
      </c>
      <c r="B123" s="25" t="s">
        <v>59</v>
      </c>
      <c r="C123" s="49">
        <v>190000</v>
      </c>
      <c r="D123" s="49">
        <v>190000</v>
      </c>
      <c r="E123" s="49">
        <f t="shared" si="10"/>
        <v>0</v>
      </c>
      <c r="F123" s="49">
        <v>0</v>
      </c>
      <c r="G123" s="51">
        <f>(F123/$F$244)*100</f>
        <v>0</v>
      </c>
      <c r="H123" s="49">
        <f>D123-F123</f>
        <v>190000</v>
      </c>
      <c r="I123" s="49">
        <f t="shared" si="11"/>
        <v>0</v>
      </c>
      <c r="J123" s="49">
        <v>0</v>
      </c>
      <c r="K123" s="51">
        <f>(J123/$J$244)*100</f>
        <v>0</v>
      </c>
      <c r="L123" s="52">
        <f>D123-J123</f>
        <v>190000</v>
      </c>
      <c r="M123" s="8"/>
    </row>
    <row r="124" spans="1:13" s="7" customFormat="1" ht="15.75">
      <c r="A124" s="24" t="s">
        <v>131</v>
      </c>
      <c r="B124" s="25" t="s">
        <v>132</v>
      </c>
      <c r="C124" s="49">
        <v>110000</v>
      </c>
      <c r="D124" s="49">
        <v>110000</v>
      </c>
      <c r="E124" s="49">
        <f t="shared" si="10"/>
        <v>0</v>
      </c>
      <c r="F124" s="49">
        <v>0</v>
      </c>
      <c r="G124" s="51">
        <f>(F124/$F$244)*100</f>
        <v>0</v>
      </c>
      <c r="H124" s="49">
        <f>D124-F124</f>
        <v>110000</v>
      </c>
      <c r="I124" s="49">
        <f t="shared" si="11"/>
        <v>0</v>
      </c>
      <c r="J124" s="49">
        <v>0</v>
      </c>
      <c r="K124" s="51">
        <f>(J124/$J$244)*100</f>
        <v>0</v>
      </c>
      <c r="L124" s="52">
        <f>D124-J124</f>
        <v>110000</v>
      </c>
      <c r="M124" s="8"/>
    </row>
    <row r="125" spans="1:13" s="7" customFormat="1" ht="15.75">
      <c r="A125" s="24" t="s">
        <v>92</v>
      </c>
      <c r="B125" s="25" t="s">
        <v>98</v>
      </c>
      <c r="C125" s="49">
        <v>0</v>
      </c>
      <c r="D125" s="49">
        <v>0</v>
      </c>
      <c r="E125" s="49">
        <f t="shared" si="10"/>
        <v>0</v>
      </c>
      <c r="F125" s="49">
        <v>0</v>
      </c>
      <c r="G125" s="51">
        <f>(F125/$F$244)*100</f>
        <v>0</v>
      </c>
      <c r="H125" s="49">
        <f>D125-F125</f>
        <v>0</v>
      </c>
      <c r="I125" s="49">
        <f t="shared" si="11"/>
        <v>0</v>
      </c>
      <c r="J125" s="49">
        <v>0</v>
      </c>
      <c r="K125" s="51">
        <f>(J125/$J$244)*100</f>
        <v>0</v>
      </c>
      <c r="L125" s="52">
        <f>D125-J125</f>
        <v>0</v>
      </c>
      <c r="M125" s="8"/>
    </row>
    <row r="126" spans="1:13" s="7" customFormat="1" ht="15.75">
      <c r="A126" s="24" t="s">
        <v>252</v>
      </c>
      <c r="B126" s="25" t="s">
        <v>253</v>
      </c>
      <c r="C126" s="49">
        <v>5000</v>
      </c>
      <c r="D126" s="49">
        <v>5000</v>
      </c>
      <c r="E126" s="49">
        <f t="shared" si="10"/>
        <v>0</v>
      </c>
      <c r="F126" s="49">
        <v>0</v>
      </c>
      <c r="G126" s="51">
        <f>(F126/$F$244)*100</f>
        <v>0</v>
      </c>
      <c r="H126" s="49">
        <f>D126-F126</f>
        <v>5000</v>
      </c>
      <c r="I126" s="49">
        <f t="shared" si="11"/>
        <v>0</v>
      </c>
      <c r="J126" s="49">
        <v>0</v>
      </c>
      <c r="K126" s="51">
        <f>(J126/$J$244)*100</f>
        <v>0</v>
      </c>
      <c r="L126" s="52">
        <f>D126-J126</f>
        <v>5000</v>
      </c>
      <c r="M126" s="8"/>
    </row>
    <row r="127" spans="1:13" s="7" customFormat="1" ht="15.75">
      <c r="A127" s="53" t="s">
        <v>53</v>
      </c>
      <c r="B127" s="54" t="s">
        <v>60</v>
      </c>
      <c r="C127" s="55">
        <v>13986518</v>
      </c>
      <c r="D127" s="55">
        <v>13986518</v>
      </c>
      <c r="E127" s="55">
        <f t="shared" si="10"/>
        <v>0</v>
      </c>
      <c r="F127" s="55">
        <v>0</v>
      </c>
      <c r="G127" s="56">
        <f>(F127/$F$244)*100</f>
        <v>0</v>
      </c>
      <c r="H127" s="55">
        <f t="shared" si="1"/>
        <v>13986518</v>
      </c>
      <c r="I127" s="55">
        <f t="shared" si="11"/>
        <v>0</v>
      </c>
      <c r="J127" s="55">
        <v>0</v>
      </c>
      <c r="K127" s="56">
        <f>(J127/$J$244)*100</f>
        <v>0</v>
      </c>
      <c r="L127" s="57">
        <f t="shared" si="2"/>
        <v>13986518</v>
      </c>
      <c r="M127" s="8"/>
    </row>
    <row r="128" spans="1:13" s="7" customFormat="1" ht="15.75">
      <c r="A128" s="58"/>
      <c r="B128" s="37"/>
      <c r="C128" s="59"/>
      <c r="D128" s="59"/>
      <c r="E128" s="59"/>
      <c r="F128" s="59"/>
      <c r="G128" s="60"/>
      <c r="H128" s="59"/>
      <c r="I128" s="59"/>
      <c r="J128" s="59"/>
      <c r="K128" s="60"/>
      <c r="L128" s="61" t="s">
        <v>228</v>
      </c>
      <c r="M128" s="8"/>
    </row>
    <row r="129" spans="1:13" s="7" customFormat="1" ht="15.75">
      <c r="A129" s="58"/>
      <c r="B129" s="37"/>
      <c r="C129" s="59"/>
      <c r="D129" s="59"/>
      <c r="E129" s="59"/>
      <c r="F129" s="59"/>
      <c r="G129" s="60"/>
      <c r="H129" s="59"/>
      <c r="I129" s="59"/>
      <c r="J129" s="59"/>
      <c r="K129" s="60"/>
      <c r="L129" s="59"/>
      <c r="M129" s="8"/>
    </row>
    <row r="130" spans="1:13" s="7" customFormat="1" ht="15.75">
      <c r="A130" s="58"/>
      <c r="B130" s="37"/>
      <c r="C130" s="59"/>
      <c r="D130" s="59"/>
      <c r="E130" s="59"/>
      <c r="F130" s="59"/>
      <c r="G130" s="60"/>
      <c r="H130" s="59"/>
      <c r="I130" s="59"/>
      <c r="J130" s="59"/>
      <c r="K130" s="60"/>
      <c r="L130" s="59"/>
      <c r="M130" s="8"/>
    </row>
    <row r="131" spans="1:13" s="7" customFormat="1" ht="15.75">
      <c r="A131" s="58"/>
      <c r="B131" s="37"/>
      <c r="C131" s="59"/>
      <c r="D131" s="59"/>
      <c r="E131" s="59"/>
      <c r="F131" s="59"/>
      <c r="G131" s="60"/>
      <c r="H131" s="59"/>
      <c r="I131" s="59"/>
      <c r="J131" s="59"/>
      <c r="K131" s="60"/>
      <c r="L131" s="59"/>
      <c r="M131" s="8"/>
    </row>
    <row r="132" spans="1:13" s="7" customFormat="1" ht="15.75">
      <c r="A132" s="58"/>
      <c r="B132" s="37"/>
      <c r="C132" s="59"/>
      <c r="D132" s="59"/>
      <c r="E132" s="59"/>
      <c r="F132" s="59"/>
      <c r="G132" s="60"/>
      <c r="H132" s="59"/>
      <c r="I132" s="59"/>
      <c r="J132" s="59"/>
      <c r="K132" s="60"/>
      <c r="L132" s="59"/>
      <c r="M132" s="8"/>
    </row>
    <row r="133" spans="1:13" s="7" customFormat="1" ht="15.75">
      <c r="A133" s="58"/>
      <c r="B133" s="37"/>
      <c r="C133" s="59"/>
      <c r="D133" s="59"/>
      <c r="E133" s="59"/>
      <c r="F133" s="59"/>
      <c r="G133" s="60"/>
      <c r="H133" s="59"/>
      <c r="I133" s="59"/>
      <c r="J133" s="59"/>
      <c r="K133" s="60"/>
      <c r="L133" s="29" t="s">
        <v>157</v>
      </c>
      <c r="M133" s="8"/>
    </row>
    <row r="134" spans="1:13" s="7" customFormat="1" ht="15.75">
      <c r="A134" s="33" t="s">
        <v>14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8"/>
    </row>
    <row r="135" spans="1:13" s="7" customFormat="1" ht="15.75">
      <c r="A135" s="33" t="s">
        <v>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8"/>
    </row>
    <row r="136" spans="1:13" s="7" customFormat="1" ht="15.75">
      <c r="A136" s="34" t="s">
        <v>1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8"/>
    </row>
    <row r="137" spans="1:13" s="7" customFormat="1" ht="15.75">
      <c r="A137" s="33" t="s">
        <v>2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8"/>
    </row>
    <row r="138" spans="1:13" s="7" customFormat="1" ht="15.75">
      <c r="A138" s="33" t="str">
        <f>A9</f>
        <v>JANEIRO A  FEVEREIRO 2019/BIMESTRE JANEIRO-FEVEREIRO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8"/>
    </row>
    <row r="139" spans="1:13" s="7" customFormat="1" ht="15.75">
      <c r="A139" s="58"/>
      <c r="B139" s="37"/>
      <c r="C139" s="59"/>
      <c r="D139" s="59"/>
      <c r="E139" s="59"/>
      <c r="F139" s="59"/>
      <c r="G139" s="60"/>
      <c r="H139" s="59"/>
      <c r="I139" s="59"/>
      <c r="J139" s="59"/>
      <c r="K139" s="60"/>
      <c r="L139" s="59"/>
      <c r="M139" s="8"/>
    </row>
    <row r="140" spans="1:13" s="7" customFormat="1" ht="15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9" t="str">
        <f>L11</f>
        <v>Emissão: 21/03/2019</v>
      </c>
      <c r="M140" s="8"/>
    </row>
    <row r="141" spans="1:13" s="7" customFormat="1" ht="15.75">
      <c r="A141" s="36" t="s">
        <v>240</v>
      </c>
      <c r="B141" s="32"/>
      <c r="C141" s="37"/>
      <c r="D141" s="32"/>
      <c r="E141" s="32"/>
      <c r="F141" s="38"/>
      <c r="G141" s="38"/>
      <c r="H141" s="38"/>
      <c r="I141" s="32"/>
      <c r="J141" s="32"/>
      <c r="K141" s="29"/>
      <c r="L141" s="39">
        <v>1</v>
      </c>
      <c r="M141" s="8"/>
    </row>
    <row r="142" spans="1:13" s="7" customFormat="1" ht="15.75">
      <c r="A142" s="11"/>
      <c r="B142" s="12"/>
      <c r="C142" s="13" t="s">
        <v>3</v>
      </c>
      <c r="D142" s="13" t="s">
        <v>3</v>
      </c>
      <c r="E142" s="26" t="s">
        <v>4</v>
      </c>
      <c r="F142" s="27"/>
      <c r="G142" s="28"/>
      <c r="H142" s="13" t="s">
        <v>18</v>
      </c>
      <c r="I142" s="26" t="s">
        <v>5</v>
      </c>
      <c r="J142" s="27"/>
      <c r="K142" s="28"/>
      <c r="L142" s="14" t="s">
        <v>18</v>
      </c>
      <c r="M142" s="8"/>
    </row>
    <row r="143" spans="1:13" s="7" customFormat="1" ht="15.75">
      <c r="A143" s="15" t="s">
        <v>23</v>
      </c>
      <c r="B143" s="16" t="s">
        <v>6</v>
      </c>
      <c r="C143" s="16" t="s">
        <v>7</v>
      </c>
      <c r="D143" s="16" t="s">
        <v>8</v>
      </c>
      <c r="E143" s="16" t="s">
        <v>9</v>
      </c>
      <c r="F143" s="16" t="s">
        <v>10</v>
      </c>
      <c r="G143" s="16" t="s">
        <v>11</v>
      </c>
      <c r="H143" s="17"/>
      <c r="I143" s="16" t="s">
        <v>9</v>
      </c>
      <c r="J143" s="16" t="s">
        <v>10</v>
      </c>
      <c r="K143" s="16" t="s">
        <v>11</v>
      </c>
      <c r="L143" s="18"/>
      <c r="M143" s="8"/>
    </row>
    <row r="144" spans="1:13" s="7" customFormat="1" ht="15.75">
      <c r="A144" s="19"/>
      <c r="B144" s="20"/>
      <c r="C144" s="20"/>
      <c r="D144" s="21" t="s">
        <v>12</v>
      </c>
      <c r="E144" s="21"/>
      <c r="F144" s="21" t="s">
        <v>13</v>
      </c>
      <c r="G144" s="21" t="s">
        <v>17</v>
      </c>
      <c r="H144" s="22" t="s">
        <v>19</v>
      </c>
      <c r="I144" s="21"/>
      <c r="J144" s="21" t="s">
        <v>20</v>
      </c>
      <c r="K144" s="21" t="s">
        <v>21</v>
      </c>
      <c r="L144" s="23" t="s">
        <v>22</v>
      </c>
      <c r="M144" s="8"/>
    </row>
    <row r="145" spans="1:13" s="7" customFormat="1" ht="15.75">
      <c r="A145" s="40" t="s">
        <v>133</v>
      </c>
      <c r="B145" s="30" t="s">
        <v>134</v>
      </c>
      <c r="C145" s="46">
        <f>SUM(C146:C148)</f>
        <v>207512500</v>
      </c>
      <c r="D145" s="46">
        <f>SUM(D146:D148)</f>
        <v>207512500</v>
      </c>
      <c r="E145" s="46">
        <f>SUM(E146:E147)</f>
        <v>4577523</v>
      </c>
      <c r="F145" s="46">
        <f>SUM(F146:F147)</f>
        <v>4577523</v>
      </c>
      <c r="G145" s="47">
        <f>(F145/$F$244)*100</f>
        <v>0.03441609108990161</v>
      </c>
      <c r="H145" s="46">
        <f>D145-F145</f>
        <v>202934977</v>
      </c>
      <c r="I145" s="46">
        <f>SUM(I146:I147)</f>
        <v>3980490</v>
      </c>
      <c r="J145" s="46">
        <f>SUM(J146:J147)</f>
        <v>3980490</v>
      </c>
      <c r="K145" s="47">
        <f>(J145/$J$244)*100</f>
        <v>0.03844974737419906</v>
      </c>
      <c r="L145" s="48">
        <f>D145-J145</f>
        <v>203532010</v>
      </c>
      <c r="M145" s="8"/>
    </row>
    <row r="146" spans="1:13" s="7" customFormat="1" ht="15.75">
      <c r="A146" s="24" t="s">
        <v>28</v>
      </c>
      <c r="B146" s="25" t="s">
        <v>33</v>
      </c>
      <c r="C146" s="49">
        <v>29300068</v>
      </c>
      <c r="D146" s="49">
        <v>29300068</v>
      </c>
      <c r="E146" s="49">
        <f>F146-0</f>
        <v>4577523</v>
      </c>
      <c r="F146" s="49">
        <v>4577523</v>
      </c>
      <c r="G146" s="51">
        <f>(F146/$F$244)*100</f>
        <v>0.03441609108990161</v>
      </c>
      <c r="H146" s="49">
        <f>D146-F146</f>
        <v>24722545</v>
      </c>
      <c r="I146" s="49">
        <f>J146-0</f>
        <v>3980490</v>
      </c>
      <c r="J146" s="49">
        <v>3980490</v>
      </c>
      <c r="K146" s="51">
        <f>(J146/$J$244)*100</f>
        <v>0.03844974737419906</v>
      </c>
      <c r="L146" s="52">
        <f>D146-J146</f>
        <v>25319578</v>
      </c>
      <c r="M146" s="8"/>
    </row>
    <row r="147" spans="1:13" s="7" customFormat="1" ht="15.75">
      <c r="A147" s="24" t="s">
        <v>135</v>
      </c>
      <c r="B147" s="25" t="s">
        <v>136</v>
      </c>
      <c r="C147" s="49">
        <v>177652432</v>
      </c>
      <c r="D147" s="49">
        <v>177652432</v>
      </c>
      <c r="E147" s="49">
        <f>F147-0</f>
        <v>0</v>
      </c>
      <c r="F147" s="49">
        <v>0</v>
      </c>
      <c r="G147" s="51">
        <f>(F147/$F$244)*100</f>
        <v>0</v>
      </c>
      <c r="H147" s="49">
        <f>D147-F147</f>
        <v>177652432</v>
      </c>
      <c r="I147" s="49">
        <f>J147-0</f>
        <v>0</v>
      </c>
      <c r="J147" s="49">
        <v>0</v>
      </c>
      <c r="K147" s="51">
        <f>(J147/$J$244)*100</f>
        <v>0</v>
      </c>
      <c r="L147" s="52">
        <f>D147-J147</f>
        <v>177652432</v>
      </c>
      <c r="M147" s="8"/>
    </row>
    <row r="148" spans="1:13" s="7" customFormat="1" ht="15.75">
      <c r="A148" s="24" t="s">
        <v>268</v>
      </c>
      <c r="B148" s="25" t="s">
        <v>269</v>
      </c>
      <c r="C148" s="49">
        <v>560000</v>
      </c>
      <c r="D148" s="49">
        <v>560000</v>
      </c>
      <c r="E148" s="49">
        <f>F148-0</f>
        <v>0</v>
      </c>
      <c r="F148" s="49">
        <v>0</v>
      </c>
      <c r="G148" s="51">
        <f>(F148/$F$244)*100</f>
        <v>0</v>
      </c>
      <c r="H148" s="49">
        <f>D148-F148</f>
        <v>560000</v>
      </c>
      <c r="I148" s="49">
        <f>J148-0</f>
        <v>0</v>
      </c>
      <c r="J148" s="49">
        <v>0</v>
      </c>
      <c r="K148" s="51">
        <f>(J148/$J$244)*100</f>
        <v>0</v>
      </c>
      <c r="L148" s="52">
        <f>D148-J148</f>
        <v>560000</v>
      </c>
      <c r="M148" s="8"/>
    </row>
    <row r="149" spans="1:13" s="7" customFormat="1" ht="15.75">
      <c r="A149" s="40" t="s">
        <v>138</v>
      </c>
      <c r="B149" s="30" t="s">
        <v>137</v>
      </c>
      <c r="C149" s="46">
        <f>SUM(C150:C153)</f>
        <v>439534631</v>
      </c>
      <c r="D149" s="46">
        <f>SUM(D150:D153)</f>
        <v>439534631</v>
      </c>
      <c r="E149" s="46">
        <f>SUM(E150:E153)</f>
        <v>9614613</v>
      </c>
      <c r="F149" s="46">
        <f>SUM(F150:F153)</f>
        <v>9614613</v>
      </c>
      <c r="G149" s="47">
        <f>(F149/$F$244)*100</f>
        <v>0.07228743510456466</v>
      </c>
      <c r="H149" s="46">
        <f>D149-F149</f>
        <v>429920018</v>
      </c>
      <c r="I149" s="46">
        <f>SUM(I150:I153)</f>
        <v>9346453</v>
      </c>
      <c r="J149" s="46">
        <f>SUM(J150:J153)</f>
        <v>9346453</v>
      </c>
      <c r="K149" s="47">
        <f>(J149/$J$244)*100</f>
        <v>0.09028254227364593</v>
      </c>
      <c r="L149" s="48">
        <f>D149-J149</f>
        <v>430188178</v>
      </c>
      <c r="M149" s="8"/>
    </row>
    <row r="150" spans="1:13" s="7" customFormat="1" ht="15.75">
      <c r="A150" s="24" t="s">
        <v>28</v>
      </c>
      <c r="B150" s="25" t="s">
        <v>33</v>
      </c>
      <c r="C150" s="49">
        <v>61028043</v>
      </c>
      <c r="D150" s="49">
        <v>61028043</v>
      </c>
      <c r="E150" s="49">
        <f>F150-0</f>
        <v>9614613</v>
      </c>
      <c r="F150" s="49">
        <v>9614613</v>
      </c>
      <c r="G150" s="51">
        <f>(F150/$F$244)*100</f>
        <v>0.07228743510456466</v>
      </c>
      <c r="H150" s="49">
        <f>D150-F150</f>
        <v>51413430</v>
      </c>
      <c r="I150" s="49">
        <f>J150-0</f>
        <v>9346453</v>
      </c>
      <c r="J150" s="49">
        <v>9346453</v>
      </c>
      <c r="K150" s="51">
        <f>(J150/$J$244)*100</f>
        <v>0.09028254227364593</v>
      </c>
      <c r="L150" s="52">
        <f>D150-J150</f>
        <v>51681590</v>
      </c>
      <c r="M150" s="8"/>
    </row>
    <row r="151" spans="1:13" s="7" customFormat="1" ht="15.75">
      <c r="A151" s="24" t="s">
        <v>67</v>
      </c>
      <c r="B151" s="25" t="s">
        <v>75</v>
      </c>
      <c r="C151" s="49">
        <v>1628705</v>
      </c>
      <c r="D151" s="49">
        <v>1628705</v>
      </c>
      <c r="E151" s="49">
        <f>F151-0</f>
        <v>0</v>
      </c>
      <c r="F151" s="49">
        <v>0</v>
      </c>
      <c r="G151" s="51">
        <f>(F151/$F$244)*100</f>
        <v>0</v>
      </c>
      <c r="H151" s="49">
        <f>D151-F151</f>
        <v>1628705</v>
      </c>
      <c r="I151" s="49">
        <f>J151-0</f>
        <v>0</v>
      </c>
      <c r="J151" s="49">
        <v>0</v>
      </c>
      <c r="K151" s="51">
        <f>(J151/$J$244)*100</f>
        <v>0</v>
      </c>
      <c r="L151" s="52">
        <f>D151-J151</f>
        <v>1628705</v>
      </c>
      <c r="M151" s="8"/>
    </row>
    <row r="152" spans="1:13" s="7" customFormat="1" ht="15.75">
      <c r="A152" s="24" t="s">
        <v>135</v>
      </c>
      <c r="B152" s="25" t="s">
        <v>136</v>
      </c>
      <c r="C152" s="49">
        <v>78468902</v>
      </c>
      <c r="D152" s="49">
        <v>78468902</v>
      </c>
      <c r="E152" s="49">
        <f>F152-0</f>
        <v>0</v>
      </c>
      <c r="F152" s="49">
        <v>0</v>
      </c>
      <c r="G152" s="51">
        <f>(F152/$F$244)*100</f>
        <v>0</v>
      </c>
      <c r="H152" s="49">
        <f>D152-F152</f>
        <v>78468902</v>
      </c>
      <c r="I152" s="49">
        <f>J152-0</f>
        <v>0</v>
      </c>
      <c r="J152" s="49">
        <v>0</v>
      </c>
      <c r="K152" s="51">
        <f>(J152/$J$244)*100</f>
        <v>0</v>
      </c>
      <c r="L152" s="52">
        <f>D152-J152</f>
        <v>78468902</v>
      </c>
      <c r="M152" s="8"/>
    </row>
    <row r="153" spans="1:13" s="7" customFormat="1" ht="15.75">
      <c r="A153" s="24" t="s">
        <v>139</v>
      </c>
      <c r="B153" s="25" t="s">
        <v>140</v>
      </c>
      <c r="C153" s="49">
        <v>298408981</v>
      </c>
      <c r="D153" s="49">
        <v>298408981</v>
      </c>
      <c r="E153" s="49">
        <f>F153-0</f>
        <v>0</v>
      </c>
      <c r="F153" s="49">
        <v>0</v>
      </c>
      <c r="G153" s="51">
        <f>(F153/$F$244)*100</f>
        <v>0</v>
      </c>
      <c r="H153" s="49">
        <f>D153-F153</f>
        <v>298408981</v>
      </c>
      <c r="I153" s="49">
        <f>J153-0</f>
        <v>0</v>
      </c>
      <c r="J153" s="49">
        <v>0</v>
      </c>
      <c r="K153" s="51">
        <f>(J153/$J$244)*100</f>
        <v>0</v>
      </c>
      <c r="L153" s="52">
        <f>D153-J153</f>
        <v>298408981</v>
      </c>
      <c r="M153" s="8"/>
    </row>
    <row r="154" spans="1:13" s="7" customFormat="1" ht="15.75">
      <c r="A154" s="40" t="s">
        <v>141</v>
      </c>
      <c r="B154" s="30" t="s">
        <v>142</v>
      </c>
      <c r="C154" s="46">
        <f>SUM(C155:C157)</f>
        <v>689850565</v>
      </c>
      <c r="D154" s="46">
        <f>SUM(D155:D157)</f>
        <v>689850565</v>
      </c>
      <c r="E154" s="46">
        <f>SUM(E155:E157)</f>
        <v>195026</v>
      </c>
      <c r="F154" s="46">
        <f>SUM(F155:F157)</f>
        <v>195026</v>
      </c>
      <c r="G154" s="47">
        <f>(F154/$F$244)*100</f>
        <v>0.0014663023169734267</v>
      </c>
      <c r="H154" s="46">
        <f>D154-F154</f>
        <v>689655539</v>
      </c>
      <c r="I154" s="46">
        <f>SUM(I155:I157)</f>
        <v>0</v>
      </c>
      <c r="J154" s="46">
        <f>SUM(J155:J157)</f>
        <v>0</v>
      </c>
      <c r="K154" s="47">
        <f>(J154/$J$244)*100</f>
        <v>0</v>
      </c>
      <c r="L154" s="48">
        <f>D154-J154</f>
        <v>689850565</v>
      </c>
      <c r="M154" s="8"/>
    </row>
    <row r="155" spans="1:13" s="7" customFormat="1" ht="15.75">
      <c r="A155" s="24" t="s">
        <v>143</v>
      </c>
      <c r="B155" s="25" t="s">
        <v>144</v>
      </c>
      <c r="C155" s="49">
        <v>689840565</v>
      </c>
      <c r="D155" s="49">
        <v>689840565</v>
      </c>
      <c r="E155" s="49">
        <f>F155-0</f>
        <v>195026</v>
      </c>
      <c r="F155" s="49">
        <v>195026</v>
      </c>
      <c r="G155" s="51">
        <f>(F155/$F$244)*100</f>
        <v>0.0014663023169734267</v>
      </c>
      <c r="H155" s="49">
        <f>D155-F155</f>
        <v>689645539</v>
      </c>
      <c r="I155" s="49">
        <f>J155-0</f>
        <v>0</v>
      </c>
      <c r="J155" s="49">
        <v>0</v>
      </c>
      <c r="K155" s="51">
        <f>(J155/$J$244)*100</f>
        <v>0</v>
      </c>
      <c r="L155" s="52">
        <f>D155-J155</f>
        <v>689840565</v>
      </c>
      <c r="M155" s="8"/>
    </row>
    <row r="156" spans="1:13" s="7" customFormat="1" ht="15.75">
      <c r="A156" s="24" t="s">
        <v>145</v>
      </c>
      <c r="B156" s="25" t="s">
        <v>146</v>
      </c>
      <c r="C156" s="49">
        <v>0</v>
      </c>
      <c r="D156" s="49">
        <v>0</v>
      </c>
      <c r="E156" s="49">
        <f>F156-0</f>
        <v>0</v>
      </c>
      <c r="F156" s="49">
        <v>0</v>
      </c>
      <c r="G156" s="51">
        <f>(F156/$F$244)*100</f>
        <v>0</v>
      </c>
      <c r="H156" s="49">
        <f>D156-F156</f>
        <v>0</v>
      </c>
      <c r="I156" s="49">
        <f>J156-0</f>
        <v>0</v>
      </c>
      <c r="J156" s="49">
        <v>0</v>
      </c>
      <c r="K156" s="51">
        <f>(J156/$J$244)*100</f>
        <v>0</v>
      </c>
      <c r="L156" s="52">
        <f>D156-J156</f>
        <v>0</v>
      </c>
      <c r="M156" s="8"/>
    </row>
    <row r="157" spans="1:15" s="7" customFormat="1" ht="15.75">
      <c r="A157" s="24" t="s">
        <v>147</v>
      </c>
      <c r="B157" s="25" t="s">
        <v>148</v>
      </c>
      <c r="C157" s="49">
        <v>10000</v>
      </c>
      <c r="D157" s="49">
        <v>10000</v>
      </c>
      <c r="E157" s="49">
        <f>F157-0</f>
        <v>0</v>
      </c>
      <c r="F157" s="49">
        <v>0</v>
      </c>
      <c r="G157" s="51">
        <f>(F157/$F$244)*100</f>
        <v>0</v>
      </c>
      <c r="H157" s="49">
        <f>D157-F157</f>
        <v>10000</v>
      </c>
      <c r="I157" s="49">
        <f>J157-0</f>
        <v>0</v>
      </c>
      <c r="J157" s="49">
        <v>0</v>
      </c>
      <c r="K157" s="51">
        <f>(J157/$J$244)*100</f>
        <v>0</v>
      </c>
      <c r="L157" s="52">
        <f>D157-J157</f>
        <v>10000</v>
      </c>
      <c r="M157" s="8"/>
      <c r="O157" s="9"/>
    </row>
    <row r="158" spans="1:15" s="7" customFormat="1" ht="15.75">
      <c r="A158" s="40" t="s">
        <v>149</v>
      </c>
      <c r="B158" s="30" t="s">
        <v>150</v>
      </c>
      <c r="C158" s="46">
        <f>SUM(C159:C166)</f>
        <v>942063546</v>
      </c>
      <c r="D158" s="46">
        <f>SUM(D159:D166)</f>
        <v>942063546</v>
      </c>
      <c r="E158" s="46">
        <f>SUM(E159:E166)</f>
        <v>33860589</v>
      </c>
      <c r="F158" s="46">
        <f>SUM(F159:F166)</f>
        <v>33860589</v>
      </c>
      <c r="G158" s="47">
        <f>(F158/$F$244)*100</f>
        <v>0.2545807231076109</v>
      </c>
      <c r="H158" s="46">
        <f>D158-F158</f>
        <v>908202957</v>
      </c>
      <c r="I158" s="46">
        <f>SUM(I159:I166)</f>
        <v>23364733</v>
      </c>
      <c r="J158" s="46">
        <f>SUM(J159:J166)</f>
        <v>23364733</v>
      </c>
      <c r="K158" s="47">
        <f>(J158/$J$244)*100</f>
        <v>0.22569283714206342</v>
      </c>
      <c r="L158" s="48">
        <f>D158-J158</f>
        <v>918698813</v>
      </c>
      <c r="M158" s="8"/>
      <c r="O158" s="10"/>
    </row>
    <row r="159" spans="1:13" s="7" customFormat="1" ht="15.75">
      <c r="A159" s="24" t="s">
        <v>28</v>
      </c>
      <c r="B159" s="25" t="s">
        <v>33</v>
      </c>
      <c r="C159" s="49">
        <v>213716659</v>
      </c>
      <c r="D159" s="49">
        <v>213776659</v>
      </c>
      <c r="E159" s="49">
        <f aca="true" t="shared" si="12" ref="E159:E166">F159-0</f>
        <v>27656461</v>
      </c>
      <c r="F159" s="49">
        <v>27656461</v>
      </c>
      <c r="G159" s="51">
        <f>(F159/$F$244)*100</f>
        <v>0.2079350078634911</v>
      </c>
      <c r="H159" s="49">
        <f>D159-F159</f>
        <v>186120198</v>
      </c>
      <c r="I159" s="49">
        <f aca="true" t="shared" si="13" ref="I159:I166">J159-0</f>
        <v>21081434</v>
      </c>
      <c r="J159" s="49">
        <v>21081434</v>
      </c>
      <c r="K159" s="51">
        <f>(J159/$J$244)*100</f>
        <v>0.2036371933068167</v>
      </c>
      <c r="L159" s="52">
        <f>D159-J159</f>
        <v>192695225</v>
      </c>
      <c r="M159" s="8"/>
    </row>
    <row r="160" spans="1:13" s="7" customFormat="1" ht="15.75">
      <c r="A160" s="24" t="s">
        <v>151</v>
      </c>
      <c r="B160" s="25" t="s">
        <v>152</v>
      </c>
      <c r="C160" s="49">
        <v>10000000</v>
      </c>
      <c r="D160" s="49">
        <v>10000000</v>
      </c>
      <c r="E160" s="49">
        <f t="shared" si="12"/>
        <v>0</v>
      </c>
      <c r="F160" s="49">
        <v>0</v>
      </c>
      <c r="G160" s="51">
        <f>(F160/$F$244)*100</f>
        <v>0</v>
      </c>
      <c r="H160" s="49">
        <f>D160-F160</f>
        <v>10000000</v>
      </c>
      <c r="I160" s="49">
        <f t="shared" si="13"/>
        <v>0</v>
      </c>
      <c r="J160" s="49">
        <v>0</v>
      </c>
      <c r="K160" s="51">
        <f>(J160/$J$244)*100</f>
        <v>0</v>
      </c>
      <c r="L160" s="52">
        <f>D160-J160</f>
        <v>10000000</v>
      </c>
      <c r="M160" s="8"/>
    </row>
    <row r="161" spans="1:13" s="7" customFormat="1" ht="15.75">
      <c r="A161" s="24" t="s">
        <v>153</v>
      </c>
      <c r="B161" s="25" t="s">
        <v>154</v>
      </c>
      <c r="C161" s="49">
        <v>135220000</v>
      </c>
      <c r="D161" s="49">
        <v>135220000</v>
      </c>
      <c r="E161" s="49">
        <f t="shared" si="12"/>
        <v>208247</v>
      </c>
      <c r="F161" s="49">
        <v>208247</v>
      </c>
      <c r="G161" s="51">
        <f>(F161/$F$244)*100</f>
        <v>0.001565704360458427</v>
      </c>
      <c r="H161" s="49">
        <f aca="true" t="shared" si="14" ref="H161:H166">D161-F161</f>
        <v>135011753</v>
      </c>
      <c r="I161" s="49">
        <f t="shared" si="13"/>
        <v>83299</v>
      </c>
      <c r="J161" s="49">
        <v>83299</v>
      </c>
      <c r="K161" s="51">
        <f>(J161/$J$244)*100</f>
        <v>0.0008046309641585351</v>
      </c>
      <c r="L161" s="52">
        <f aca="true" t="shared" si="15" ref="L161:L166">D161-J161</f>
        <v>135136701</v>
      </c>
      <c r="M161" s="8"/>
    </row>
    <row r="162" spans="1:13" s="7" customFormat="1" ht="15.75">
      <c r="A162" s="24" t="s">
        <v>30</v>
      </c>
      <c r="B162" s="25" t="s">
        <v>35</v>
      </c>
      <c r="C162" s="49">
        <v>132823234</v>
      </c>
      <c r="D162" s="49">
        <v>132823234</v>
      </c>
      <c r="E162" s="49">
        <f t="shared" si="12"/>
        <v>428991</v>
      </c>
      <c r="F162" s="49">
        <v>428991</v>
      </c>
      <c r="G162" s="51">
        <f>(F162/$F$244)*100</f>
        <v>0.003225367372866937</v>
      </c>
      <c r="H162" s="49">
        <f t="shared" si="14"/>
        <v>132394243</v>
      </c>
      <c r="I162" s="49">
        <f t="shared" si="13"/>
        <v>0</v>
      </c>
      <c r="J162" s="49">
        <v>0</v>
      </c>
      <c r="K162" s="51">
        <f>(J162/$J$244)*100</f>
        <v>0</v>
      </c>
      <c r="L162" s="52">
        <f t="shared" si="15"/>
        <v>132823234</v>
      </c>
      <c r="M162" s="8"/>
    </row>
    <row r="163" spans="1:13" s="7" customFormat="1" ht="15.75">
      <c r="A163" s="24" t="s">
        <v>145</v>
      </c>
      <c r="B163" s="25" t="s">
        <v>146</v>
      </c>
      <c r="C163" s="49">
        <v>242002841</v>
      </c>
      <c r="D163" s="49">
        <v>241942841</v>
      </c>
      <c r="E163" s="49">
        <f t="shared" si="12"/>
        <v>1366890</v>
      </c>
      <c r="F163" s="49">
        <v>1366890</v>
      </c>
      <c r="G163" s="51">
        <f>(F163/$F$244)*100</f>
        <v>0.01027695781099857</v>
      </c>
      <c r="H163" s="49">
        <f t="shared" si="14"/>
        <v>240575951</v>
      </c>
      <c r="I163" s="49">
        <f t="shared" si="13"/>
        <v>0</v>
      </c>
      <c r="J163" s="49">
        <v>0</v>
      </c>
      <c r="K163" s="51">
        <f>(J163/$J$244)*100</f>
        <v>0</v>
      </c>
      <c r="L163" s="52">
        <f t="shared" si="15"/>
        <v>241942841</v>
      </c>
      <c r="M163" s="8"/>
    </row>
    <row r="164" spans="1:13" s="7" customFormat="1" ht="15.75">
      <c r="A164" s="62" t="s">
        <v>147</v>
      </c>
      <c r="B164" s="63" t="s">
        <v>148</v>
      </c>
      <c r="C164" s="49">
        <v>207295812</v>
      </c>
      <c r="D164" s="49">
        <v>207295812</v>
      </c>
      <c r="E164" s="49">
        <f t="shared" si="12"/>
        <v>4200000</v>
      </c>
      <c r="F164" s="49">
        <v>4200000</v>
      </c>
      <c r="G164" s="51">
        <f>(F164/$F$244)*100</f>
        <v>0.03157768569979588</v>
      </c>
      <c r="H164" s="49">
        <f t="shared" si="14"/>
        <v>203095812</v>
      </c>
      <c r="I164" s="49">
        <f t="shared" si="13"/>
        <v>2200000</v>
      </c>
      <c r="J164" s="49">
        <v>2200000</v>
      </c>
      <c r="K164" s="51">
        <f>(J164/$J$244)*100</f>
        <v>0.021251012871088215</v>
      </c>
      <c r="L164" s="52">
        <f t="shared" si="15"/>
        <v>205095812</v>
      </c>
      <c r="M164" s="8"/>
    </row>
    <row r="165" spans="1:13" s="7" customFormat="1" ht="15.75">
      <c r="A165" s="62" t="s">
        <v>160</v>
      </c>
      <c r="B165" s="25" t="s">
        <v>161</v>
      </c>
      <c r="C165" s="64">
        <v>5000</v>
      </c>
      <c r="D165" s="49">
        <v>5000</v>
      </c>
      <c r="E165" s="49">
        <f t="shared" si="12"/>
        <v>0</v>
      </c>
      <c r="F165" s="49">
        <v>0</v>
      </c>
      <c r="G165" s="51">
        <f>(F165/$F$244)*100</f>
        <v>0</v>
      </c>
      <c r="H165" s="49">
        <f t="shared" si="14"/>
        <v>5000</v>
      </c>
      <c r="I165" s="49">
        <f t="shared" si="13"/>
        <v>0</v>
      </c>
      <c r="J165" s="49">
        <v>0</v>
      </c>
      <c r="K165" s="51">
        <f>(J165/$J$244)*100</f>
        <v>0</v>
      </c>
      <c r="L165" s="52">
        <f t="shared" si="15"/>
        <v>5000</v>
      </c>
      <c r="M165" s="8"/>
    </row>
    <row r="166" spans="1:13" s="7" customFormat="1" ht="15.75">
      <c r="A166" s="62" t="s">
        <v>97</v>
      </c>
      <c r="B166" s="25" t="s">
        <v>237</v>
      </c>
      <c r="C166" s="64">
        <v>1000000</v>
      </c>
      <c r="D166" s="49">
        <v>1000000</v>
      </c>
      <c r="E166" s="49">
        <f t="shared" si="12"/>
        <v>0</v>
      </c>
      <c r="F166" s="49">
        <v>0</v>
      </c>
      <c r="G166" s="51">
        <f>(F166/$F$244)*100</f>
        <v>0</v>
      </c>
      <c r="H166" s="49">
        <f t="shared" si="14"/>
        <v>1000000</v>
      </c>
      <c r="I166" s="49">
        <f t="shared" si="13"/>
        <v>0</v>
      </c>
      <c r="J166" s="49">
        <v>0</v>
      </c>
      <c r="K166" s="51">
        <f>(J166/$J$244)*100</f>
        <v>0</v>
      </c>
      <c r="L166" s="52">
        <f t="shared" si="15"/>
        <v>1000000</v>
      </c>
      <c r="M166" s="8"/>
    </row>
    <row r="167" spans="1:12" ht="15.75">
      <c r="A167" s="40" t="s">
        <v>158</v>
      </c>
      <c r="B167" s="30" t="s">
        <v>159</v>
      </c>
      <c r="C167" s="46">
        <f>SUM(C168:C175)</f>
        <v>436347721</v>
      </c>
      <c r="D167" s="46">
        <f>SUM(D168:D175)</f>
        <v>418479437</v>
      </c>
      <c r="E167" s="46">
        <f>SUM(E168:E175)</f>
        <v>20019010</v>
      </c>
      <c r="F167" s="46">
        <f>SUM(F168:F175)</f>
        <v>20019010</v>
      </c>
      <c r="G167" s="47">
        <f>(F167/$F$244)*100</f>
        <v>0.15051285852406446</v>
      </c>
      <c r="H167" s="46">
        <f>D167-F167</f>
        <v>398460427</v>
      </c>
      <c r="I167" s="46">
        <f>SUM(I168:I175)</f>
        <v>19905198</v>
      </c>
      <c r="J167" s="46">
        <f>SUM(J168:J175)</f>
        <v>19905198</v>
      </c>
      <c r="K167" s="47">
        <f>(J167/$J$244)*100</f>
        <v>0.19227528131798155</v>
      </c>
      <c r="L167" s="48">
        <f>D167-J167</f>
        <v>398574239</v>
      </c>
    </row>
    <row r="168" spans="1:12" ht="15.75">
      <c r="A168" s="24" t="s">
        <v>28</v>
      </c>
      <c r="B168" s="25" t="s">
        <v>33</v>
      </c>
      <c r="C168" s="49">
        <v>99193180</v>
      </c>
      <c r="D168" s="49">
        <v>81532358</v>
      </c>
      <c r="E168" s="49">
        <f aca="true" t="shared" si="16" ref="E168:E175">F168-0</f>
        <v>9156021</v>
      </c>
      <c r="F168" s="49">
        <v>9156021</v>
      </c>
      <c r="G168" s="51">
        <f>(F168/$F$244)*100</f>
        <v>0.06883951271398352</v>
      </c>
      <c r="H168" s="49">
        <f aca="true" t="shared" si="17" ref="H168:H234">D168-F168</f>
        <v>72376337</v>
      </c>
      <c r="I168" s="49">
        <f aca="true" t="shared" si="18" ref="I168:I175">J168-0</f>
        <v>9042219</v>
      </c>
      <c r="J168" s="49">
        <v>9042219</v>
      </c>
      <c r="K168" s="51">
        <f>(J168/$J$244)*100</f>
        <v>0.08734377834190836</v>
      </c>
      <c r="L168" s="52">
        <f>D168-J168</f>
        <v>72490139</v>
      </c>
    </row>
    <row r="169" spans="1:12" ht="15.75">
      <c r="A169" s="24" t="s">
        <v>50</v>
      </c>
      <c r="B169" s="25" t="s">
        <v>57</v>
      </c>
      <c r="C169" s="49">
        <v>15561207</v>
      </c>
      <c r="D169" s="49">
        <v>15561207</v>
      </c>
      <c r="E169" s="49">
        <f t="shared" si="16"/>
        <v>241271</v>
      </c>
      <c r="F169" s="49">
        <v>241271</v>
      </c>
      <c r="G169" s="51">
        <f>(F169/$F$244)*100</f>
        <v>0.0018139951920179648</v>
      </c>
      <c r="H169" s="49">
        <f t="shared" si="17"/>
        <v>15319936</v>
      </c>
      <c r="I169" s="49">
        <f t="shared" si="18"/>
        <v>241271</v>
      </c>
      <c r="J169" s="49">
        <v>241271</v>
      </c>
      <c r="K169" s="51">
        <f>(J169/$J$244)*100</f>
        <v>0.0023305696029183296</v>
      </c>
      <c r="L169" s="52">
        <f aca="true" t="shared" si="19" ref="L169:L232">D169-J169</f>
        <v>15319936</v>
      </c>
    </row>
    <row r="170" spans="1:12" ht="15.75">
      <c r="A170" s="24" t="s">
        <v>113</v>
      </c>
      <c r="B170" s="25" t="s">
        <v>120</v>
      </c>
      <c r="C170" s="49">
        <v>0</v>
      </c>
      <c r="D170" s="49">
        <v>0</v>
      </c>
      <c r="E170" s="49">
        <f>F170-0</f>
        <v>0</v>
      </c>
      <c r="F170" s="49">
        <v>0</v>
      </c>
      <c r="G170" s="51">
        <f>(F170/$F$244)*100</f>
        <v>0</v>
      </c>
      <c r="H170" s="49">
        <f t="shared" si="17"/>
        <v>0</v>
      </c>
      <c r="I170" s="49">
        <f>J170-0</f>
        <v>0</v>
      </c>
      <c r="J170" s="49">
        <v>0</v>
      </c>
      <c r="K170" s="51">
        <f>(J170/$J$244)*100</f>
        <v>0</v>
      </c>
      <c r="L170" s="52">
        <f t="shared" si="19"/>
        <v>0</v>
      </c>
    </row>
    <row r="171" spans="1:12" ht="15.75">
      <c r="A171" s="24" t="s">
        <v>114</v>
      </c>
      <c r="B171" s="25" t="s">
        <v>121</v>
      </c>
      <c r="C171" s="49">
        <v>103000000</v>
      </c>
      <c r="D171" s="49">
        <v>103000000</v>
      </c>
      <c r="E171" s="49">
        <f>F171-0</f>
        <v>10463068</v>
      </c>
      <c r="F171" s="49">
        <v>10463068</v>
      </c>
      <c r="G171" s="51">
        <f>(F171/$F$244)*100</f>
        <v>0.07866654113323616</v>
      </c>
      <c r="H171" s="49">
        <f t="shared" si="17"/>
        <v>92536932</v>
      </c>
      <c r="I171" s="49">
        <f>J171-0</f>
        <v>10463068</v>
      </c>
      <c r="J171" s="49">
        <v>10463068</v>
      </c>
      <c r="K171" s="51">
        <f>(J171/$J$244)*100</f>
        <v>0.10106854215412328</v>
      </c>
      <c r="L171" s="52"/>
    </row>
    <row r="172" spans="1:12" ht="15.75">
      <c r="A172" s="24" t="s">
        <v>116</v>
      </c>
      <c r="B172" s="25" t="s">
        <v>123</v>
      </c>
      <c r="C172" s="49">
        <v>5000</v>
      </c>
      <c r="D172" s="49">
        <v>5000</v>
      </c>
      <c r="E172" s="49">
        <f t="shared" si="16"/>
        <v>0</v>
      </c>
      <c r="F172" s="49">
        <v>0</v>
      </c>
      <c r="G172" s="51">
        <f>(F172/$F$244)*100</f>
        <v>0</v>
      </c>
      <c r="H172" s="49">
        <f t="shared" si="17"/>
        <v>5000</v>
      </c>
      <c r="I172" s="49">
        <f t="shared" si="18"/>
        <v>0</v>
      </c>
      <c r="J172" s="49">
        <v>0</v>
      </c>
      <c r="K172" s="51">
        <f>(J172/$J$244)*100</f>
        <v>0</v>
      </c>
      <c r="L172" s="52">
        <f t="shared" si="19"/>
        <v>5000</v>
      </c>
    </row>
    <row r="173" spans="1:12" ht="15.75">
      <c r="A173" s="24" t="s">
        <v>96</v>
      </c>
      <c r="B173" s="25" t="s">
        <v>102</v>
      </c>
      <c r="C173" s="49">
        <v>187476725</v>
      </c>
      <c r="D173" s="49">
        <v>187269263</v>
      </c>
      <c r="E173" s="49">
        <f t="shared" si="16"/>
        <v>0</v>
      </c>
      <c r="F173" s="49">
        <v>0</v>
      </c>
      <c r="G173" s="51">
        <f>(F173/$F$244)*100</f>
        <v>0</v>
      </c>
      <c r="H173" s="49">
        <f t="shared" si="17"/>
        <v>187269263</v>
      </c>
      <c r="I173" s="49">
        <f t="shared" si="18"/>
        <v>0</v>
      </c>
      <c r="J173" s="49">
        <v>0</v>
      </c>
      <c r="K173" s="51">
        <f>(J173/$J$244)*100</f>
        <v>0</v>
      </c>
      <c r="L173" s="52">
        <f t="shared" si="19"/>
        <v>187269263</v>
      </c>
    </row>
    <row r="174" spans="1:12" ht="15.75">
      <c r="A174" s="24" t="s">
        <v>160</v>
      </c>
      <c r="B174" s="25" t="s">
        <v>161</v>
      </c>
      <c r="C174" s="49">
        <v>30282620</v>
      </c>
      <c r="D174" s="49">
        <v>30282620</v>
      </c>
      <c r="E174" s="49">
        <f t="shared" si="16"/>
        <v>158650</v>
      </c>
      <c r="F174" s="49">
        <v>158650</v>
      </c>
      <c r="G174" s="51">
        <f>(F174/$F$244)*100</f>
        <v>0.0011928094848268134</v>
      </c>
      <c r="H174" s="49">
        <f t="shared" si="17"/>
        <v>30123970</v>
      </c>
      <c r="I174" s="49">
        <f t="shared" si="18"/>
        <v>158640</v>
      </c>
      <c r="J174" s="49">
        <v>158640</v>
      </c>
      <c r="K174" s="51">
        <f>(J174/$J$244)*100</f>
        <v>0.0015323912190315613</v>
      </c>
      <c r="L174" s="52">
        <f t="shared" si="19"/>
        <v>30123980</v>
      </c>
    </row>
    <row r="175" spans="1:12" ht="15.75">
      <c r="A175" s="24" t="s">
        <v>97</v>
      </c>
      <c r="B175" s="25" t="s">
        <v>241</v>
      </c>
      <c r="C175" s="49">
        <v>828989</v>
      </c>
      <c r="D175" s="49">
        <v>828989</v>
      </c>
      <c r="E175" s="49">
        <f t="shared" si="16"/>
        <v>0</v>
      </c>
      <c r="F175" s="49">
        <v>0</v>
      </c>
      <c r="G175" s="51">
        <f>(F175/$F$244)*100</f>
        <v>0</v>
      </c>
      <c r="H175" s="49">
        <f t="shared" si="17"/>
        <v>828989</v>
      </c>
      <c r="I175" s="49">
        <f t="shared" si="18"/>
        <v>0</v>
      </c>
      <c r="J175" s="49">
        <v>0</v>
      </c>
      <c r="K175" s="51">
        <f>(J175/$J$244)*100</f>
        <v>0</v>
      </c>
      <c r="L175" s="52">
        <f t="shared" si="19"/>
        <v>828989</v>
      </c>
    </row>
    <row r="176" spans="1:12" ht="15.75">
      <c r="A176" s="40" t="s">
        <v>162</v>
      </c>
      <c r="B176" s="30" t="s">
        <v>163</v>
      </c>
      <c r="C176" s="46">
        <f>SUM(C177:C189)</f>
        <v>358667638</v>
      </c>
      <c r="D176" s="46">
        <f>SUM(D177:D189)</f>
        <v>358667638</v>
      </c>
      <c r="E176" s="46">
        <f>SUM(E177:E189)</f>
        <v>44695906</v>
      </c>
      <c r="F176" s="46">
        <f>SUM(F177:F189)</f>
        <v>44695906</v>
      </c>
      <c r="G176" s="47">
        <f>(F176/$F$244)*100</f>
        <v>0.3360460170799098</v>
      </c>
      <c r="H176" s="46">
        <f t="shared" si="17"/>
        <v>313971732</v>
      </c>
      <c r="I176" s="46">
        <f>SUM(I177:I189)</f>
        <v>44252859</v>
      </c>
      <c r="J176" s="46">
        <f>SUM(J177:J189)</f>
        <v>44252859</v>
      </c>
      <c r="K176" s="47">
        <f>(J176/$J$244)*100</f>
        <v>0.4274627619052054</v>
      </c>
      <c r="L176" s="48">
        <f t="shared" si="19"/>
        <v>314414779</v>
      </c>
    </row>
    <row r="177" spans="1:12" ht="15.75">
      <c r="A177" s="24" t="s">
        <v>28</v>
      </c>
      <c r="B177" s="25" t="s">
        <v>33</v>
      </c>
      <c r="C177" s="49">
        <v>333695258</v>
      </c>
      <c r="D177" s="49">
        <v>333695258</v>
      </c>
      <c r="E177" s="49">
        <f aca="true" t="shared" si="20" ref="E177:E189">F177-0</f>
        <v>44686512</v>
      </c>
      <c r="F177" s="49">
        <v>44686512</v>
      </c>
      <c r="G177" s="51">
        <f>(F177/$F$244)*100</f>
        <v>0.33597538832289453</v>
      </c>
      <c r="H177" s="49">
        <f t="shared" si="17"/>
        <v>289008746</v>
      </c>
      <c r="I177" s="49">
        <f aca="true" t="shared" si="21" ref="I177:I189">J177-0</f>
        <v>44250824</v>
      </c>
      <c r="J177" s="49">
        <v>44250824</v>
      </c>
      <c r="K177" s="51">
        <f>(J177/$J$244)*100</f>
        <v>0.42744310471829966</v>
      </c>
      <c r="L177" s="52">
        <f t="shared" si="19"/>
        <v>289444434</v>
      </c>
    </row>
    <row r="178" spans="1:12" ht="15.75">
      <c r="A178" s="24" t="s">
        <v>51</v>
      </c>
      <c r="B178" s="25" t="s">
        <v>58</v>
      </c>
      <c r="C178" s="49">
        <v>60000</v>
      </c>
      <c r="D178" s="49">
        <v>60000</v>
      </c>
      <c r="E178" s="49">
        <f t="shared" si="20"/>
        <v>0</v>
      </c>
      <c r="F178" s="49">
        <v>0</v>
      </c>
      <c r="G178" s="51">
        <f>(F178/$F$244)*100</f>
        <v>0</v>
      </c>
      <c r="H178" s="49">
        <f t="shared" si="17"/>
        <v>60000</v>
      </c>
      <c r="I178" s="49">
        <f t="shared" si="21"/>
        <v>0</v>
      </c>
      <c r="J178" s="49">
        <v>0</v>
      </c>
      <c r="K178" s="51">
        <f>(J178/$J$244)*100</f>
        <v>0</v>
      </c>
      <c r="L178" s="52">
        <f t="shared" si="19"/>
        <v>60000</v>
      </c>
    </row>
    <row r="179" spans="1:12" ht="15.75">
      <c r="A179" s="24" t="s">
        <v>94</v>
      </c>
      <c r="B179" s="25" t="s">
        <v>100</v>
      </c>
      <c r="C179" s="49">
        <v>2007167</v>
      </c>
      <c r="D179" s="49">
        <v>2007167</v>
      </c>
      <c r="E179" s="49">
        <f t="shared" si="20"/>
        <v>0</v>
      </c>
      <c r="F179" s="49">
        <v>0</v>
      </c>
      <c r="G179" s="51">
        <f>(F179/$F$244)*100</f>
        <v>0</v>
      </c>
      <c r="H179" s="49">
        <f t="shared" si="17"/>
        <v>2007167</v>
      </c>
      <c r="I179" s="49">
        <f t="shared" si="21"/>
        <v>0</v>
      </c>
      <c r="J179" s="49">
        <v>0</v>
      </c>
      <c r="K179" s="51">
        <f>(J179/$J$244)*100</f>
        <v>0</v>
      </c>
      <c r="L179" s="52">
        <f t="shared" si="19"/>
        <v>2007167</v>
      </c>
    </row>
    <row r="180" spans="1:12" ht="15.75">
      <c r="A180" s="24" t="s">
        <v>68</v>
      </c>
      <c r="B180" s="25" t="s">
        <v>76</v>
      </c>
      <c r="C180" s="49">
        <v>280000</v>
      </c>
      <c r="D180" s="49">
        <v>280000</v>
      </c>
      <c r="E180" s="49">
        <f t="shared" si="20"/>
        <v>2070</v>
      </c>
      <c r="F180" s="49">
        <v>2070</v>
      </c>
      <c r="G180" s="51">
        <f>(F180/$F$244)*100</f>
        <v>1.5563287952042256E-05</v>
      </c>
      <c r="H180" s="49">
        <f t="shared" si="17"/>
        <v>277930</v>
      </c>
      <c r="I180" s="49">
        <f t="shared" si="21"/>
        <v>2035</v>
      </c>
      <c r="J180" s="49">
        <v>2035</v>
      </c>
      <c r="K180" s="51">
        <f>(J180/$J$244)*100</f>
        <v>1.96571869057566E-05</v>
      </c>
      <c r="L180" s="52">
        <f t="shared" si="19"/>
        <v>277965</v>
      </c>
    </row>
    <row r="181" spans="1:12" ht="15.75">
      <c r="A181" s="24" t="s">
        <v>135</v>
      </c>
      <c r="B181" s="25" t="s">
        <v>136</v>
      </c>
      <c r="C181" s="49">
        <v>60000</v>
      </c>
      <c r="D181" s="49">
        <v>60000</v>
      </c>
      <c r="E181" s="49">
        <f t="shared" si="20"/>
        <v>0</v>
      </c>
      <c r="F181" s="49">
        <v>0</v>
      </c>
      <c r="G181" s="51">
        <f>(F181/$F$244)*100</f>
        <v>0</v>
      </c>
      <c r="H181" s="49">
        <f t="shared" si="17"/>
        <v>60000</v>
      </c>
      <c r="I181" s="49">
        <f t="shared" si="21"/>
        <v>0</v>
      </c>
      <c r="J181" s="49">
        <v>0</v>
      </c>
      <c r="K181" s="51">
        <f>(J181/$J$244)*100</f>
        <v>0</v>
      </c>
      <c r="L181" s="52">
        <f t="shared" si="19"/>
        <v>60000</v>
      </c>
    </row>
    <row r="182" spans="1:12" ht="15.75">
      <c r="A182" s="24" t="s">
        <v>96</v>
      </c>
      <c r="B182" s="25" t="s">
        <v>102</v>
      </c>
      <c r="C182" s="49">
        <v>5000</v>
      </c>
      <c r="D182" s="49">
        <v>5000</v>
      </c>
      <c r="E182" s="49">
        <f t="shared" si="20"/>
        <v>0</v>
      </c>
      <c r="F182" s="49">
        <v>0</v>
      </c>
      <c r="G182" s="51">
        <f>(F182/$F$244)*100</f>
        <v>0</v>
      </c>
      <c r="H182" s="49">
        <f t="shared" si="17"/>
        <v>5000</v>
      </c>
      <c r="I182" s="49">
        <f t="shared" si="21"/>
        <v>0</v>
      </c>
      <c r="J182" s="49">
        <v>0</v>
      </c>
      <c r="K182" s="51">
        <f>(J182/$J$244)*100</f>
        <v>0</v>
      </c>
      <c r="L182" s="52">
        <f t="shared" si="19"/>
        <v>5000</v>
      </c>
    </row>
    <row r="183" spans="1:12" ht="15.75">
      <c r="A183" s="24" t="s">
        <v>97</v>
      </c>
      <c r="B183" s="25" t="s">
        <v>237</v>
      </c>
      <c r="C183" s="49">
        <v>0</v>
      </c>
      <c r="D183" s="49">
        <v>0</v>
      </c>
      <c r="E183" s="49">
        <f t="shared" si="20"/>
        <v>0</v>
      </c>
      <c r="F183" s="49">
        <v>0</v>
      </c>
      <c r="G183" s="51">
        <f>(F183/$F$244)*100</f>
        <v>0</v>
      </c>
      <c r="H183" s="49">
        <f t="shared" si="17"/>
        <v>0</v>
      </c>
      <c r="I183" s="49">
        <f t="shared" si="21"/>
        <v>0</v>
      </c>
      <c r="J183" s="49">
        <v>0</v>
      </c>
      <c r="K183" s="51">
        <f>(J183/$J$244)*100</f>
        <v>0</v>
      </c>
      <c r="L183" s="52">
        <f t="shared" si="19"/>
        <v>0</v>
      </c>
    </row>
    <row r="184" spans="1:12" ht="15.75">
      <c r="A184" s="24" t="s">
        <v>155</v>
      </c>
      <c r="B184" s="25" t="s">
        <v>156</v>
      </c>
      <c r="C184" s="49">
        <v>322179</v>
      </c>
      <c r="D184" s="49">
        <v>322179</v>
      </c>
      <c r="E184" s="49">
        <f t="shared" si="20"/>
        <v>0</v>
      </c>
      <c r="F184" s="49">
        <v>0</v>
      </c>
      <c r="G184" s="51">
        <f>(F184/$F$244)*100</f>
        <v>0</v>
      </c>
      <c r="H184" s="49">
        <f t="shared" si="17"/>
        <v>322179</v>
      </c>
      <c r="I184" s="49">
        <f t="shared" si="21"/>
        <v>0</v>
      </c>
      <c r="J184" s="49">
        <v>0</v>
      </c>
      <c r="K184" s="51">
        <f>(J184/$J$244)*100</f>
        <v>0</v>
      </c>
      <c r="L184" s="52">
        <f t="shared" si="19"/>
        <v>322179</v>
      </c>
    </row>
    <row r="185" spans="1:12" ht="15.75">
      <c r="A185" s="24" t="s">
        <v>166</v>
      </c>
      <c r="B185" s="25" t="s">
        <v>167</v>
      </c>
      <c r="C185" s="49">
        <v>155632</v>
      </c>
      <c r="D185" s="49">
        <v>155632</v>
      </c>
      <c r="E185" s="49">
        <f t="shared" si="20"/>
        <v>0</v>
      </c>
      <c r="F185" s="49">
        <v>0</v>
      </c>
      <c r="G185" s="51">
        <f>(F185/$F$244)*100</f>
        <v>0</v>
      </c>
      <c r="H185" s="49">
        <f t="shared" si="17"/>
        <v>155632</v>
      </c>
      <c r="I185" s="49">
        <f t="shared" si="21"/>
        <v>0</v>
      </c>
      <c r="J185" s="49">
        <v>0</v>
      </c>
      <c r="K185" s="51">
        <f>(J185/$J$244)*100</f>
        <v>0</v>
      </c>
      <c r="L185" s="52">
        <f t="shared" si="19"/>
        <v>155632</v>
      </c>
    </row>
    <row r="186" spans="1:12" ht="15.75">
      <c r="A186" s="24" t="s">
        <v>168</v>
      </c>
      <c r="B186" s="25" t="s">
        <v>169</v>
      </c>
      <c r="C186" s="49">
        <v>547088</v>
      </c>
      <c r="D186" s="49">
        <v>547088</v>
      </c>
      <c r="E186" s="49">
        <f t="shared" si="20"/>
        <v>0</v>
      </c>
      <c r="F186" s="49">
        <v>0</v>
      </c>
      <c r="G186" s="51">
        <f>(F186/$F$244)*100</f>
        <v>0</v>
      </c>
      <c r="H186" s="49">
        <f t="shared" si="17"/>
        <v>547088</v>
      </c>
      <c r="I186" s="49">
        <f t="shared" si="21"/>
        <v>0</v>
      </c>
      <c r="J186" s="49">
        <v>0</v>
      </c>
      <c r="K186" s="51">
        <f>(J186/$J$244)*100</f>
        <v>0</v>
      </c>
      <c r="L186" s="52">
        <f t="shared" si="19"/>
        <v>547088</v>
      </c>
    </row>
    <row r="187" spans="1:12" ht="15.75">
      <c r="A187" s="24" t="s">
        <v>170</v>
      </c>
      <c r="B187" s="25" t="s">
        <v>171</v>
      </c>
      <c r="C187" s="49">
        <v>6701105</v>
      </c>
      <c r="D187" s="49">
        <v>6701105</v>
      </c>
      <c r="E187" s="49">
        <f t="shared" si="20"/>
        <v>0</v>
      </c>
      <c r="F187" s="49">
        <v>0</v>
      </c>
      <c r="G187" s="51">
        <f>(F187/$F$244)*100</f>
        <v>0</v>
      </c>
      <c r="H187" s="49">
        <f t="shared" si="17"/>
        <v>6701105</v>
      </c>
      <c r="I187" s="49">
        <f t="shared" si="21"/>
        <v>0</v>
      </c>
      <c r="J187" s="49">
        <v>0</v>
      </c>
      <c r="K187" s="51">
        <f>(J187/$J$244)*100</f>
        <v>0</v>
      </c>
      <c r="L187" s="52">
        <f t="shared" si="19"/>
        <v>6701105</v>
      </c>
    </row>
    <row r="188" spans="1:12" ht="15.75">
      <c r="A188" s="24" t="s">
        <v>172</v>
      </c>
      <c r="B188" s="25" t="s">
        <v>173</v>
      </c>
      <c r="C188" s="49">
        <v>14827870</v>
      </c>
      <c r="D188" s="49">
        <v>14827870</v>
      </c>
      <c r="E188" s="49">
        <f t="shared" si="20"/>
        <v>7324</v>
      </c>
      <c r="F188" s="49">
        <v>7324</v>
      </c>
      <c r="G188" s="51">
        <f>(F188/$F$244)*100</f>
        <v>5.506546906316787E-05</v>
      </c>
      <c r="H188" s="49">
        <f t="shared" si="17"/>
        <v>14820546</v>
      </c>
      <c r="I188" s="49">
        <f t="shared" si="21"/>
        <v>0</v>
      </c>
      <c r="J188" s="49">
        <v>0</v>
      </c>
      <c r="K188" s="51">
        <f>(J188/$J$244)*100</f>
        <v>0</v>
      </c>
      <c r="L188" s="52">
        <f t="shared" si="19"/>
        <v>14827870</v>
      </c>
    </row>
    <row r="189" spans="1:12" ht="15.75">
      <c r="A189" s="24" t="s">
        <v>244</v>
      </c>
      <c r="B189" s="25" t="s">
        <v>245</v>
      </c>
      <c r="C189" s="49">
        <v>6339</v>
      </c>
      <c r="D189" s="49">
        <v>6339</v>
      </c>
      <c r="E189" s="49">
        <f t="shared" si="20"/>
        <v>0</v>
      </c>
      <c r="F189" s="49">
        <v>0</v>
      </c>
      <c r="G189" s="51">
        <f>(F189/$F$244)*100</f>
        <v>0</v>
      </c>
      <c r="H189" s="49">
        <f t="shared" si="17"/>
        <v>6339</v>
      </c>
      <c r="I189" s="49">
        <f t="shared" si="21"/>
        <v>0</v>
      </c>
      <c r="J189" s="49">
        <v>0</v>
      </c>
      <c r="K189" s="51">
        <f>(J189/$J$244)*100</f>
        <v>0</v>
      </c>
      <c r="L189" s="52">
        <f t="shared" si="19"/>
        <v>6339</v>
      </c>
    </row>
    <row r="190" spans="1:12" ht="15.75">
      <c r="A190" s="40" t="s">
        <v>175</v>
      </c>
      <c r="B190" s="30" t="s">
        <v>174</v>
      </c>
      <c r="C190" s="46">
        <f>SUM(C191:C193)</f>
        <v>27311173</v>
      </c>
      <c r="D190" s="46">
        <f>SUM(D191:D193)</f>
        <v>27311173</v>
      </c>
      <c r="E190" s="46">
        <f>SUM(E191:E193)</f>
        <v>1415034</v>
      </c>
      <c r="F190" s="46">
        <f>SUM(F191:F193)</f>
        <v>1415034</v>
      </c>
      <c r="G190" s="47">
        <f>(F190/$F$244)*100</f>
        <v>0.010638928311077373</v>
      </c>
      <c r="H190" s="46">
        <f t="shared" si="17"/>
        <v>25896139</v>
      </c>
      <c r="I190" s="46">
        <f>SUM(I191:I193)</f>
        <v>1406020</v>
      </c>
      <c r="J190" s="46">
        <f>SUM(J191:J193)</f>
        <v>1406020</v>
      </c>
      <c r="K190" s="47">
        <f>(J190/$J$244)*100</f>
        <v>0.013581522325912476</v>
      </c>
      <c r="L190" s="48">
        <f t="shared" si="19"/>
        <v>25905153</v>
      </c>
    </row>
    <row r="191" spans="1:12" ht="15.75">
      <c r="A191" s="24" t="s">
        <v>28</v>
      </c>
      <c r="B191" s="25" t="s">
        <v>33</v>
      </c>
      <c r="C191" s="49">
        <v>9694986</v>
      </c>
      <c r="D191" s="49">
        <v>9694986</v>
      </c>
      <c r="E191" s="49">
        <f>F191-0</f>
        <v>1415034</v>
      </c>
      <c r="F191" s="49">
        <v>1415034</v>
      </c>
      <c r="G191" s="51">
        <f>(F191/$F$244)*100</f>
        <v>0.010638928311077373</v>
      </c>
      <c r="H191" s="49">
        <f t="shared" si="17"/>
        <v>8279952</v>
      </c>
      <c r="I191" s="49">
        <f>J191-0</f>
        <v>1406020</v>
      </c>
      <c r="J191" s="49">
        <v>1406020</v>
      </c>
      <c r="K191" s="51">
        <f>(J191/$J$244)*100</f>
        <v>0.013581522325912476</v>
      </c>
      <c r="L191" s="52">
        <f t="shared" si="19"/>
        <v>8288966</v>
      </c>
    </row>
    <row r="192" spans="1:12" ht="15.75">
      <c r="A192" s="24" t="s">
        <v>139</v>
      </c>
      <c r="B192" s="25" t="s">
        <v>140</v>
      </c>
      <c r="C192" s="49">
        <v>1029233</v>
      </c>
      <c r="D192" s="49">
        <v>1029233</v>
      </c>
      <c r="E192" s="49">
        <f>F192-0</f>
        <v>0</v>
      </c>
      <c r="F192" s="49">
        <v>0</v>
      </c>
      <c r="G192" s="51">
        <f>(F192/$F$244)*100</f>
        <v>0</v>
      </c>
      <c r="H192" s="49">
        <f t="shared" si="17"/>
        <v>1029233</v>
      </c>
      <c r="I192" s="49">
        <f>J192-0</f>
        <v>0</v>
      </c>
      <c r="J192" s="49">
        <v>0</v>
      </c>
      <c r="K192" s="51">
        <f>(J192/$J$244)*100</f>
        <v>0</v>
      </c>
      <c r="L192" s="52">
        <f t="shared" si="19"/>
        <v>1029233</v>
      </c>
    </row>
    <row r="193" spans="1:12" ht="15.75">
      <c r="A193" s="24" t="s">
        <v>176</v>
      </c>
      <c r="B193" s="25" t="s">
        <v>177</v>
      </c>
      <c r="C193" s="49">
        <v>16586954</v>
      </c>
      <c r="D193" s="49">
        <v>16586954</v>
      </c>
      <c r="E193" s="49">
        <f>F193-0</f>
        <v>0</v>
      </c>
      <c r="F193" s="49">
        <v>0</v>
      </c>
      <c r="G193" s="51">
        <f>(F193/$F$244)*100</f>
        <v>0</v>
      </c>
      <c r="H193" s="49">
        <f t="shared" si="17"/>
        <v>16586954</v>
      </c>
      <c r="I193" s="49">
        <f>J193-0</f>
        <v>0</v>
      </c>
      <c r="J193" s="49">
        <v>0</v>
      </c>
      <c r="K193" s="51">
        <f>(J193/$J$244)*100</f>
        <v>0</v>
      </c>
      <c r="L193" s="52">
        <f t="shared" si="19"/>
        <v>16586954</v>
      </c>
    </row>
    <row r="194" spans="1:12" ht="15.75">
      <c r="A194" s="40" t="s">
        <v>178</v>
      </c>
      <c r="B194" s="30" t="s">
        <v>179</v>
      </c>
      <c r="C194" s="46">
        <f>SUM(C195:C205)</f>
        <v>204864839</v>
      </c>
      <c r="D194" s="46">
        <f>SUM(D195:D205)</f>
        <v>192069115</v>
      </c>
      <c r="E194" s="46">
        <f>SUM(E195:E205)</f>
        <v>8282556</v>
      </c>
      <c r="F194" s="46">
        <f>SUM(F195:F205)</f>
        <v>8282556</v>
      </c>
      <c r="G194" s="47">
        <f>(F194/$F$244)*100</f>
        <v>0.062272369085466336</v>
      </c>
      <c r="H194" s="46">
        <f t="shared" si="17"/>
        <v>183786559</v>
      </c>
      <c r="I194" s="46">
        <f>SUM(I195:I205)</f>
        <v>7466455</v>
      </c>
      <c r="J194" s="46">
        <f>SUM(J195:J205)</f>
        <v>7466455</v>
      </c>
      <c r="K194" s="47">
        <f>(J194/$J$244)*100</f>
        <v>0.07212260513927315</v>
      </c>
      <c r="L194" s="48">
        <f t="shared" si="19"/>
        <v>184602660</v>
      </c>
    </row>
    <row r="195" spans="1:12" ht="15.75">
      <c r="A195" s="24" t="s">
        <v>28</v>
      </c>
      <c r="B195" s="25" t="s">
        <v>33</v>
      </c>
      <c r="C195" s="49">
        <v>87774442</v>
      </c>
      <c r="D195" s="49">
        <v>74978718</v>
      </c>
      <c r="E195" s="49">
        <f aca="true" t="shared" si="22" ref="E195:E205">F195-0</f>
        <v>8178331</v>
      </c>
      <c r="F195" s="49">
        <v>8178331</v>
      </c>
      <c r="G195" s="51">
        <f>(F195/$F$244)*100</f>
        <v>0.0614887537778327</v>
      </c>
      <c r="H195" s="49">
        <f t="shared" si="17"/>
        <v>66800387</v>
      </c>
      <c r="I195" s="49">
        <f aca="true" t="shared" si="23" ref="I195:I205">J195-0</f>
        <v>7443429</v>
      </c>
      <c r="J195" s="49">
        <v>7443429</v>
      </c>
      <c r="K195" s="51">
        <f>(J195/$J$244)*100</f>
        <v>0.0719001843109233</v>
      </c>
      <c r="L195" s="52">
        <f t="shared" si="19"/>
        <v>67535289</v>
      </c>
    </row>
    <row r="196" spans="1:12" ht="15.75">
      <c r="A196" s="24" t="s">
        <v>49</v>
      </c>
      <c r="B196" s="25" t="s">
        <v>56</v>
      </c>
      <c r="C196" s="49">
        <v>400000</v>
      </c>
      <c r="D196" s="49">
        <v>400000</v>
      </c>
      <c r="E196" s="49">
        <f t="shared" si="22"/>
        <v>0</v>
      </c>
      <c r="F196" s="49">
        <v>0</v>
      </c>
      <c r="G196" s="51">
        <f>(F196/$F$244)*100</f>
        <v>0</v>
      </c>
      <c r="H196" s="49">
        <f t="shared" si="17"/>
        <v>400000</v>
      </c>
      <c r="I196" s="49">
        <f t="shared" si="23"/>
        <v>0</v>
      </c>
      <c r="J196" s="49">
        <v>0</v>
      </c>
      <c r="K196" s="51">
        <f>(J196/$J$244)*100</f>
        <v>0</v>
      </c>
      <c r="L196" s="52">
        <f t="shared" si="19"/>
        <v>400000</v>
      </c>
    </row>
    <row r="197" spans="1:12" ht="15.75">
      <c r="A197" s="24" t="s">
        <v>51</v>
      </c>
      <c r="B197" s="25" t="s">
        <v>58</v>
      </c>
      <c r="C197" s="49">
        <v>30000</v>
      </c>
      <c r="D197" s="49">
        <v>30000</v>
      </c>
      <c r="E197" s="49">
        <f t="shared" si="22"/>
        <v>0</v>
      </c>
      <c r="F197" s="49">
        <v>0</v>
      </c>
      <c r="G197" s="51">
        <f>(F197/$F$244)*100</f>
        <v>0</v>
      </c>
      <c r="H197" s="49">
        <f t="shared" si="17"/>
        <v>30000</v>
      </c>
      <c r="I197" s="49">
        <f t="shared" si="23"/>
        <v>0</v>
      </c>
      <c r="J197" s="49">
        <v>0</v>
      </c>
      <c r="K197" s="51">
        <f>(J197/$J$244)*100</f>
        <v>0</v>
      </c>
      <c r="L197" s="52">
        <f t="shared" si="19"/>
        <v>30000</v>
      </c>
    </row>
    <row r="198" spans="1:12" ht="15.75">
      <c r="A198" s="24" t="s">
        <v>160</v>
      </c>
      <c r="B198" s="25" t="s">
        <v>161</v>
      </c>
      <c r="C198" s="49">
        <v>5000</v>
      </c>
      <c r="D198" s="49">
        <v>5000</v>
      </c>
      <c r="E198" s="49">
        <f t="shared" si="22"/>
        <v>0</v>
      </c>
      <c r="F198" s="49">
        <v>0</v>
      </c>
      <c r="G198" s="51">
        <f>(F198/$F$244)*100</f>
        <v>0</v>
      </c>
      <c r="H198" s="49">
        <f>D198-F198</f>
        <v>5000</v>
      </c>
      <c r="I198" s="49">
        <f t="shared" si="23"/>
        <v>0</v>
      </c>
      <c r="J198" s="49">
        <v>0</v>
      </c>
      <c r="K198" s="51">
        <f>(J198/$J$244)*100</f>
        <v>0</v>
      </c>
      <c r="L198" s="52">
        <f>D198-J198</f>
        <v>5000</v>
      </c>
    </row>
    <row r="199" spans="1:12" ht="15.75">
      <c r="A199" s="24" t="s">
        <v>97</v>
      </c>
      <c r="B199" s="25" t="s">
        <v>241</v>
      </c>
      <c r="C199" s="49">
        <v>30000</v>
      </c>
      <c r="D199" s="49">
        <v>30000</v>
      </c>
      <c r="E199" s="49">
        <f t="shared" si="22"/>
        <v>1508</v>
      </c>
      <c r="F199" s="49">
        <v>1508</v>
      </c>
      <c r="G199" s="51">
        <f>(F199/$F$244)*100</f>
        <v>1.133789286554576E-05</v>
      </c>
      <c r="H199" s="49">
        <f>D199-F199</f>
        <v>28492</v>
      </c>
      <c r="I199" s="49">
        <f t="shared" si="23"/>
        <v>1508</v>
      </c>
      <c r="J199" s="49">
        <v>1508</v>
      </c>
      <c r="K199" s="51">
        <f>(J199/$J$244)*100</f>
        <v>1.456660336800047E-05</v>
      </c>
      <c r="L199" s="52">
        <f>D199-J199</f>
        <v>28492</v>
      </c>
    </row>
    <row r="200" spans="1:12" ht="15.75">
      <c r="A200" s="24" t="s">
        <v>180</v>
      </c>
      <c r="B200" s="25" t="s">
        <v>181</v>
      </c>
      <c r="C200" s="49">
        <v>77427167</v>
      </c>
      <c r="D200" s="49">
        <v>77427167</v>
      </c>
      <c r="E200" s="49">
        <f t="shared" si="22"/>
        <v>102324</v>
      </c>
      <c r="F200" s="49">
        <v>102324</v>
      </c>
      <c r="G200" s="51">
        <f>(F200/$F$244)*100</f>
        <v>0.0007693226456061699</v>
      </c>
      <c r="H200" s="49">
        <f>D200-F200</f>
        <v>77324843</v>
      </c>
      <c r="I200" s="49">
        <f t="shared" si="23"/>
        <v>21125</v>
      </c>
      <c r="J200" s="49">
        <v>21125</v>
      </c>
      <c r="K200" s="51">
        <f>(J200/$J$244)*100</f>
        <v>0.00020405802131897208</v>
      </c>
      <c r="L200" s="52">
        <f>D200-J200</f>
        <v>77406042</v>
      </c>
    </row>
    <row r="201" spans="1:12" ht="15.75">
      <c r="A201" s="24" t="s">
        <v>182</v>
      </c>
      <c r="B201" s="25" t="s">
        <v>183</v>
      </c>
      <c r="C201" s="49">
        <v>32200</v>
      </c>
      <c r="D201" s="49">
        <v>32200</v>
      </c>
      <c r="E201" s="49">
        <f t="shared" si="22"/>
        <v>393</v>
      </c>
      <c r="F201" s="49">
        <v>393</v>
      </c>
      <c r="G201" s="51">
        <f>(F201/$F$244)*100</f>
        <v>2.954769161909472E-06</v>
      </c>
      <c r="H201" s="49">
        <f>D201-F201</f>
        <v>31807</v>
      </c>
      <c r="I201" s="49">
        <f t="shared" si="23"/>
        <v>393</v>
      </c>
      <c r="J201" s="49">
        <v>393</v>
      </c>
      <c r="K201" s="51">
        <f>(J201/$J$244)*100</f>
        <v>3.7962036628807585E-06</v>
      </c>
      <c r="L201" s="52">
        <f>D201-J201</f>
        <v>31807</v>
      </c>
    </row>
    <row r="202" spans="1:12" ht="15.75">
      <c r="A202" s="24" t="s">
        <v>184</v>
      </c>
      <c r="B202" s="25" t="s">
        <v>250</v>
      </c>
      <c r="C202" s="49">
        <v>1315000</v>
      </c>
      <c r="D202" s="49">
        <v>1315000</v>
      </c>
      <c r="E202" s="49">
        <f t="shared" si="22"/>
        <v>0</v>
      </c>
      <c r="F202" s="49">
        <v>0</v>
      </c>
      <c r="G202" s="51">
        <f>(F202/$F$244)*100</f>
        <v>0</v>
      </c>
      <c r="H202" s="49">
        <f t="shared" si="17"/>
        <v>1315000</v>
      </c>
      <c r="I202" s="49">
        <f t="shared" si="23"/>
        <v>0</v>
      </c>
      <c r="J202" s="49">
        <v>0</v>
      </c>
      <c r="K202" s="51">
        <f>(J202/$J$244)*100</f>
        <v>0</v>
      </c>
      <c r="L202" s="52">
        <f t="shared" si="19"/>
        <v>1315000</v>
      </c>
    </row>
    <row r="203" spans="1:12" ht="15.75">
      <c r="A203" s="24" t="s">
        <v>185</v>
      </c>
      <c r="B203" s="25" t="s">
        <v>186</v>
      </c>
      <c r="C203" s="49">
        <v>37803030</v>
      </c>
      <c r="D203" s="49">
        <v>37803030</v>
      </c>
      <c r="E203" s="49">
        <f t="shared" si="22"/>
        <v>0</v>
      </c>
      <c r="F203" s="49">
        <v>0</v>
      </c>
      <c r="G203" s="51">
        <f>(F203/$F$244)*100</f>
        <v>0</v>
      </c>
      <c r="H203" s="49">
        <f t="shared" si="17"/>
        <v>37803030</v>
      </c>
      <c r="I203" s="49">
        <f t="shared" si="23"/>
        <v>0</v>
      </c>
      <c r="J203" s="49">
        <v>0</v>
      </c>
      <c r="K203" s="51">
        <f>(J203/$J$244)*100</f>
        <v>0</v>
      </c>
      <c r="L203" s="52">
        <f t="shared" si="19"/>
        <v>37803030</v>
      </c>
    </row>
    <row r="204" spans="1:12" ht="15.75">
      <c r="A204" s="24" t="s">
        <v>187</v>
      </c>
      <c r="B204" s="25" t="s">
        <v>188</v>
      </c>
      <c r="C204" s="49">
        <v>28000</v>
      </c>
      <c r="D204" s="49">
        <v>28000</v>
      </c>
      <c r="E204" s="49">
        <f t="shared" si="22"/>
        <v>0</v>
      </c>
      <c r="F204" s="49">
        <v>0</v>
      </c>
      <c r="G204" s="51">
        <f>(F204/$F$244)*100</f>
        <v>0</v>
      </c>
      <c r="H204" s="49">
        <f>D204-F204</f>
        <v>28000</v>
      </c>
      <c r="I204" s="49">
        <f t="shared" si="23"/>
        <v>0</v>
      </c>
      <c r="J204" s="49">
        <v>0</v>
      </c>
      <c r="K204" s="51">
        <f>(J204/$J$244)*100</f>
        <v>0</v>
      </c>
      <c r="L204" s="52">
        <f>D204-J204</f>
        <v>28000</v>
      </c>
    </row>
    <row r="205" spans="1:12" ht="15.75">
      <c r="A205" s="24" t="s">
        <v>254</v>
      </c>
      <c r="B205" s="25" t="s">
        <v>255</v>
      </c>
      <c r="C205" s="49">
        <v>20000</v>
      </c>
      <c r="D205" s="49">
        <v>20000</v>
      </c>
      <c r="E205" s="49">
        <f t="shared" si="22"/>
        <v>0</v>
      </c>
      <c r="F205" s="49">
        <v>0</v>
      </c>
      <c r="G205" s="51">
        <f>(F205/$F$244)*100</f>
        <v>0</v>
      </c>
      <c r="H205" s="49">
        <f t="shared" si="17"/>
        <v>20000</v>
      </c>
      <c r="I205" s="49">
        <f t="shared" si="23"/>
        <v>0</v>
      </c>
      <c r="J205" s="49">
        <v>0</v>
      </c>
      <c r="K205" s="51">
        <f>(J205/$J$244)*100</f>
        <v>0</v>
      </c>
      <c r="L205" s="52">
        <f t="shared" si="19"/>
        <v>20000</v>
      </c>
    </row>
    <row r="206" spans="1:12" ht="15.75">
      <c r="A206" s="40" t="s">
        <v>189</v>
      </c>
      <c r="B206" s="30" t="s">
        <v>190</v>
      </c>
      <c r="C206" s="46">
        <f>SUM(C207:C214)</f>
        <v>315908622</v>
      </c>
      <c r="D206" s="46">
        <f>SUM(D207:D214)</f>
        <v>316038357</v>
      </c>
      <c r="E206" s="46">
        <f>SUM(E207:E214)</f>
        <v>40955897</v>
      </c>
      <c r="F206" s="46">
        <f>SUM(F207:F214)</f>
        <v>40955897</v>
      </c>
      <c r="G206" s="47">
        <f>(F206/$F$244)*100</f>
        <v>0.3079267721474317</v>
      </c>
      <c r="H206" s="46">
        <f t="shared" si="17"/>
        <v>275082460</v>
      </c>
      <c r="I206" s="46">
        <f>SUM(I207:I214)</f>
        <v>34495003</v>
      </c>
      <c r="J206" s="46">
        <f>SUM(J207:J214)</f>
        <v>34495003</v>
      </c>
      <c r="K206" s="47">
        <f>(J206/$J$244)*100</f>
        <v>0.3332062512460121</v>
      </c>
      <c r="L206" s="48">
        <f t="shared" si="19"/>
        <v>281543354</v>
      </c>
    </row>
    <row r="207" spans="1:12" ht="15.75">
      <c r="A207" s="24" t="s">
        <v>28</v>
      </c>
      <c r="B207" s="25" t="s">
        <v>33</v>
      </c>
      <c r="C207" s="49">
        <v>94367150</v>
      </c>
      <c r="D207" s="49">
        <v>94496885</v>
      </c>
      <c r="E207" s="49">
        <f aca="true" t="shared" si="24" ref="E207:E214">F207-0</f>
        <v>11889399</v>
      </c>
      <c r="F207" s="49">
        <v>11889399</v>
      </c>
      <c r="G207" s="51">
        <f>(F207/$F$244)*100</f>
        <v>0.0893904059003494</v>
      </c>
      <c r="H207" s="49">
        <f t="shared" si="17"/>
        <v>82607486</v>
      </c>
      <c r="I207" s="49">
        <f aca="true" t="shared" si="25" ref="I207:I214">J207-0</f>
        <v>9200456</v>
      </c>
      <c r="J207" s="49">
        <v>9200456</v>
      </c>
      <c r="K207" s="51">
        <f>(J207/$J$244)*100</f>
        <v>0.088872276761764</v>
      </c>
      <c r="L207" s="52">
        <f t="shared" si="19"/>
        <v>85296429</v>
      </c>
    </row>
    <row r="208" spans="1:12" ht="15.75">
      <c r="A208" s="24" t="s">
        <v>39</v>
      </c>
      <c r="B208" s="25" t="s">
        <v>41</v>
      </c>
      <c r="C208" s="49">
        <v>5000</v>
      </c>
      <c r="D208" s="49">
        <v>5000</v>
      </c>
      <c r="E208" s="49">
        <f t="shared" si="24"/>
        <v>0</v>
      </c>
      <c r="F208" s="49">
        <v>0</v>
      </c>
      <c r="G208" s="51">
        <f>(F208/$F$244)*100</f>
        <v>0</v>
      </c>
      <c r="H208" s="49">
        <f t="shared" si="17"/>
        <v>5000</v>
      </c>
      <c r="I208" s="49">
        <f t="shared" si="25"/>
        <v>0</v>
      </c>
      <c r="J208" s="49">
        <v>0</v>
      </c>
      <c r="K208" s="51">
        <f>(J208/$J$244)*100</f>
        <v>0</v>
      </c>
      <c r="L208" s="52">
        <f t="shared" si="19"/>
        <v>5000</v>
      </c>
    </row>
    <row r="209" spans="1:12" ht="15.75">
      <c r="A209" s="24" t="s">
        <v>131</v>
      </c>
      <c r="B209" s="25" t="s">
        <v>132</v>
      </c>
      <c r="C209" s="49">
        <v>10781105</v>
      </c>
      <c r="D209" s="49">
        <v>10781105</v>
      </c>
      <c r="E209" s="49">
        <f t="shared" si="24"/>
        <v>32472</v>
      </c>
      <c r="F209" s="49">
        <v>32472</v>
      </c>
      <c r="G209" s="51">
        <f>(F209/$F$244)*100</f>
        <v>0.0002441406214389933</v>
      </c>
      <c r="H209" s="49">
        <f>D209-F209</f>
        <v>10748633</v>
      </c>
      <c r="I209" s="49">
        <f t="shared" si="25"/>
        <v>32472</v>
      </c>
      <c r="J209" s="49">
        <v>32472</v>
      </c>
      <c r="K209" s="51">
        <f>(J209/$J$244)*100</f>
        <v>0.00031366494997726207</v>
      </c>
      <c r="L209" s="52">
        <f>D209-J209</f>
        <v>10748633</v>
      </c>
    </row>
    <row r="210" spans="1:12" ht="15.75">
      <c r="A210" s="24" t="s">
        <v>83</v>
      </c>
      <c r="B210" s="25" t="s">
        <v>85</v>
      </c>
      <c r="C210" s="49">
        <v>5500000</v>
      </c>
      <c r="D210" s="49">
        <v>5500000</v>
      </c>
      <c r="E210" s="49">
        <f t="shared" si="24"/>
        <v>0</v>
      </c>
      <c r="F210" s="49">
        <v>0</v>
      </c>
      <c r="G210" s="51">
        <f>(F210/$F$244)*100</f>
        <v>0</v>
      </c>
      <c r="H210" s="49">
        <f>D210-F210</f>
        <v>5500000</v>
      </c>
      <c r="I210" s="49">
        <f t="shared" si="25"/>
        <v>0</v>
      </c>
      <c r="J210" s="49">
        <v>0</v>
      </c>
      <c r="K210" s="51">
        <f>(J210/$J$244)*100</f>
        <v>0</v>
      </c>
      <c r="L210" s="52">
        <f>D210-J210</f>
        <v>5500000</v>
      </c>
    </row>
    <row r="211" spans="1:12" ht="15.75">
      <c r="A211" s="24" t="s">
        <v>53</v>
      </c>
      <c r="B211" s="25" t="s">
        <v>60</v>
      </c>
      <c r="C211" s="49">
        <v>10155000</v>
      </c>
      <c r="D211" s="49">
        <v>10155000</v>
      </c>
      <c r="E211" s="49">
        <f t="shared" si="24"/>
        <v>1150422</v>
      </c>
      <c r="F211" s="49">
        <v>1150422</v>
      </c>
      <c r="G211" s="51">
        <f>(F211/$F$244)*100</f>
        <v>0.00864944389003109</v>
      </c>
      <c r="H211" s="49">
        <f t="shared" si="17"/>
        <v>9004578</v>
      </c>
      <c r="I211" s="49">
        <f t="shared" si="25"/>
        <v>0</v>
      </c>
      <c r="J211" s="49">
        <v>0</v>
      </c>
      <c r="K211" s="51">
        <f>(J211/$J$244)*100</f>
        <v>0</v>
      </c>
      <c r="L211" s="52">
        <f t="shared" si="19"/>
        <v>10155000</v>
      </c>
    </row>
    <row r="212" spans="1:12" ht="15.75">
      <c r="A212" s="24" t="s">
        <v>191</v>
      </c>
      <c r="B212" s="25" t="s">
        <v>192</v>
      </c>
      <c r="C212" s="49">
        <v>14385679</v>
      </c>
      <c r="D212" s="49">
        <v>14385679</v>
      </c>
      <c r="E212" s="49">
        <f t="shared" si="24"/>
        <v>2269565</v>
      </c>
      <c r="F212" s="49">
        <v>2269565</v>
      </c>
      <c r="G212" s="51">
        <f>(F212/$F$244)*100</f>
        <v>0.01706371672506125</v>
      </c>
      <c r="H212" s="49">
        <f t="shared" si="17"/>
        <v>12116114</v>
      </c>
      <c r="I212" s="49">
        <f t="shared" si="25"/>
        <v>573587</v>
      </c>
      <c r="J212" s="49">
        <v>573587</v>
      </c>
      <c r="K212" s="51">
        <f>(J212/$J$244)*100</f>
        <v>0.005540593054404034</v>
      </c>
      <c r="L212" s="52">
        <f t="shared" si="19"/>
        <v>13812092</v>
      </c>
    </row>
    <row r="213" spans="1:12" ht="15.75">
      <c r="A213" s="24" t="s">
        <v>54</v>
      </c>
      <c r="B213" s="25" t="s">
        <v>61</v>
      </c>
      <c r="C213" s="49">
        <v>135470500</v>
      </c>
      <c r="D213" s="49">
        <v>135470500</v>
      </c>
      <c r="E213" s="49">
        <f t="shared" si="24"/>
        <v>25614039</v>
      </c>
      <c r="F213" s="49">
        <v>25614039</v>
      </c>
      <c r="G213" s="51">
        <f>(F213/$F$244)*100</f>
        <v>0.19257906501055097</v>
      </c>
      <c r="H213" s="49">
        <f t="shared" si="17"/>
        <v>109856461</v>
      </c>
      <c r="I213" s="49">
        <f t="shared" si="25"/>
        <v>24688488</v>
      </c>
      <c r="J213" s="49">
        <v>24688488</v>
      </c>
      <c r="K213" s="51">
        <f>(J213/$J$244)*100</f>
        <v>0.2384797164798668</v>
      </c>
      <c r="L213" s="52">
        <f t="shared" si="19"/>
        <v>110782012</v>
      </c>
    </row>
    <row r="214" spans="1:12" ht="15.75">
      <c r="A214" s="24" t="s">
        <v>185</v>
      </c>
      <c r="B214" s="25" t="s">
        <v>186</v>
      </c>
      <c r="C214" s="49">
        <v>45244188</v>
      </c>
      <c r="D214" s="49">
        <v>45244188</v>
      </c>
      <c r="E214" s="49">
        <f t="shared" si="24"/>
        <v>0</v>
      </c>
      <c r="F214" s="49">
        <v>0</v>
      </c>
      <c r="G214" s="51">
        <f>(F214/$F$244)*100</f>
        <v>0</v>
      </c>
      <c r="H214" s="49">
        <f t="shared" si="17"/>
        <v>45244188</v>
      </c>
      <c r="I214" s="49">
        <f t="shared" si="25"/>
        <v>0</v>
      </c>
      <c r="J214" s="49">
        <v>0</v>
      </c>
      <c r="K214" s="51">
        <f>(J214/$J$244)*100</f>
        <v>0</v>
      </c>
      <c r="L214" s="52">
        <f t="shared" si="19"/>
        <v>45244188</v>
      </c>
    </row>
    <row r="215" spans="1:12" ht="15.75">
      <c r="A215" s="40" t="s">
        <v>193</v>
      </c>
      <c r="B215" s="30" t="s">
        <v>194</v>
      </c>
      <c r="C215" s="46">
        <f>SUM(C216:C218)</f>
        <v>6570858</v>
      </c>
      <c r="D215" s="46">
        <f>SUM(D216:D218)</f>
        <v>6570858</v>
      </c>
      <c r="E215" s="46">
        <f>SUM(E216:E218)</f>
        <v>829862</v>
      </c>
      <c r="F215" s="46">
        <f>SUM(F216:F218)</f>
        <v>829862</v>
      </c>
      <c r="G215" s="47">
        <f>(F215/$F$244)*100</f>
        <v>0.006239314621477146</v>
      </c>
      <c r="H215" s="46">
        <f t="shared" si="17"/>
        <v>5740996</v>
      </c>
      <c r="I215" s="46">
        <f>SUM(I216:I218)</f>
        <v>745067</v>
      </c>
      <c r="J215" s="46">
        <f>SUM(J216:J218)</f>
        <v>745067</v>
      </c>
      <c r="K215" s="47">
        <f>(J215/$J$244)*100</f>
        <v>0.00719701291219231</v>
      </c>
      <c r="L215" s="48">
        <f t="shared" si="19"/>
        <v>5825791</v>
      </c>
    </row>
    <row r="216" spans="1:12" ht="15.75">
      <c r="A216" s="24" t="s">
        <v>28</v>
      </c>
      <c r="B216" s="25" t="s">
        <v>33</v>
      </c>
      <c r="C216" s="49">
        <v>5570858</v>
      </c>
      <c r="D216" s="49">
        <v>5570858</v>
      </c>
      <c r="E216" s="49">
        <f>F216-0</f>
        <v>804862</v>
      </c>
      <c r="F216" s="49">
        <v>804862</v>
      </c>
      <c r="G216" s="51">
        <f>(F216/$F$244)*100</f>
        <v>0.006051352206597408</v>
      </c>
      <c r="H216" s="49">
        <f t="shared" si="17"/>
        <v>4765996</v>
      </c>
      <c r="I216" s="49">
        <f>J216-0</f>
        <v>745067</v>
      </c>
      <c r="J216" s="49">
        <v>745067</v>
      </c>
      <c r="K216" s="51">
        <f>(J216/$J$244)*100</f>
        <v>0.00719701291219231</v>
      </c>
      <c r="L216" s="52">
        <f t="shared" si="19"/>
        <v>4825791</v>
      </c>
    </row>
    <row r="217" spans="1:12" ht="15.75">
      <c r="A217" s="24" t="s">
        <v>164</v>
      </c>
      <c r="B217" s="25" t="s">
        <v>165</v>
      </c>
      <c r="C217" s="49">
        <v>1000000</v>
      </c>
      <c r="D217" s="49">
        <v>1000000</v>
      </c>
      <c r="E217" s="49">
        <f>F217-0</f>
        <v>25000</v>
      </c>
      <c r="F217" s="49">
        <v>25000</v>
      </c>
      <c r="G217" s="51">
        <f>(F217/$F$244)*100</f>
        <v>0.0001879624148797374</v>
      </c>
      <c r="H217" s="49">
        <f t="shared" si="17"/>
        <v>975000</v>
      </c>
      <c r="I217" s="49">
        <f>J217-0</f>
        <v>0</v>
      </c>
      <c r="J217" s="49">
        <v>0</v>
      </c>
      <c r="K217" s="51">
        <f>(J217/$J$244)*100</f>
        <v>0</v>
      </c>
      <c r="L217" s="52">
        <f t="shared" si="19"/>
        <v>1000000</v>
      </c>
    </row>
    <row r="218" spans="1:12" ht="15.75">
      <c r="A218" s="24" t="s">
        <v>117</v>
      </c>
      <c r="B218" s="25" t="s">
        <v>124</v>
      </c>
      <c r="C218" s="49">
        <v>0</v>
      </c>
      <c r="D218" s="49"/>
      <c r="E218" s="49">
        <f>F218-0</f>
        <v>0</v>
      </c>
      <c r="F218" s="49">
        <v>0</v>
      </c>
      <c r="G218" s="51">
        <f>(F218/$F$244)*100</f>
        <v>0</v>
      </c>
      <c r="H218" s="49">
        <f t="shared" si="17"/>
        <v>0</v>
      </c>
      <c r="I218" s="49">
        <f>J218-0</f>
        <v>0</v>
      </c>
      <c r="J218" s="49">
        <v>0</v>
      </c>
      <c r="K218" s="51">
        <f>(J218/$J$244)*100</f>
        <v>0</v>
      </c>
      <c r="L218" s="52">
        <f t="shared" si="19"/>
        <v>0</v>
      </c>
    </row>
    <row r="219" spans="1:12" ht="15.75">
      <c r="A219" s="40" t="s">
        <v>195</v>
      </c>
      <c r="B219" s="30" t="s">
        <v>196</v>
      </c>
      <c r="C219" s="46">
        <f>SUM(C220:C228)</f>
        <v>1551694301</v>
      </c>
      <c r="D219" s="46">
        <f>SUM(D220:D228)</f>
        <v>1551693751</v>
      </c>
      <c r="E219" s="46">
        <f>SUM(E220:E228)</f>
        <v>100253777</v>
      </c>
      <c r="F219" s="46">
        <f>SUM(F220:F228)</f>
        <v>100253777</v>
      </c>
      <c r="G219" s="47">
        <f>(F219/$F$244)*100</f>
        <v>0.753757681029387</v>
      </c>
      <c r="H219" s="46">
        <f t="shared" si="17"/>
        <v>1451439974</v>
      </c>
      <c r="I219" s="46">
        <f>SUM(I220:I228)</f>
        <v>83609528</v>
      </c>
      <c r="J219" s="46">
        <f>SUM(J220:J228)</f>
        <v>83609528</v>
      </c>
      <c r="K219" s="47">
        <f>(J219/$J$244)*100</f>
        <v>0.8076305253061865</v>
      </c>
      <c r="L219" s="48">
        <f t="shared" si="19"/>
        <v>1468084223</v>
      </c>
    </row>
    <row r="220" spans="1:12" ht="15.75">
      <c r="A220" s="24" t="s">
        <v>28</v>
      </c>
      <c r="B220" s="25" t="s">
        <v>33</v>
      </c>
      <c r="C220" s="49">
        <v>481389904</v>
      </c>
      <c r="D220" s="49">
        <v>481874079</v>
      </c>
      <c r="E220" s="49">
        <f aca="true" t="shared" si="26" ref="E220:E228">F220-0</f>
        <v>43729278</v>
      </c>
      <c r="F220" s="49">
        <v>43729278</v>
      </c>
      <c r="G220" s="51">
        <f>(F220/$F$244)*100</f>
        <v>0.32877842775309496</v>
      </c>
      <c r="H220" s="49">
        <f t="shared" si="17"/>
        <v>438144801</v>
      </c>
      <c r="I220" s="49">
        <f aca="true" t="shared" si="27" ref="I220:I228">J220-0</f>
        <v>37035191</v>
      </c>
      <c r="J220" s="49">
        <v>37035191</v>
      </c>
      <c r="K220" s="51">
        <f>(J220/$J$244)*100</f>
        <v>0.35774332755645927</v>
      </c>
      <c r="L220" s="52">
        <f t="shared" si="19"/>
        <v>444838888</v>
      </c>
    </row>
    <row r="221" spans="1:12" ht="15.75">
      <c r="A221" s="24" t="s">
        <v>131</v>
      </c>
      <c r="B221" s="25" t="s">
        <v>270</v>
      </c>
      <c r="C221" s="49">
        <v>100000</v>
      </c>
      <c r="D221" s="49">
        <v>100000</v>
      </c>
      <c r="E221" s="49">
        <f t="shared" si="26"/>
        <v>0</v>
      </c>
      <c r="F221" s="49">
        <v>0</v>
      </c>
      <c r="G221" s="51">
        <f>(F221/$F$244)*100</f>
        <v>0</v>
      </c>
      <c r="H221" s="49">
        <f t="shared" si="17"/>
        <v>100000</v>
      </c>
      <c r="I221" s="49">
        <f t="shared" si="27"/>
        <v>0</v>
      </c>
      <c r="J221" s="49">
        <v>0</v>
      </c>
      <c r="K221" s="51">
        <f>(J221/$J$244)*100</f>
        <v>0</v>
      </c>
      <c r="L221" s="52">
        <f t="shared" si="19"/>
        <v>100000</v>
      </c>
    </row>
    <row r="222" spans="1:12" ht="15.75">
      <c r="A222" s="24" t="s">
        <v>135</v>
      </c>
      <c r="B222" s="25" t="s">
        <v>136</v>
      </c>
      <c r="C222" s="49">
        <v>3341553</v>
      </c>
      <c r="D222" s="49">
        <v>3341553</v>
      </c>
      <c r="E222" s="49">
        <f t="shared" si="26"/>
        <v>0</v>
      </c>
      <c r="F222" s="49">
        <v>0</v>
      </c>
      <c r="G222" s="51">
        <f>(F222/$F$244)*100</f>
        <v>0</v>
      </c>
      <c r="H222" s="49">
        <f t="shared" si="17"/>
        <v>3341553</v>
      </c>
      <c r="I222" s="49">
        <f t="shared" si="27"/>
        <v>0</v>
      </c>
      <c r="J222" s="49">
        <v>0</v>
      </c>
      <c r="K222" s="51">
        <f>(J222/$J$244)*100</f>
        <v>0</v>
      </c>
      <c r="L222" s="52">
        <f t="shared" si="19"/>
        <v>3341553</v>
      </c>
    </row>
    <row r="223" spans="1:12" ht="15.75">
      <c r="A223" s="24" t="s">
        <v>151</v>
      </c>
      <c r="B223" s="25" t="s">
        <v>152</v>
      </c>
      <c r="C223" s="49">
        <v>455257899</v>
      </c>
      <c r="D223" s="49">
        <v>455257899</v>
      </c>
      <c r="E223" s="49">
        <f t="shared" si="26"/>
        <v>45688749</v>
      </c>
      <c r="F223" s="49">
        <v>45688749</v>
      </c>
      <c r="G223" s="51">
        <f>(F223/$F$244)*100</f>
        <v>0.3435107037949675</v>
      </c>
      <c r="H223" s="49">
        <f t="shared" si="17"/>
        <v>409569150</v>
      </c>
      <c r="I223" s="49">
        <f t="shared" si="27"/>
        <v>45500000</v>
      </c>
      <c r="J223" s="49">
        <v>45500000</v>
      </c>
      <c r="K223" s="51">
        <f>(J223/$J$244)*100</f>
        <v>0.4395095843793244</v>
      </c>
      <c r="L223" s="52">
        <f t="shared" si="19"/>
        <v>409757899</v>
      </c>
    </row>
    <row r="224" spans="1:12" ht="15.75">
      <c r="A224" s="24" t="s">
        <v>70</v>
      </c>
      <c r="B224" s="25" t="s">
        <v>78</v>
      </c>
      <c r="C224" s="49">
        <v>38549709</v>
      </c>
      <c r="D224" s="49">
        <v>38549709</v>
      </c>
      <c r="E224" s="49">
        <f t="shared" si="26"/>
        <v>0</v>
      </c>
      <c r="F224" s="49">
        <v>0</v>
      </c>
      <c r="G224" s="51">
        <f>(F224/$F$244)*100</f>
        <v>0</v>
      </c>
      <c r="H224" s="49">
        <f t="shared" si="17"/>
        <v>38549709</v>
      </c>
      <c r="I224" s="49">
        <f t="shared" si="27"/>
        <v>0</v>
      </c>
      <c r="J224" s="49">
        <v>0</v>
      </c>
      <c r="K224" s="51">
        <f>(J224/$J$244)*100</f>
        <v>0</v>
      </c>
      <c r="L224" s="52">
        <f t="shared" si="19"/>
        <v>38549709</v>
      </c>
    </row>
    <row r="225" spans="1:12" ht="15.75">
      <c r="A225" s="24" t="s">
        <v>71</v>
      </c>
      <c r="B225" s="25" t="s">
        <v>79</v>
      </c>
      <c r="C225" s="49">
        <v>141185229</v>
      </c>
      <c r="D225" s="49">
        <v>140700504</v>
      </c>
      <c r="E225" s="49">
        <f t="shared" si="26"/>
        <v>10835750</v>
      </c>
      <c r="F225" s="49">
        <v>10835750</v>
      </c>
      <c r="G225" s="51">
        <f>(F225/$F$244)*100</f>
        <v>0.08146854948132458</v>
      </c>
      <c r="H225" s="49">
        <f t="shared" si="17"/>
        <v>129864754</v>
      </c>
      <c r="I225" s="49">
        <f t="shared" si="27"/>
        <v>1074337</v>
      </c>
      <c r="J225" s="49">
        <v>1074337</v>
      </c>
      <c r="K225" s="51">
        <f>(J225/$J$244)*100</f>
        <v>0.010377613370402864</v>
      </c>
      <c r="L225" s="52">
        <f t="shared" si="19"/>
        <v>139626167</v>
      </c>
    </row>
    <row r="226" spans="1:12" ht="15.75">
      <c r="A226" s="24" t="s">
        <v>197</v>
      </c>
      <c r="B226" s="25" t="s">
        <v>198</v>
      </c>
      <c r="C226" s="49">
        <v>386853990</v>
      </c>
      <c r="D226" s="49">
        <v>386853990</v>
      </c>
      <c r="E226" s="49">
        <f t="shared" si="26"/>
        <v>0</v>
      </c>
      <c r="F226" s="49">
        <v>0</v>
      </c>
      <c r="G226" s="51">
        <f>(F226/$F$244)*100</f>
        <v>0</v>
      </c>
      <c r="H226" s="49">
        <f t="shared" si="17"/>
        <v>386853990</v>
      </c>
      <c r="I226" s="49">
        <f t="shared" si="27"/>
        <v>0</v>
      </c>
      <c r="J226" s="49">
        <v>0</v>
      </c>
      <c r="K226" s="51">
        <f>(J226/$J$244)*100</f>
        <v>0</v>
      </c>
      <c r="L226" s="52">
        <f t="shared" si="19"/>
        <v>386853990</v>
      </c>
    </row>
    <row r="227" spans="1:12" ht="15.75">
      <c r="A227" s="24" t="s">
        <v>199</v>
      </c>
      <c r="B227" s="25" t="s">
        <v>200</v>
      </c>
      <c r="C227" s="49">
        <v>6873935</v>
      </c>
      <c r="D227" s="49">
        <v>6873935</v>
      </c>
      <c r="E227" s="49">
        <f t="shared" si="26"/>
        <v>0</v>
      </c>
      <c r="F227" s="49">
        <v>0</v>
      </c>
      <c r="G227" s="51">
        <f>(F227/$F$244)*100</f>
        <v>0</v>
      </c>
      <c r="H227" s="49">
        <f t="shared" si="17"/>
        <v>6873935</v>
      </c>
      <c r="I227" s="49">
        <f t="shared" si="27"/>
        <v>0</v>
      </c>
      <c r="J227" s="49">
        <v>0</v>
      </c>
      <c r="K227" s="51">
        <f>(J227/$J$244)*100</f>
        <v>0</v>
      </c>
      <c r="L227" s="52">
        <f t="shared" si="19"/>
        <v>6873935</v>
      </c>
    </row>
    <row r="228" spans="1:12" ht="15.75">
      <c r="A228" s="24" t="s">
        <v>201</v>
      </c>
      <c r="B228" s="25" t="s">
        <v>202</v>
      </c>
      <c r="C228" s="49">
        <v>38142082</v>
      </c>
      <c r="D228" s="49">
        <v>38142082</v>
      </c>
      <c r="E228" s="49">
        <f t="shared" si="26"/>
        <v>0</v>
      </c>
      <c r="F228" s="49">
        <v>0</v>
      </c>
      <c r="G228" s="51">
        <f>(F228/$F$244)*100</f>
        <v>0</v>
      </c>
      <c r="H228" s="49">
        <f t="shared" si="17"/>
        <v>38142082</v>
      </c>
      <c r="I228" s="49">
        <f t="shared" si="27"/>
        <v>0</v>
      </c>
      <c r="J228" s="49">
        <v>0</v>
      </c>
      <c r="K228" s="51">
        <f>(J228/$J$244)*100</f>
        <v>0</v>
      </c>
      <c r="L228" s="52">
        <f t="shared" si="19"/>
        <v>38142082</v>
      </c>
    </row>
    <row r="229" spans="1:12" ht="15.75">
      <c r="A229" s="40" t="s">
        <v>203</v>
      </c>
      <c r="B229" s="30" t="s">
        <v>204</v>
      </c>
      <c r="C229" s="46">
        <f>SUM(C230:C233)</f>
        <v>35377947</v>
      </c>
      <c r="D229" s="46">
        <f>SUM(D230:D233)</f>
        <v>35272947</v>
      </c>
      <c r="E229" s="46">
        <f>SUM(E230:E233)</f>
        <v>3903659</v>
      </c>
      <c r="F229" s="46">
        <f>SUM(F230:F233)</f>
        <v>3903659</v>
      </c>
      <c r="G229" s="47">
        <f>(F229/$F$244)*100</f>
        <v>0.029349646900280836</v>
      </c>
      <c r="H229" s="46">
        <f t="shared" si="17"/>
        <v>31369288</v>
      </c>
      <c r="I229" s="46">
        <f>SUM(I230:I233)</f>
        <v>3301351</v>
      </c>
      <c r="J229" s="46">
        <f>SUM(J230:J233)</f>
        <v>3301351</v>
      </c>
      <c r="K229" s="47">
        <f>(J229/$J$244)*100</f>
        <v>0.03188956936044544</v>
      </c>
      <c r="L229" s="48">
        <f t="shared" si="19"/>
        <v>31971596</v>
      </c>
    </row>
    <row r="230" spans="1:12" ht="15.75">
      <c r="A230" s="24" t="s">
        <v>28</v>
      </c>
      <c r="B230" s="25" t="s">
        <v>33</v>
      </c>
      <c r="C230" s="49">
        <v>9570000</v>
      </c>
      <c r="D230" s="49">
        <v>9770000</v>
      </c>
      <c r="E230" s="49">
        <f>F230-0</f>
        <v>1621238</v>
      </c>
      <c r="F230" s="49">
        <v>1621238</v>
      </c>
      <c r="G230" s="51">
        <f>(F230/$F$244)*100</f>
        <v>0.012189272382991827</v>
      </c>
      <c r="H230" s="49">
        <f t="shared" si="17"/>
        <v>8148762</v>
      </c>
      <c r="I230" s="49">
        <f>J230-0</f>
        <v>1595346</v>
      </c>
      <c r="J230" s="49">
        <v>1595346</v>
      </c>
      <c r="K230" s="51">
        <f>(J230/$J$244)*100</f>
        <v>0.015410326536290498</v>
      </c>
      <c r="L230" s="52">
        <f t="shared" si="19"/>
        <v>8174654</v>
      </c>
    </row>
    <row r="231" spans="1:12" ht="15.75">
      <c r="A231" s="24" t="s">
        <v>205</v>
      </c>
      <c r="B231" s="25" t="s">
        <v>206</v>
      </c>
      <c r="C231" s="49">
        <v>481105</v>
      </c>
      <c r="D231" s="49">
        <v>481105</v>
      </c>
      <c r="E231" s="49">
        <f>F231-0</f>
        <v>0</v>
      </c>
      <c r="F231" s="49">
        <v>0</v>
      </c>
      <c r="G231" s="51">
        <f>(F231/$F$244)*100</f>
        <v>0</v>
      </c>
      <c r="H231" s="49">
        <f t="shared" si="17"/>
        <v>481105</v>
      </c>
      <c r="I231" s="49">
        <f>J231-0</f>
        <v>0</v>
      </c>
      <c r="J231" s="49">
        <v>0</v>
      </c>
      <c r="K231" s="51">
        <f>(J231/$J$244)*100</f>
        <v>0</v>
      </c>
      <c r="L231" s="52">
        <f t="shared" si="19"/>
        <v>481105</v>
      </c>
    </row>
    <row r="232" spans="1:12" ht="15.75">
      <c r="A232" s="24" t="s">
        <v>207</v>
      </c>
      <c r="B232" s="25" t="s">
        <v>208</v>
      </c>
      <c r="C232" s="49">
        <v>18693818</v>
      </c>
      <c r="D232" s="49">
        <v>18388818</v>
      </c>
      <c r="E232" s="49">
        <f>F232-0</f>
        <v>995100</v>
      </c>
      <c r="F232" s="49">
        <v>995100</v>
      </c>
      <c r="G232" s="51">
        <f>(F232/$F$244)*100</f>
        <v>0.0074816559618730676</v>
      </c>
      <c r="H232" s="49">
        <f t="shared" si="17"/>
        <v>17393718</v>
      </c>
      <c r="I232" s="49">
        <f>J232-0</f>
        <v>995100</v>
      </c>
      <c r="J232" s="49">
        <v>995100</v>
      </c>
      <c r="K232" s="51">
        <f>(J232/$J$244)*100</f>
        <v>0.009612219503645401</v>
      </c>
      <c r="L232" s="52">
        <f t="shared" si="19"/>
        <v>17393718</v>
      </c>
    </row>
    <row r="233" spans="1:12" ht="15.75">
      <c r="A233" s="24" t="s">
        <v>209</v>
      </c>
      <c r="B233" s="25" t="s">
        <v>210</v>
      </c>
      <c r="C233" s="49">
        <v>6633024</v>
      </c>
      <c r="D233" s="49">
        <v>6633024</v>
      </c>
      <c r="E233" s="49">
        <f>F233-0</f>
        <v>1287321</v>
      </c>
      <c r="F233" s="49">
        <v>1287321</v>
      </c>
      <c r="G233" s="51">
        <f>(F233/$F$244)*100</f>
        <v>0.009678718555415937</v>
      </c>
      <c r="H233" s="49">
        <f t="shared" si="17"/>
        <v>5345703</v>
      </c>
      <c r="I233" s="49">
        <f>J233-0</f>
        <v>710905</v>
      </c>
      <c r="J233" s="49">
        <v>710905</v>
      </c>
      <c r="K233" s="51">
        <f>(J233/$J$244)*100</f>
        <v>0.006867023320509531</v>
      </c>
      <c r="L233" s="52">
        <f aca="true" t="shared" si="28" ref="L233:L326">D233-J233</f>
        <v>5922119</v>
      </c>
    </row>
    <row r="234" spans="1:12" ht="15.75">
      <c r="A234" s="40" t="s">
        <v>211</v>
      </c>
      <c r="B234" s="30" t="s">
        <v>212</v>
      </c>
      <c r="C234" s="46">
        <f>SUM(C235:C239)</f>
        <v>5326556036</v>
      </c>
      <c r="D234" s="46">
        <f>SUM(D235:D239)</f>
        <v>5326556036</v>
      </c>
      <c r="E234" s="46">
        <f>SUM(E235:E239)</f>
        <v>920252452</v>
      </c>
      <c r="F234" s="46">
        <f>SUM(F235:F239)</f>
        <v>920252452</v>
      </c>
      <c r="G234" s="47">
        <f>(F234/$F$244)*100</f>
        <v>6.918914927076784</v>
      </c>
      <c r="H234" s="46">
        <f t="shared" si="17"/>
        <v>4406303584</v>
      </c>
      <c r="I234" s="46">
        <f>SUM(I235:I239)</f>
        <v>920252452</v>
      </c>
      <c r="J234" s="46">
        <f>SUM(J235:J239)</f>
        <v>920252452</v>
      </c>
      <c r="K234" s="47">
        <f>(J234/$J$244)*100</f>
        <v>8.88922577368295</v>
      </c>
      <c r="L234" s="48">
        <f t="shared" si="28"/>
        <v>4406303584</v>
      </c>
    </row>
    <row r="235" spans="1:12" ht="15.75">
      <c r="A235" s="24" t="s">
        <v>39</v>
      </c>
      <c r="B235" s="25" t="s">
        <v>41</v>
      </c>
      <c r="C235" s="49">
        <v>3284408595</v>
      </c>
      <c r="D235" s="49">
        <v>3284408595</v>
      </c>
      <c r="E235" s="49">
        <f>F235-0</f>
        <v>37579900</v>
      </c>
      <c r="F235" s="49">
        <v>37579900</v>
      </c>
      <c r="G235" s="51">
        <f>(F235/$F$244)*100</f>
        <v>0.28254435019756174</v>
      </c>
      <c r="H235" s="49">
        <f aca="true" t="shared" si="29" ref="H235:H319">D235-F235</f>
        <v>3246828695</v>
      </c>
      <c r="I235" s="49">
        <f>J235-0</f>
        <v>37579900</v>
      </c>
      <c r="J235" s="49">
        <v>37579900</v>
      </c>
      <c r="K235" s="51">
        <f>(J235/$J$244)*100</f>
        <v>0.36300497208827637</v>
      </c>
      <c r="L235" s="52">
        <f t="shared" si="28"/>
        <v>3246828695</v>
      </c>
    </row>
    <row r="236" spans="1:12" ht="15.75">
      <c r="A236" s="24" t="s">
        <v>213</v>
      </c>
      <c r="B236" s="25" t="s">
        <v>214</v>
      </c>
      <c r="C236" s="49">
        <v>13127578</v>
      </c>
      <c r="D236" s="49">
        <v>13127578</v>
      </c>
      <c r="E236" s="49">
        <f>F236-0</f>
        <v>1622658</v>
      </c>
      <c r="F236" s="49">
        <v>1622658</v>
      </c>
      <c r="G236" s="51">
        <f>(F236/$F$244)*100</f>
        <v>0.012199948648156997</v>
      </c>
      <c r="H236" s="49">
        <f t="shared" si="29"/>
        <v>11504920</v>
      </c>
      <c r="I236" s="49">
        <f>J236-0</f>
        <v>1622658</v>
      </c>
      <c r="J236" s="49">
        <v>1622658</v>
      </c>
      <c r="K236" s="51">
        <f>(J236/$J$244)*100</f>
        <v>0.015674148201533754</v>
      </c>
      <c r="L236" s="52">
        <f t="shared" si="28"/>
        <v>11504920</v>
      </c>
    </row>
    <row r="237" spans="1:12" ht="15.75">
      <c r="A237" s="24" t="s">
        <v>215</v>
      </c>
      <c r="B237" s="25" t="s">
        <v>216</v>
      </c>
      <c r="C237" s="49">
        <v>800954509</v>
      </c>
      <c r="D237" s="49">
        <v>800954509</v>
      </c>
      <c r="E237" s="49">
        <f>F237-0</f>
        <v>83457485</v>
      </c>
      <c r="F237" s="49">
        <v>83457485</v>
      </c>
      <c r="G237" s="51">
        <f>(F237/$F$244)*100</f>
        <v>0.6274748168155785</v>
      </c>
      <c r="H237" s="49">
        <f t="shared" si="29"/>
        <v>717497024</v>
      </c>
      <c r="I237" s="49">
        <f>J237-0</f>
        <v>83457485</v>
      </c>
      <c r="J237" s="49">
        <v>83457485</v>
      </c>
      <c r="K237" s="51">
        <f>(J237/$J$244)*100</f>
        <v>0.8061618581471144</v>
      </c>
      <c r="L237" s="52">
        <f t="shared" si="28"/>
        <v>717497024</v>
      </c>
    </row>
    <row r="238" spans="1:12" ht="15.75">
      <c r="A238" s="24" t="s">
        <v>217</v>
      </c>
      <c r="B238" s="25" t="s">
        <v>218</v>
      </c>
      <c r="C238" s="49">
        <v>10000</v>
      </c>
      <c r="D238" s="49">
        <v>10000</v>
      </c>
      <c r="E238" s="49">
        <f>F238-0</f>
        <v>0</v>
      </c>
      <c r="F238" s="49">
        <v>0</v>
      </c>
      <c r="G238" s="51">
        <f>(F238/$F$244)*100</f>
        <v>0</v>
      </c>
      <c r="H238" s="49">
        <f t="shared" si="29"/>
        <v>10000</v>
      </c>
      <c r="I238" s="49">
        <f>J238-0</f>
        <v>0</v>
      </c>
      <c r="J238" s="49">
        <v>0</v>
      </c>
      <c r="K238" s="51">
        <f>(J238/$J$244)*100</f>
        <v>0</v>
      </c>
      <c r="L238" s="52">
        <f t="shared" si="28"/>
        <v>10000</v>
      </c>
    </row>
    <row r="239" spans="1:12" ht="15.75">
      <c r="A239" s="24" t="s">
        <v>219</v>
      </c>
      <c r="B239" s="25" t="s">
        <v>220</v>
      </c>
      <c r="C239" s="49">
        <v>1228055354</v>
      </c>
      <c r="D239" s="49">
        <v>1228055354</v>
      </c>
      <c r="E239" s="49">
        <f>F239-0</f>
        <v>797592409</v>
      </c>
      <c r="F239" s="49">
        <v>797592409</v>
      </c>
      <c r="G239" s="51">
        <f>(F239/$F$244)*100</f>
        <v>5.9966958114154885</v>
      </c>
      <c r="H239" s="49">
        <f t="shared" si="29"/>
        <v>430462945</v>
      </c>
      <c r="I239" s="49">
        <f>J239-0</f>
        <v>797592409</v>
      </c>
      <c r="J239" s="49">
        <v>797592409</v>
      </c>
      <c r="K239" s="51">
        <f>(J239/$J$244)*100</f>
        <v>7.704384795246025</v>
      </c>
      <c r="L239" s="52">
        <f t="shared" si="28"/>
        <v>430462945</v>
      </c>
    </row>
    <row r="240" spans="1:12" ht="15.75">
      <c r="A240" s="40" t="s">
        <v>221</v>
      </c>
      <c r="B240" s="30" t="s">
        <v>222</v>
      </c>
      <c r="C240" s="46">
        <f>SUM(C241:C242)</f>
        <v>343800293</v>
      </c>
      <c r="D240" s="46">
        <f>SUM(D241:D242)</f>
        <v>343800293</v>
      </c>
      <c r="E240" s="46">
        <f>SUM(E241:E242)</f>
        <v>0</v>
      </c>
      <c r="F240" s="46">
        <f>SUM(F241:F242)</f>
        <v>0</v>
      </c>
      <c r="G240" s="47">
        <f>(F240/$F$244)*100</f>
        <v>0</v>
      </c>
      <c r="H240" s="46">
        <f t="shared" si="29"/>
        <v>343800293</v>
      </c>
      <c r="I240" s="46">
        <f>SUM(I241:I242)</f>
        <v>0</v>
      </c>
      <c r="J240" s="46">
        <f>J241+J242</f>
        <v>0</v>
      </c>
      <c r="K240" s="47">
        <f>(J240/$J$244)*100</f>
        <v>0</v>
      </c>
      <c r="L240" s="48">
        <f t="shared" si="28"/>
        <v>343800293</v>
      </c>
    </row>
    <row r="241" spans="1:12" ht="15.75">
      <c r="A241" s="24" t="s">
        <v>246</v>
      </c>
      <c r="B241" s="65" t="s">
        <v>247</v>
      </c>
      <c r="C241" s="49">
        <v>343500293</v>
      </c>
      <c r="D241" s="66">
        <v>343500293</v>
      </c>
      <c r="E241" s="49">
        <f>F241-0</f>
        <v>0</v>
      </c>
      <c r="F241" s="49">
        <v>0</v>
      </c>
      <c r="G241" s="51">
        <f>(F241/$F$244)*100</f>
        <v>0</v>
      </c>
      <c r="H241" s="49">
        <f t="shared" si="29"/>
        <v>343500293</v>
      </c>
      <c r="I241" s="49">
        <f>J241-0</f>
        <v>0</v>
      </c>
      <c r="J241" s="49">
        <v>0</v>
      </c>
      <c r="K241" s="51">
        <f>(J241/$J$244)*100</f>
        <v>0</v>
      </c>
      <c r="L241" s="52">
        <f t="shared" si="28"/>
        <v>343500293</v>
      </c>
    </row>
    <row r="242" spans="1:12" ht="15.75">
      <c r="A242" s="24" t="s">
        <v>223</v>
      </c>
      <c r="B242" s="25" t="s">
        <v>224</v>
      </c>
      <c r="C242" s="49">
        <v>300000</v>
      </c>
      <c r="D242" s="49">
        <v>300000</v>
      </c>
      <c r="E242" s="49">
        <f>F242-0</f>
        <v>0</v>
      </c>
      <c r="F242" s="49">
        <v>0</v>
      </c>
      <c r="G242" s="51">
        <f>(F242/$F$244)*100</f>
        <v>0</v>
      </c>
      <c r="H242" s="49">
        <f t="shared" si="29"/>
        <v>300000</v>
      </c>
      <c r="I242" s="49">
        <f>J242-0</f>
        <v>0</v>
      </c>
      <c r="J242" s="49">
        <v>0</v>
      </c>
      <c r="K242" s="51">
        <f>(J242/$J$244)*100</f>
        <v>0</v>
      </c>
      <c r="L242" s="52">
        <f t="shared" si="28"/>
        <v>300000</v>
      </c>
    </row>
    <row r="243" spans="1:12" ht="15.75">
      <c r="A243" s="40"/>
      <c r="B243" s="30" t="s">
        <v>16</v>
      </c>
      <c r="C243" s="46">
        <f>C274</f>
        <v>5507654646</v>
      </c>
      <c r="D243" s="46">
        <f>D274</f>
        <v>5507340323</v>
      </c>
      <c r="E243" s="46">
        <f>E274</f>
        <v>1063173696</v>
      </c>
      <c r="F243" s="46">
        <f>F274</f>
        <v>1063173696</v>
      </c>
      <c r="G243" s="47">
        <f>(F243/$F$244)*100</f>
        <v>7.993467813471032</v>
      </c>
      <c r="H243" s="46">
        <f>D243-F243</f>
        <v>4444166627</v>
      </c>
      <c r="I243" s="46">
        <f>I274</f>
        <v>818472958</v>
      </c>
      <c r="J243" s="46">
        <f>J274</f>
        <v>818472958</v>
      </c>
      <c r="K243" s="47">
        <f>(J243/$J$244)*100</f>
        <v>7.9060815295889295</v>
      </c>
      <c r="L243" s="48">
        <f t="shared" si="28"/>
        <v>4688867365</v>
      </c>
    </row>
    <row r="244" spans="1:12" ht="15.75">
      <c r="A244" s="67" t="s">
        <v>225</v>
      </c>
      <c r="B244" s="68"/>
      <c r="C244" s="69">
        <f>C16+C243</f>
        <v>80373868770</v>
      </c>
      <c r="D244" s="69">
        <f>D16+D243</f>
        <v>80373868770</v>
      </c>
      <c r="E244" s="69">
        <f>E16+E243</f>
        <v>13300531394</v>
      </c>
      <c r="F244" s="69">
        <f>F16+F243</f>
        <v>13300531394</v>
      </c>
      <c r="G244" s="70">
        <f>G16+G243</f>
        <v>100</v>
      </c>
      <c r="H244" s="69">
        <f>H16+H243</f>
        <v>67073337376</v>
      </c>
      <c r="I244" s="69">
        <f>I16+I243</f>
        <v>10352447732</v>
      </c>
      <c r="J244" s="69">
        <f>J16+J243</f>
        <v>10352447732</v>
      </c>
      <c r="K244" s="70">
        <f>K16+K243</f>
        <v>100</v>
      </c>
      <c r="L244" s="71">
        <f>L16+L243</f>
        <v>70021421038</v>
      </c>
    </row>
    <row r="245" spans="1:12" ht="15.75">
      <c r="A245" s="72" t="s">
        <v>265</v>
      </c>
      <c r="B245" s="73"/>
      <c r="C245" s="74"/>
      <c r="D245" s="74"/>
      <c r="E245" s="74"/>
      <c r="F245" s="75"/>
      <c r="G245" s="76"/>
      <c r="H245" s="75"/>
      <c r="I245" s="75"/>
      <c r="J245" s="75"/>
      <c r="K245" s="76"/>
      <c r="L245" s="61" t="s">
        <v>226</v>
      </c>
    </row>
    <row r="246" spans="1:12" ht="15.75">
      <c r="A246" s="72" t="s">
        <v>267</v>
      </c>
      <c r="B246" s="73"/>
      <c r="C246" s="74"/>
      <c r="D246" s="74"/>
      <c r="E246" s="74"/>
      <c r="F246" s="75"/>
      <c r="G246" s="76"/>
      <c r="H246" s="75"/>
      <c r="I246" s="75"/>
      <c r="J246" s="75"/>
      <c r="K246" s="76"/>
      <c r="L246" s="75"/>
    </row>
    <row r="247" spans="1:12" ht="15.75">
      <c r="A247" s="72" t="s">
        <v>263</v>
      </c>
      <c r="B247" s="73"/>
      <c r="C247" s="74"/>
      <c r="D247" s="74"/>
      <c r="E247" s="74"/>
      <c r="F247" s="75"/>
      <c r="G247" s="76"/>
      <c r="H247" s="75"/>
      <c r="I247" s="75"/>
      <c r="J247" s="75"/>
      <c r="K247" s="76"/>
      <c r="L247" s="75"/>
    </row>
    <row r="248" spans="1:12" ht="15.75">
      <c r="A248" s="72" t="s">
        <v>264</v>
      </c>
      <c r="B248" s="73"/>
      <c r="C248" s="74"/>
      <c r="D248" s="74"/>
      <c r="E248" s="74"/>
      <c r="F248" s="75"/>
      <c r="G248" s="76"/>
      <c r="H248" s="75"/>
      <c r="I248" s="75"/>
      <c r="J248" s="75"/>
      <c r="K248" s="76"/>
      <c r="L248" s="75"/>
    </row>
    <row r="249" spans="1:12" ht="15.75">
      <c r="A249" s="72"/>
      <c r="B249" s="73"/>
      <c r="C249" s="74"/>
      <c r="D249" s="74"/>
      <c r="E249" s="74"/>
      <c r="F249" s="75"/>
      <c r="G249" s="76"/>
      <c r="H249" s="75"/>
      <c r="I249" s="75"/>
      <c r="J249" s="75"/>
      <c r="K249" s="76"/>
      <c r="L249" s="75"/>
    </row>
    <row r="250" spans="1:12" ht="15">
      <c r="A250" s="72"/>
      <c r="B250" s="73"/>
      <c r="C250" s="84"/>
      <c r="D250" s="84"/>
      <c r="E250" s="84"/>
      <c r="F250" s="84"/>
      <c r="G250" s="84"/>
      <c r="H250" s="84"/>
      <c r="I250" s="84"/>
      <c r="J250" s="84"/>
      <c r="K250" s="84"/>
      <c r="L250" s="84"/>
    </row>
    <row r="251" spans="1:12" ht="15">
      <c r="A251" s="72"/>
      <c r="B251" s="73"/>
      <c r="C251" s="84"/>
      <c r="D251" s="84"/>
      <c r="E251" s="84"/>
      <c r="F251" s="84"/>
      <c r="G251" s="84"/>
      <c r="H251" s="84"/>
      <c r="I251" s="84"/>
      <c r="J251" s="84"/>
      <c r="K251" s="84"/>
      <c r="L251" s="84"/>
    </row>
    <row r="252" spans="1:12" ht="15.75">
      <c r="A252" s="72"/>
      <c r="B252" s="73"/>
      <c r="C252" s="74"/>
      <c r="D252" s="74"/>
      <c r="E252" s="74"/>
      <c r="F252" s="75"/>
      <c r="G252" s="76"/>
      <c r="H252" s="75"/>
      <c r="I252" s="75"/>
      <c r="J252" s="75"/>
      <c r="K252" s="76"/>
      <c r="L252" s="75"/>
    </row>
    <row r="253" spans="1:12" ht="15.75">
      <c r="A253" s="72"/>
      <c r="B253" s="73"/>
      <c r="C253" s="74"/>
      <c r="D253" s="74"/>
      <c r="E253" s="74"/>
      <c r="F253" s="75"/>
      <c r="G253" s="76"/>
      <c r="H253" s="75"/>
      <c r="I253" s="75"/>
      <c r="J253" s="75"/>
      <c r="K253" s="76"/>
      <c r="L253" s="75"/>
    </row>
    <row r="254" spans="1:12" ht="15.75">
      <c r="A254" s="72"/>
      <c r="B254" s="73"/>
      <c r="C254" s="74"/>
      <c r="D254" s="74"/>
      <c r="E254" s="74"/>
      <c r="F254" s="75"/>
      <c r="G254" s="76"/>
      <c r="H254" s="75"/>
      <c r="I254" s="75"/>
      <c r="J254" s="75"/>
      <c r="K254" s="76"/>
      <c r="L254" s="75"/>
    </row>
    <row r="255" spans="1:12" ht="15.75">
      <c r="A255" s="72"/>
      <c r="B255" s="73"/>
      <c r="C255" s="74"/>
      <c r="D255" s="74"/>
      <c r="E255" s="74"/>
      <c r="F255" s="75"/>
      <c r="G255" s="76"/>
      <c r="H255" s="75"/>
      <c r="I255" s="75"/>
      <c r="J255" s="75"/>
      <c r="K255" s="76"/>
      <c r="L255" s="75"/>
    </row>
    <row r="256" spans="1:12" ht="15.75">
      <c r="A256" s="72"/>
      <c r="B256" s="73"/>
      <c r="C256" s="74"/>
      <c r="D256" s="74"/>
      <c r="E256" s="74"/>
      <c r="F256" s="75"/>
      <c r="G256" s="76"/>
      <c r="H256" s="75"/>
      <c r="I256" s="75"/>
      <c r="J256" s="75"/>
      <c r="K256" s="76"/>
      <c r="L256" s="75"/>
    </row>
    <row r="257" spans="1:12" ht="15.75">
      <c r="A257" s="72"/>
      <c r="B257" s="73"/>
      <c r="C257" s="74"/>
      <c r="D257" s="74"/>
      <c r="E257" s="74"/>
      <c r="F257" s="75"/>
      <c r="G257" s="76"/>
      <c r="H257" s="75"/>
      <c r="I257" s="75"/>
      <c r="J257" s="75"/>
      <c r="K257" s="76"/>
      <c r="L257" s="75"/>
    </row>
    <row r="258" spans="1:12" ht="15.75">
      <c r="A258" s="72"/>
      <c r="B258" s="73"/>
      <c r="C258" s="74"/>
      <c r="D258" s="74"/>
      <c r="E258" s="74"/>
      <c r="F258" s="75"/>
      <c r="G258" s="76"/>
      <c r="H258" s="75"/>
      <c r="I258" s="75"/>
      <c r="J258" s="75"/>
      <c r="K258" s="76"/>
      <c r="L258" s="75"/>
    </row>
    <row r="259" spans="1:12" ht="15.75">
      <c r="A259" s="72"/>
      <c r="B259" s="73"/>
      <c r="C259" s="74"/>
      <c r="D259" s="74"/>
      <c r="E259" s="74"/>
      <c r="F259" s="75"/>
      <c r="G259" s="76"/>
      <c r="H259" s="75"/>
      <c r="I259" s="75"/>
      <c r="J259" s="75"/>
      <c r="K259" s="76"/>
      <c r="L259" s="75"/>
    </row>
    <row r="260" spans="1:12" ht="15.75">
      <c r="A260" s="72"/>
      <c r="B260" s="73"/>
      <c r="C260" s="74"/>
      <c r="D260" s="74"/>
      <c r="E260" s="74"/>
      <c r="F260" s="75"/>
      <c r="G260" s="76"/>
      <c r="H260" s="75"/>
      <c r="I260" s="75"/>
      <c r="J260" s="75"/>
      <c r="K260" s="76"/>
      <c r="L260" s="75"/>
    </row>
    <row r="261" spans="1:12" ht="15.75">
      <c r="A261" s="72"/>
      <c r="B261" s="73"/>
      <c r="C261" s="74"/>
      <c r="D261" s="74"/>
      <c r="E261" s="74"/>
      <c r="F261" s="75"/>
      <c r="G261" s="76"/>
      <c r="H261" s="75"/>
      <c r="I261" s="75"/>
      <c r="J261" s="75"/>
      <c r="K261" s="76"/>
      <c r="L261" s="75"/>
    </row>
    <row r="262" spans="1:12" ht="15.75">
      <c r="A262" s="58"/>
      <c r="B262" s="37"/>
      <c r="C262" s="59"/>
      <c r="D262" s="59"/>
      <c r="E262" s="59"/>
      <c r="F262" s="59"/>
      <c r="G262" s="60"/>
      <c r="H262" s="59"/>
      <c r="I262" s="59"/>
      <c r="J262" s="59"/>
      <c r="K262" s="60"/>
      <c r="L262" s="29" t="s">
        <v>157</v>
      </c>
    </row>
    <row r="263" spans="1:12" ht="15.75">
      <c r="A263" s="33" t="s">
        <v>14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5.75">
      <c r="A264" s="33" t="s">
        <v>0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5.75">
      <c r="A265" s="34" t="s">
        <v>1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5.75">
      <c r="A266" s="33" t="s">
        <v>2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5.75">
      <c r="A267" s="33" t="str">
        <f>A138</f>
        <v>JANEIRO A  FEVEREIRO 2019/BIMESTRE JANEIRO-FEVEREIRO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5.75">
      <c r="A268" s="58"/>
      <c r="B268" s="37"/>
      <c r="C268" s="59"/>
      <c r="D268" s="59"/>
      <c r="E268" s="59"/>
      <c r="F268" s="59"/>
      <c r="G268" s="60"/>
      <c r="H268" s="59"/>
      <c r="I268" s="59"/>
      <c r="J268" s="59"/>
      <c r="K268" s="60"/>
      <c r="L268" s="59"/>
    </row>
    <row r="269" spans="1:12" ht="15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9" t="str">
        <f>L140</f>
        <v>Emissão: 21/03/2019</v>
      </c>
    </row>
    <row r="270" spans="1:12" ht="15.75">
      <c r="A270" s="36" t="s">
        <v>240</v>
      </c>
      <c r="B270" s="32"/>
      <c r="C270" s="37"/>
      <c r="D270" s="32"/>
      <c r="E270" s="32"/>
      <c r="F270" s="38"/>
      <c r="G270" s="38"/>
      <c r="H270" s="38"/>
      <c r="I270" s="32"/>
      <c r="J270" s="32"/>
      <c r="K270" s="29"/>
      <c r="L270" s="39">
        <v>1</v>
      </c>
    </row>
    <row r="271" spans="1:12" ht="15.75">
      <c r="A271" s="11"/>
      <c r="B271" s="12"/>
      <c r="C271" s="13" t="s">
        <v>3</v>
      </c>
      <c r="D271" s="13" t="s">
        <v>3</v>
      </c>
      <c r="E271" s="26" t="s">
        <v>4</v>
      </c>
      <c r="F271" s="27"/>
      <c r="G271" s="28"/>
      <c r="H271" s="13" t="s">
        <v>18</v>
      </c>
      <c r="I271" s="26" t="s">
        <v>5</v>
      </c>
      <c r="J271" s="27"/>
      <c r="K271" s="28"/>
      <c r="L271" s="14" t="s">
        <v>18</v>
      </c>
    </row>
    <row r="272" spans="1:12" ht="15.75">
      <c r="A272" s="15" t="s">
        <v>23</v>
      </c>
      <c r="B272" s="16" t="s">
        <v>274</v>
      </c>
      <c r="C272" s="16" t="s">
        <v>7</v>
      </c>
      <c r="D272" s="16" t="s">
        <v>8</v>
      </c>
      <c r="E272" s="16" t="s">
        <v>9</v>
      </c>
      <c r="F272" s="16" t="s">
        <v>10</v>
      </c>
      <c r="G272" s="16" t="s">
        <v>11</v>
      </c>
      <c r="H272" s="17"/>
      <c r="I272" s="16" t="s">
        <v>9</v>
      </c>
      <c r="J272" s="16" t="s">
        <v>10</v>
      </c>
      <c r="K272" s="16" t="s">
        <v>11</v>
      </c>
      <c r="L272" s="18"/>
    </row>
    <row r="273" spans="1:12" ht="15.75">
      <c r="A273" s="19"/>
      <c r="B273" s="20"/>
      <c r="C273" s="20"/>
      <c r="D273" s="21" t="s">
        <v>12</v>
      </c>
      <c r="E273" s="21"/>
      <c r="F273" s="21" t="s">
        <v>13</v>
      </c>
      <c r="G273" s="21" t="s">
        <v>275</v>
      </c>
      <c r="H273" s="22" t="s">
        <v>19</v>
      </c>
      <c r="I273" s="21"/>
      <c r="J273" s="21" t="s">
        <v>20</v>
      </c>
      <c r="K273" s="21" t="s">
        <v>276</v>
      </c>
      <c r="L273" s="23" t="s">
        <v>22</v>
      </c>
    </row>
    <row r="274" spans="1:12" ht="15.75">
      <c r="A274" s="40"/>
      <c r="B274" s="79" t="s">
        <v>16</v>
      </c>
      <c r="C274" s="89">
        <f>C275+C279+C282+C286+C289+C295+C298+C300+C304+C306+C312+C314+C316+C318+C320+C322+C325+C327+C329+C331+C333+C335+C337</f>
        <v>5507654646</v>
      </c>
      <c r="D274" s="89">
        <f>D275+D279+D282+D286+D289+D295+D298+D300+D304+D306+D312+D314+D316+D318+D320+D322+D325+D327+D329+D331+D333+D335+D337</f>
        <v>5507340323</v>
      </c>
      <c r="E274" s="89">
        <f>E275+E279+E282+E286+E289+E295+E298+E300+E304+E306+E312+E314+E316+E318+E320+E322+E325+E327+E329+E331+E333+E335+E337</f>
        <v>1063173696</v>
      </c>
      <c r="F274" s="89">
        <f>F275+F279+F282+F286+F289+F295+F298+F300+F304+F306+F312+F314+F316+F318+F320+F322+F325+F327+F329+F331+F333+F335+F337</f>
        <v>1063173696</v>
      </c>
      <c r="G274" s="76">
        <f>(F274/$F$244)*100</f>
        <v>7.993467813471032</v>
      </c>
      <c r="H274" s="89">
        <f>D274-F274</f>
        <v>4444166627</v>
      </c>
      <c r="I274" s="89">
        <f>I275+I279+I282+I286+I289+I295+I298+I300+I304+I306+I312+I314+I316+I318+I320+I322+I325+I327+I329+I331+I333+I335+I337</f>
        <v>818472958</v>
      </c>
      <c r="J274" s="89">
        <f>J275+J279+J282+J286+J289+J295+J298+J300+J304+J306+J312+J314+J316+J318+J320+J322+J325+J327+J329+J331+J333+J335+J337</f>
        <v>818472958</v>
      </c>
      <c r="K274" s="90">
        <f>(J274/$J$244)*100</f>
        <v>7.9060815295889295</v>
      </c>
      <c r="L274" s="75">
        <f>D274-J274</f>
        <v>4688867365</v>
      </c>
    </row>
    <row r="275" spans="1:12" ht="15.75">
      <c r="A275" s="40" t="s">
        <v>25</v>
      </c>
      <c r="B275" s="79" t="s">
        <v>24</v>
      </c>
      <c r="C275" s="46">
        <f>SUM(C276:C278)</f>
        <v>151800000</v>
      </c>
      <c r="D275" s="46">
        <f>SUM(D276:D278)</f>
        <v>151800000</v>
      </c>
      <c r="E275" s="46">
        <f>SUM(E276:E278)</f>
        <v>50674162</v>
      </c>
      <c r="F275" s="46">
        <f>SUM(F276:F278)</f>
        <v>50674162</v>
      </c>
      <c r="G275" s="76">
        <f>(F275/$F$244)*100</f>
        <v>0.38099351446108093</v>
      </c>
      <c r="H275" s="46">
        <f t="shared" si="29"/>
        <v>101125838</v>
      </c>
      <c r="I275" s="46">
        <f>SUM(I276:I278)</f>
        <v>21003305</v>
      </c>
      <c r="J275" s="46">
        <f>SUM(J276:J278)</f>
        <v>21003305</v>
      </c>
      <c r="K275" s="47">
        <f>(J275/$J$244)*100</f>
        <v>0.20288250222290521</v>
      </c>
      <c r="L275" s="75">
        <f t="shared" si="28"/>
        <v>130796695</v>
      </c>
    </row>
    <row r="276" spans="1:12" ht="15.75">
      <c r="A276" s="24" t="s">
        <v>26</v>
      </c>
      <c r="B276" s="65" t="s">
        <v>31</v>
      </c>
      <c r="C276" s="49">
        <v>2000000</v>
      </c>
      <c r="D276" s="49">
        <v>2000000</v>
      </c>
      <c r="E276" s="49">
        <f>F276-0</f>
        <v>0</v>
      </c>
      <c r="F276" s="49">
        <v>0</v>
      </c>
      <c r="G276" s="76">
        <f>(F276/$F$244)*100</f>
        <v>0</v>
      </c>
      <c r="H276" s="46">
        <f t="shared" si="29"/>
        <v>2000000</v>
      </c>
      <c r="I276" s="49">
        <f>J276-0</f>
        <v>0</v>
      </c>
      <c r="J276" s="49">
        <v>0</v>
      </c>
      <c r="K276" s="47">
        <f>(J276/$J$244)*100</f>
        <v>0</v>
      </c>
      <c r="L276" s="59">
        <f t="shared" si="28"/>
        <v>2000000</v>
      </c>
    </row>
    <row r="277" spans="1:12" ht="15.75">
      <c r="A277" s="24" t="s">
        <v>28</v>
      </c>
      <c r="B277" s="65" t="s">
        <v>33</v>
      </c>
      <c r="C277" s="49">
        <v>149700000</v>
      </c>
      <c r="D277" s="49">
        <v>149700000</v>
      </c>
      <c r="E277" s="49">
        <f>F277-0</f>
        <v>50674162</v>
      </c>
      <c r="F277" s="49">
        <v>50674162</v>
      </c>
      <c r="G277" s="76">
        <f>(F277/$F$244)*100</f>
        <v>0.38099351446108093</v>
      </c>
      <c r="H277" s="49">
        <f>D277-F277</f>
        <v>99025838</v>
      </c>
      <c r="I277" s="49">
        <f>J277-0</f>
        <v>21003305</v>
      </c>
      <c r="J277" s="49">
        <v>21003305</v>
      </c>
      <c r="K277" s="47">
        <f>(J277/$J$244)*100</f>
        <v>0.20288250222290521</v>
      </c>
      <c r="L277" s="59">
        <f>D277-J277</f>
        <v>128696695</v>
      </c>
    </row>
    <row r="278" spans="1:12" ht="15.75">
      <c r="A278" s="24" t="s">
        <v>50</v>
      </c>
      <c r="B278" s="65" t="s">
        <v>57</v>
      </c>
      <c r="C278" s="49">
        <v>100000</v>
      </c>
      <c r="D278" s="49">
        <v>100000</v>
      </c>
      <c r="E278" s="49">
        <f>F278-0</f>
        <v>0</v>
      </c>
      <c r="F278" s="49">
        <v>0</v>
      </c>
      <c r="G278" s="60">
        <f>(F278/$F$244)*100</f>
        <v>0</v>
      </c>
      <c r="H278" s="49">
        <f t="shared" si="29"/>
        <v>100000</v>
      </c>
      <c r="I278" s="49">
        <f>J278-0</f>
        <v>0</v>
      </c>
      <c r="J278" s="49">
        <v>0</v>
      </c>
      <c r="K278" s="51">
        <f>(J278/$J$244)*100</f>
        <v>0</v>
      </c>
      <c r="L278" s="59">
        <f t="shared" si="28"/>
        <v>100000</v>
      </c>
    </row>
    <row r="279" spans="1:12" ht="15.75">
      <c r="A279" s="40" t="s">
        <v>36</v>
      </c>
      <c r="B279" s="79" t="s">
        <v>37</v>
      </c>
      <c r="C279" s="46">
        <f>SUM(C280:C281)</f>
        <v>577800000</v>
      </c>
      <c r="D279" s="46">
        <f>SUM(D280:D281)</f>
        <v>576300000</v>
      </c>
      <c r="E279" s="46">
        <f>SUM(E280:E281)</f>
        <v>90483462</v>
      </c>
      <c r="F279" s="46">
        <f>SUM(F280:F281)</f>
        <v>90483462</v>
      </c>
      <c r="G279" s="76">
        <f>(F279/$F$244)*100</f>
        <v>0.6802996009679582</v>
      </c>
      <c r="H279" s="46">
        <f t="shared" si="29"/>
        <v>485816538</v>
      </c>
      <c r="I279" s="46">
        <f>SUM(I280:I281)</f>
        <v>86330462</v>
      </c>
      <c r="J279" s="46">
        <f>SUM(J280:J281)</f>
        <v>86330462</v>
      </c>
      <c r="K279" s="47">
        <f>(J279/$J$244)*100</f>
        <v>0.8339135268768146</v>
      </c>
      <c r="L279" s="75">
        <f t="shared" si="28"/>
        <v>489969538</v>
      </c>
    </row>
    <row r="280" spans="1:12" ht="15.75">
      <c r="A280" s="24" t="s">
        <v>38</v>
      </c>
      <c r="B280" s="65" t="s">
        <v>40</v>
      </c>
      <c r="C280" s="49">
        <v>9300000</v>
      </c>
      <c r="D280" s="49">
        <v>7800000</v>
      </c>
      <c r="E280" s="49">
        <f>F280-0</f>
        <v>4162622</v>
      </c>
      <c r="F280" s="49">
        <v>4162622</v>
      </c>
      <c r="G280" s="60">
        <f>(F280/$F$244)*100</f>
        <v>0.03129665933406089</v>
      </c>
      <c r="H280" s="49">
        <f t="shared" si="29"/>
        <v>3637378</v>
      </c>
      <c r="I280" s="49">
        <f>J280-0</f>
        <v>9622</v>
      </c>
      <c r="J280" s="49">
        <v>9622</v>
      </c>
      <c r="K280" s="51">
        <f>(J280/$J$244)*100</f>
        <v>9.294420265709581E-05</v>
      </c>
      <c r="L280" s="59">
        <f t="shared" si="28"/>
        <v>7790378</v>
      </c>
    </row>
    <row r="281" spans="1:12" ht="15.75">
      <c r="A281" s="24" t="s">
        <v>28</v>
      </c>
      <c r="B281" s="65" t="s">
        <v>33</v>
      </c>
      <c r="C281" s="49">
        <v>568500000</v>
      </c>
      <c r="D281" s="49">
        <v>568500000</v>
      </c>
      <c r="E281" s="49">
        <f>F281-0</f>
        <v>86320840</v>
      </c>
      <c r="F281" s="49">
        <v>86320840</v>
      </c>
      <c r="G281" s="60">
        <f>(F281/$F$244)*100</f>
        <v>0.6490029416338973</v>
      </c>
      <c r="H281" s="49">
        <f t="shared" si="29"/>
        <v>482179160</v>
      </c>
      <c r="I281" s="49">
        <f>J281-0</f>
        <v>86320840</v>
      </c>
      <c r="J281" s="49">
        <v>86320840</v>
      </c>
      <c r="K281" s="51">
        <f>(J281/$J$244)*100</f>
        <v>0.8338205826741574</v>
      </c>
      <c r="L281" s="59">
        <f t="shared" si="28"/>
        <v>482179160</v>
      </c>
    </row>
    <row r="282" spans="1:12" ht="15.75">
      <c r="A282" s="40" t="s">
        <v>42</v>
      </c>
      <c r="B282" s="79" t="s">
        <v>43</v>
      </c>
      <c r="C282" s="46">
        <f>SUM(C283:C285)</f>
        <v>387823273</v>
      </c>
      <c r="D282" s="46">
        <f>SUM(D283:D285)</f>
        <v>387823273</v>
      </c>
      <c r="E282" s="46">
        <f>SUM(E283:E285)</f>
        <v>256376170</v>
      </c>
      <c r="F282" s="46">
        <f>SUM(F283:F285)</f>
        <v>256376170</v>
      </c>
      <c r="G282" s="76">
        <f>(F282/$F$244)*100</f>
        <v>1.9275633612327234</v>
      </c>
      <c r="H282" s="46">
        <f>D282-F282</f>
        <v>131447103</v>
      </c>
      <c r="I282" s="46">
        <f>SUM(I283+I284+I285)</f>
        <v>51458019</v>
      </c>
      <c r="J282" s="46">
        <f>SUM(J283+J284+J285)</f>
        <v>51458019</v>
      </c>
      <c r="K282" s="47">
        <f>(J282/$J$244)*100</f>
        <v>0.4970613745862281</v>
      </c>
      <c r="L282" s="75">
        <f t="shared" si="28"/>
        <v>336365254</v>
      </c>
    </row>
    <row r="283" spans="1:12" ht="15.75">
      <c r="A283" s="24" t="s">
        <v>229</v>
      </c>
      <c r="B283" s="65" t="s">
        <v>230</v>
      </c>
      <c r="C283" s="49">
        <v>60000</v>
      </c>
      <c r="D283" s="49">
        <v>60000</v>
      </c>
      <c r="E283" s="49">
        <f>F283-0</f>
        <v>0</v>
      </c>
      <c r="F283" s="49">
        <v>0</v>
      </c>
      <c r="G283" s="60">
        <f>(F283/$F$244)*100</f>
        <v>0</v>
      </c>
      <c r="H283" s="49">
        <f>D283-F283</f>
        <v>60000</v>
      </c>
      <c r="I283" s="49">
        <f>J283-0</f>
        <v>0</v>
      </c>
      <c r="J283" s="49">
        <v>0</v>
      </c>
      <c r="K283" s="51">
        <f>(J283/$J$244)*100</f>
        <v>0</v>
      </c>
      <c r="L283" s="59">
        <f t="shared" si="28"/>
        <v>60000</v>
      </c>
    </row>
    <row r="284" spans="1:12" ht="15.75">
      <c r="A284" s="24" t="s">
        <v>28</v>
      </c>
      <c r="B284" s="65" t="s">
        <v>33</v>
      </c>
      <c r="C284" s="49">
        <v>387663273</v>
      </c>
      <c r="D284" s="49">
        <v>387663273</v>
      </c>
      <c r="E284" s="49">
        <f>F284-0</f>
        <v>256376170</v>
      </c>
      <c r="F284" s="49">
        <v>256376170</v>
      </c>
      <c r="G284" s="60">
        <f>(F284/$F$244)*100</f>
        <v>1.9275633612327234</v>
      </c>
      <c r="H284" s="49">
        <f t="shared" si="29"/>
        <v>131287103</v>
      </c>
      <c r="I284" s="49">
        <f>J284-0</f>
        <v>51458019</v>
      </c>
      <c r="J284" s="49">
        <v>51458019</v>
      </c>
      <c r="K284" s="51">
        <f>(J284/$J$244)*100</f>
        <v>0.4970613745862281</v>
      </c>
      <c r="L284" s="59">
        <f t="shared" si="28"/>
        <v>336205254</v>
      </c>
    </row>
    <row r="285" spans="1:12" ht="15.75">
      <c r="A285" s="24" t="s">
        <v>29</v>
      </c>
      <c r="B285" s="65" t="s">
        <v>271</v>
      </c>
      <c r="C285" s="49">
        <v>100000</v>
      </c>
      <c r="D285" s="49">
        <v>100000</v>
      </c>
      <c r="E285" s="49">
        <f>F285-0</f>
        <v>0</v>
      </c>
      <c r="F285" s="49">
        <v>0</v>
      </c>
      <c r="G285" s="60">
        <f>(F285/$F$244)*100</f>
        <v>0</v>
      </c>
      <c r="H285" s="49">
        <f t="shared" si="29"/>
        <v>100000</v>
      </c>
      <c r="I285" s="49">
        <f>J285-0</f>
        <v>0</v>
      </c>
      <c r="J285" s="49">
        <v>0</v>
      </c>
      <c r="K285" s="51">
        <f>(J285/$J$244)*100</f>
        <v>0</v>
      </c>
      <c r="L285" s="59">
        <f t="shared" si="28"/>
        <v>100000</v>
      </c>
    </row>
    <row r="286" spans="1:12" ht="15.75">
      <c r="A286" s="40" t="s">
        <v>46</v>
      </c>
      <c r="B286" s="79" t="s">
        <v>47</v>
      </c>
      <c r="C286" s="46">
        <f>SUM(C287:C288)</f>
        <v>135464454</v>
      </c>
      <c r="D286" s="46">
        <f>SUM(D287:D288)</f>
        <v>135579178</v>
      </c>
      <c r="E286" s="46">
        <f>SUM(E287:E288)</f>
        <v>25356507</v>
      </c>
      <c r="F286" s="46">
        <f>SUM(F287:F288)</f>
        <v>25356507</v>
      </c>
      <c r="G286" s="76">
        <f>(F286/$F$244)*100</f>
        <v>0.1906428115453986</v>
      </c>
      <c r="H286" s="46">
        <f t="shared" si="29"/>
        <v>110222671</v>
      </c>
      <c r="I286" s="46">
        <f>SUM(I287:I288)</f>
        <v>22041694</v>
      </c>
      <c r="J286" s="46">
        <f>SUM(J287:J288)</f>
        <v>22041694</v>
      </c>
      <c r="K286" s="47">
        <f>(J286/$J$244)*100</f>
        <v>0.2129128740429945</v>
      </c>
      <c r="L286" s="75">
        <f t="shared" si="28"/>
        <v>113537484</v>
      </c>
    </row>
    <row r="287" spans="1:12" ht="15.75">
      <c r="A287" s="24" t="s">
        <v>28</v>
      </c>
      <c r="B287" s="65" t="s">
        <v>33</v>
      </c>
      <c r="C287" s="49">
        <v>135464454</v>
      </c>
      <c r="D287" s="49">
        <v>135575343</v>
      </c>
      <c r="E287" s="49">
        <f>F287-0</f>
        <v>25352672</v>
      </c>
      <c r="F287" s="49">
        <v>25352672</v>
      </c>
      <c r="G287" s="60">
        <f>(F287/$F$244)*100</f>
        <v>0.19061397811095607</v>
      </c>
      <c r="H287" s="49">
        <f t="shared" si="29"/>
        <v>110222671</v>
      </c>
      <c r="I287" s="49">
        <f>J287-0</f>
        <v>22041694</v>
      </c>
      <c r="J287" s="49">
        <v>22041694</v>
      </c>
      <c r="K287" s="51">
        <f>(J287/$J$244)*100</f>
        <v>0.2129128740429945</v>
      </c>
      <c r="L287" s="59">
        <f t="shared" si="28"/>
        <v>113533649</v>
      </c>
    </row>
    <row r="288" spans="1:12" ht="15.75">
      <c r="A288" s="24" t="s">
        <v>39</v>
      </c>
      <c r="B288" s="65" t="s">
        <v>41</v>
      </c>
      <c r="C288" s="49">
        <v>0</v>
      </c>
      <c r="D288" s="49">
        <v>3835</v>
      </c>
      <c r="E288" s="49">
        <f>F288-0</f>
        <v>3835</v>
      </c>
      <c r="F288" s="49">
        <v>3835</v>
      </c>
      <c r="G288" s="60">
        <f>(F288/$F$244)*100</f>
        <v>2.883343444255172E-05</v>
      </c>
      <c r="H288" s="49">
        <f t="shared" si="29"/>
        <v>0</v>
      </c>
      <c r="I288" s="49">
        <f>J288-0</f>
        <v>0</v>
      </c>
      <c r="J288" s="49">
        <v>0</v>
      </c>
      <c r="K288" s="51">
        <f>(J288/$J$244)*100</f>
        <v>0</v>
      </c>
      <c r="L288" s="59">
        <f t="shared" si="28"/>
        <v>3835</v>
      </c>
    </row>
    <row r="289" spans="1:12" ht="15.75">
      <c r="A289" s="40" t="s">
        <v>63</v>
      </c>
      <c r="B289" s="79" t="s">
        <v>62</v>
      </c>
      <c r="C289" s="46">
        <f>SUM(C290:C294)</f>
        <v>1856647143</v>
      </c>
      <c r="D289" s="46">
        <f>SUM(D290:D294)</f>
        <v>1856927938</v>
      </c>
      <c r="E289" s="46">
        <f>SUM(E290:E294)</f>
        <v>280011217</v>
      </c>
      <c r="F289" s="46">
        <f>SUM(F290:F294)</f>
        <v>280011217</v>
      </c>
      <c r="G289" s="76">
        <f>(F289/$F$244)*100</f>
        <v>2.105263381629367</v>
      </c>
      <c r="H289" s="46">
        <f t="shared" si="29"/>
        <v>1576916721</v>
      </c>
      <c r="I289" s="46">
        <f>SUM(I290:I294)</f>
        <v>279282432</v>
      </c>
      <c r="J289" s="46">
        <f>SUM(J290:J294)</f>
        <v>279282432</v>
      </c>
      <c r="K289" s="47">
        <f>(J289/$J$244)*100</f>
        <v>2.6977429805003723</v>
      </c>
      <c r="L289" s="75">
        <f t="shared" si="28"/>
        <v>1577645506</v>
      </c>
    </row>
    <row r="290" spans="1:12" ht="15.75">
      <c r="A290" s="24" t="s">
        <v>28</v>
      </c>
      <c r="B290" s="65" t="s">
        <v>33</v>
      </c>
      <c r="C290" s="49">
        <v>1763567363</v>
      </c>
      <c r="D290" s="49">
        <v>1763847363</v>
      </c>
      <c r="E290" s="49">
        <f>F290-0</f>
        <v>279703999</v>
      </c>
      <c r="F290" s="49">
        <v>279703999</v>
      </c>
      <c r="G290" s="60">
        <f>(F290/$F$244)*100</f>
        <v>2.102953564142386</v>
      </c>
      <c r="H290" s="49">
        <f t="shared" si="29"/>
        <v>1484143364</v>
      </c>
      <c r="I290" s="49">
        <f>J290-0</f>
        <v>279252003</v>
      </c>
      <c r="J290" s="49">
        <v>279252003</v>
      </c>
      <c r="K290" s="51">
        <f>(J290/$J$244)*100</f>
        <v>2.697449050013711</v>
      </c>
      <c r="L290" s="59">
        <f t="shared" si="28"/>
        <v>1484595360</v>
      </c>
    </row>
    <row r="291" spans="1:12" ht="15.75">
      <c r="A291" s="24" t="s">
        <v>49</v>
      </c>
      <c r="B291" s="65" t="s">
        <v>56</v>
      </c>
      <c r="C291" s="49">
        <v>89079780</v>
      </c>
      <c r="D291" s="49">
        <v>89079780</v>
      </c>
      <c r="E291" s="49">
        <f>F291-0</f>
        <v>36671</v>
      </c>
      <c r="F291" s="49">
        <v>36671</v>
      </c>
      <c r="G291" s="60">
        <f>(F291/$F$244)*100</f>
        <v>0.000275710788642194</v>
      </c>
      <c r="H291" s="49">
        <f t="shared" si="29"/>
        <v>89043109</v>
      </c>
      <c r="I291" s="49">
        <f>J291-0</f>
        <v>0</v>
      </c>
      <c r="J291" s="49">
        <v>0</v>
      </c>
      <c r="K291" s="51">
        <f>(J291/$J$244)*100</f>
        <v>0</v>
      </c>
      <c r="L291" s="59">
        <f t="shared" si="28"/>
        <v>89079780</v>
      </c>
    </row>
    <row r="292" spans="1:12" ht="15.75">
      <c r="A292" s="24" t="s">
        <v>64</v>
      </c>
      <c r="B292" s="65" t="s">
        <v>72</v>
      </c>
      <c r="C292" s="49">
        <v>0</v>
      </c>
      <c r="D292" s="49">
        <v>795</v>
      </c>
      <c r="E292" s="49">
        <f>F292-0</f>
        <v>0</v>
      </c>
      <c r="F292" s="49">
        <v>0</v>
      </c>
      <c r="G292" s="60">
        <f>(F292/$F$244)*100</f>
        <v>0</v>
      </c>
      <c r="H292" s="49">
        <f t="shared" si="29"/>
        <v>795</v>
      </c>
      <c r="I292" s="49">
        <f>J292-0</f>
        <v>0</v>
      </c>
      <c r="J292" s="49">
        <v>0</v>
      </c>
      <c r="K292" s="51">
        <f>(J292/$J$244)*100</f>
        <v>0</v>
      </c>
      <c r="L292" s="59">
        <f t="shared" si="28"/>
        <v>795</v>
      </c>
    </row>
    <row r="293" spans="1:12" ht="15.75">
      <c r="A293" s="24" t="s">
        <v>65</v>
      </c>
      <c r="B293" s="65" t="s">
        <v>73</v>
      </c>
      <c r="C293" s="49">
        <v>4000000</v>
      </c>
      <c r="D293" s="49">
        <v>4000000</v>
      </c>
      <c r="E293" s="49">
        <f>F293-0</f>
        <v>270547</v>
      </c>
      <c r="F293" s="49">
        <v>270547</v>
      </c>
      <c r="G293" s="60">
        <f>(F293/$F$244)*100</f>
        <v>0.0020341066983387327</v>
      </c>
      <c r="H293" s="49">
        <f t="shared" si="29"/>
        <v>3729453</v>
      </c>
      <c r="I293" s="49">
        <f>J293-0</f>
        <v>30429</v>
      </c>
      <c r="J293" s="49">
        <v>30429</v>
      </c>
      <c r="K293" s="51">
        <f>(J293/$J$244)*100</f>
        <v>0.00029393048666106515</v>
      </c>
      <c r="L293" s="59">
        <f t="shared" si="28"/>
        <v>3969571</v>
      </c>
    </row>
    <row r="294" spans="1:12" ht="15.75">
      <c r="A294" s="24" t="s">
        <v>53</v>
      </c>
      <c r="B294" s="65" t="s">
        <v>60</v>
      </c>
      <c r="C294" s="49">
        <v>0</v>
      </c>
      <c r="D294" s="49">
        <v>0</v>
      </c>
      <c r="E294" s="49">
        <f>F294-0</f>
        <v>0</v>
      </c>
      <c r="F294" s="49">
        <v>0</v>
      </c>
      <c r="G294" s="60">
        <f>(F294/$F$244)*100</f>
        <v>0</v>
      </c>
      <c r="H294" s="49">
        <f t="shared" si="29"/>
        <v>0</v>
      </c>
      <c r="I294" s="49">
        <f>J294-0</f>
        <v>0</v>
      </c>
      <c r="J294" s="49">
        <v>0</v>
      </c>
      <c r="K294" s="51">
        <f>(J294/$J$244)*100</f>
        <v>0</v>
      </c>
      <c r="L294" s="59">
        <f t="shared" si="28"/>
        <v>0</v>
      </c>
    </row>
    <row r="295" spans="1:12" ht="15.75">
      <c r="A295" s="40" t="s">
        <v>81</v>
      </c>
      <c r="B295" s="79" t="s">
        <v>80</v>
      </c>
      <c r="C295" s="46">
        <f>SUM(C296:C297)</f>
        <v>7874928</v>
      </c>
      <c r="D295" s="46">
        <f>SUM(D296:D297)</f>
        <v>7874928</v>
      </c>
      <c r="E295" s="46">
        <f>SUM(E296:E297)</f>
        <v>1261645</v>
      </c>
      <c r="F295" s="46">
        <f>SUM(F296:F297)</f>
        <v>1261645</v>
      </c>
      <c r="G295" s="76">
        <f>(F295/$F$244)*100</f>
        <v>0.009485673636837852</v>
      </c>
      <c r="H295" s="46">
        <f t="shared" si="29"/>
        <v>6613283</v>
      </c>
      <c r="I295" s="46">
        <f>SUM(I296:I297)</f>
        <v>944279</v>
      </c>
      <c r="J295" s="46">
        <f>SUM(J296:J297)</f>
        <v>944279</v>
      </c>
      <c r="K295" s="47">
        <f>(J295/$J$244)*100</f>
        <v>0.009121311446771958</v>
      </c>
      <c r="L295" s="75">
        <f t="shared" si="28"/>
        <v>6930649</v>
      </c>
    </row>
    <row r="296" spans="1:12" ht="15.75">
      <c r="A296" s="24" t="s">
        <v>28</v>
      </c>
      <c r="B296" s="65" t="s">
        <v>33</v>
      </c>
      <c r="C296" s="49">
        <v>7124928</v>
      </c>
      <c r="D296" s="49">
        <v>7124928</v>
      </c>
      <c r="E296" s="49">
        <f>F296-0</f>
        <v>967156</v>
      </c>
      <c r="F296" s="49">
        <v>967156</v>
      </c>
      <c r="G296" s="60">
        <f>(F296/$F$244)*100</f>
        <v>0.007271559093017093</v>
      </c>
      <c r="H296" s="49">
        <f t="shared" si="29"/>
        <v>6157772</v>
      </c>
      <c r="I296" s="49">
        <f>J296-0</f>
        <v>944279</v>
      </c>
      <c r="J296" s="49">
        <v>944279</v>
      </c>
      <c r="K296" s="51">
        <f>(J296/$J$244)*100</f>
        <v>0.009121311446771958</v>
      </c>
      <c r="L296" s="59">
        <f t="shared" si="28"/>
        <v>6180649</v>
      </c>
    </row>
    <row r="297" spans="1:12" ht="15.75">
      <c r="A297" s="24" t="s">
        <v>83</v>
      </c>
      <c r="B297" s="65" t="s">
        <v>272</v>
      </c>
      <c r="C297" s="49">
        <v>750000</v>
      </c>
      <c r="D297" s="49">
        <v>750000</v>
      </c>
      <c r="E297" s="49">
        <f>F297-0</f>
        <v>294489</v>
      </c>
      <c r="F297" s="49">
        <v>294489</v>
      </c>
      <c r="G297" s="60">
        <f>(F297/$F$244)*100</f>
        <v>0.00221411454382076</v>
      </c>
      <c r="H297" s="49">
        <f t="shared" si="29"/>
        <v>455511</v>
      </c>
      <c r="I297" s="49">
        <f>J297-0</f>
        <v>0</v>
      </c>
      <c r="J297" s="49">
        <v>0</v>
      </c>
      <c r="K297" s="51">
        <f>(J297/$J$244)*100</f>
        <v>0</v>
      </c>
      <c r="L297" s="59">
        <f t="shared" si="28"/>
        <v>750000</v>
      </c>
    </row>
    <row r="298" spans="1:12" ht="15.75">
      <c r="A298" s="40" t="s">
        <v>87</v>
      </c>
      <c r="B298" s="79" t="s">
        <v>86</v>
      </c>
      <c r="C298" s="46">
        <f>C299</f>
        <v>182083740</v>
      </c>
      <c r="D298" s="46">
        <f>D299</f>
        <v>182083740</v>
      </c>
      <c r="E298" s="46">
        <f>E299</f>
        <v>820327</v>
      </c>
      <c r="F298" s="46">
        <f>F299</f>
        <v>820327</v>
      </c>
      <c r="G298" s="76">
        <f>(F298/$F$244)*100</f>
        <v>0.0061676257564420136</v>
      </c>
      <c r="H298" s="46">
        <f t="shared" si="29"/>
        <v>181263413</v>
      </c>
      <c r="I298" s="46">
        <f>I299</f>
        <v>820327</v>
      </c>
      <c r="J298" s="46">
        <f>J299</f>
        <v>820327</v>
      </c>
      <c r="K298" s="47">
        <f>(J298/$J$244)*100</f>
        <v>0.007923990743409628</v>
      </c>
      <c r="L298" s="75">
        <f t="shared" si="28"/>
        <v>181263413</v>
      </c>
    </row>
    <row r="299" spans="1:12" ht="15.75">
      <c r="A299" s="24" t="s">
        <v>28</v>
      </c>
      <c r="B299" s="65" t="s">
        <v>33</v>
      </c>
      <c r="C299" s="49">
        <v>182083740</v>
      </c>
      <c r="D299" s="49">
        <v>182083740</v>
      </c>
      <c r="E299" s="49">
        <f>F299-0</f>
        <v>820327</v>
      </c>
      <c r="F299" s="49">
        <v>820327</v>
      </c>
      <c r="G299" s="60">
        <f>(F299/$F$244)*100</f>
        <v>0.0061676257564420136</v>
      </c>
      <c r="H299" s="49">
        <f t="shared" si="29"/>
        <v>181263413</v>
      </c>
      <c r="I299" s="49">
        <f>J299-0</f>
        <v>820327</v>
      </c>
      <c r="J299" s="49">
        <v>820327</v>
      </c>
      <c r="K299" s="51">
        <f>(J299/$J$244)*100</f>
        <v>0.007923990743409628</v>
      </c>
      <c r="L299" s="59">
        <f t="shared" si="28"/>
        <v>181263413</v>
      </c>
    </row>
    <row r="300" spans="1:12" ht="15.75">
      <c r="A300" s="40" t="s">
        <v>90</v>
      </c>
      <c r="B300" s="79" t="s">
        <v>91</v>
      </c>
      <c r="C300" s="46">
        <f>SUM(C301:C303)</f>
        <v>814177729</v>
      </c>
      <c r="D300" s="46">
        <f>SUM(D301:D303)</f>
        <v>814177729</v>
      </c>
      <c r="E300" s="46">
        <f>SUM(E301:E303)</f>
        <v>91974412</v>
      </c>
      <c r="F300" s="46">
        <f>SUM(F301:F303)</f>
        <v>91974412</v>
      </c>
      <c r="G300" s="76">
        <f>(F300/$F$244)*100</f>
        <v>0.6915093034665559</v>
      </c>
      <c r="H300" s="46">
        <f>D300-F300</f>
        <v>722203317</v>
      </c>
      <c r="I300" s="46">
        <f>SUM(I301:I303)</f>
        <v>91192829</v>
      </c>
      <c r="J300" s="46">
        <f>SUM(J301:J303)</f>
        <v>91192829</v>
      </c>
      <c r="K300" s="47">
        <f>(J300/$J$244)*100</f>
        <v>0.8808818103772484</v>
      </c>
      <c r="L300" s="75">
        <f>D300-J300</f>
        <v>722984900</v>
      </c>
    </row>
    <row r="301" spans="1:12" ht="15.75">
      <c r="A301" s="24" t="s">
        <v>28</v>
      </c>
      <c r="B301" s="65" t="s">
        <v>33</v>
      </c>
      <c r="C301" s="49">
        <v>79606189</v>
      </c>
      <c r="D301" s="49">
        <v>79606189</v>
      </c>
      <c r="E301" s="49">
        <f>F301-0</f>
        <v>10231641</v>
      </c>
      <c r="F301" s="49">
        <v>10231641</v>
      </c>
      <c r="G301" s="60">
        <f>(F301/$F$244)*100</f>
        <v>0.07692655802170124</v>
      </c>
      <c r="H301" s="49">
        <f t="shared" si="29"/>
        <v>69374548</v>
      </c>
      <c r="I301" s="49">
        <f>J301-0</f>
        <v>9452061</v>
      </c>
      <c r="J301" s="49">
        <v>9452061</v>
      </c>
      <c r="K301" s="51">
        <f>(J301/$J$244)*100</f>
        <v>0.09130266816786861</v>
      </c>
      <c r="L301" s="59">
        <f t="shared" si="28"/>
        <v>70154128</v>
      </c>
    </row>
    <row r="302" spans="1:12" ht="15.75">
      <c r="A302" s="24" t="s">
        <v>65</v>
      </c>
      <c r="B302" s="65" t="s">
        <v>73</v>
      </c>
      <c r="C302" s="49">
        <v>0</v>
      </c>
      <c r="D302" s="49">
        <v>0</v>
      </c>
      <c r="E302" s="49">
        <f>F302-0</f>
        <v>0</v>
      </c>
      <c r="F302" s="49">
        <v>0</v>
      </c>
      <c r="G302" s="60">
        <f>(F302/$F$244)*100</f>
        <v>0</v>
      </c>
      <c r="H302" s="49">
        <f>D302-F302</f>
        <v>0</v>
      </c>
      <c r="I302" s="49">
        <f>J302-0</f>
        <v>0</v>
      </c>
      <c r="J302" s="49">
        <v>0</v>
      </c>
      <c r="K302" s="51">
        <f>(J302/$J$244)*100</f>
        <v>0</v>
      </c>
      <c r="L302" s="59">
        <f>D302-J302</f>
        <v>0</v>
      </c>
    </row>
    <row r="303" spans="1:12" ht="15.75">
      <c r="A303" s="24" t="s">
        <v>67</v>
      </c>
      <c r="B303" s="65" t="s">
        <v>75</v>
      </c>
      <c r="C303" s="49">
        <v>734571540</v>
      </c>
      <c r="D303" s="49">
        <v>734571540</v>
      </c>
      <c r="E303" s="49">
        <f>F303-0</f>
        <v>81742771</v>
      </c>
      <c r="F303" s="49">
        <v>81742771</v>
      </c>
      <c r="G303" s="60">
        <f>(F303/$F$244)*100</f>
        <v>0.6145827454448547</v>
      </c>
      <c r="H303" s="49">
        <f t="shared" si="29"/>
        <v>652828769</v>
      </c>
      <c r="I303" s="49">
        <f>J303-0</f>
        <v>81740768</v>
      </c>
      <c r="J303" s="49">
        <v>81740768</v>
      </c>
      <c r="K303" s="51">
        <f>(J303/$J$244)*100</f>
        <v>0.7895791422093799</v>
      </c>
      <c r="L303" s="59">
        <f t="shared" si="28"/>
        <v>652830772</v>
      </c>
    </row>
    <row r="304" spans="1:12" ht="15.75">
      <c r="A304" s="40" t="s">
        <v>104</v>
      </c>
      <c r="B304" s="79" t="s">
        <v>103</v>
      </c>
      <c r="C304" s="46">
        <f>C305</f>
        <v>468705</v>
      </c>
      <c r="D304" s="46">
        <f>D305</f>
        <v>1357885</v>
      </c>
      <c r="E304" s="46">
        <f>E305</f>
        <v>50079</v>
      </c>
      <c r="F304" s="46">
        <f>F305</f>
        <v>50079</v>
      </c>
      <c r="G304" s="76">
        <f>(F304/$F$244)*100</f>
        <v>0.0003765187909904948</v>
      </c>
      <c r="H304" s="46">
        <f t="shared" si="29"/>
        <v>1307806</v>
      </c>
      <c r="I304" s="46">
        <f>I305</f>
        <v>50079</v>
      </c>
      <c r="J304" s="46">
        <f>J305</f>
        <v>50079</v>
      </c>
      <c r="K304" s="47">
        <f>(J304/$J$244)*100</f>
        <v>0.000483740669805103</v>
      </c>
      <c r="L304" s="75">
        <f t="shared" si="28"/>
        <v>1307806</v>
      </c>
    </row>
    <row r="305" spans="1:12" ht="15.75">
      <c r="A305" s="24" t="s">
        <v>28</v>
      </c>
      <c r="B305" s="65" t="s">
        <v>33</v>
      </c>
      <c r="C305" s="49">
        <v>468705</v>
      </c>
      <c r="D305" s="49">
        <v>1357885</v>
      </c>
      <c r="E305" s="49">
        <f>F305-0</f>
        <v>50079</v>
      </c>
      <c r="F305" s="49">
        <v>50079</v>
      </c>
      <c r="G305" s="60">
        <f>(F305/$F$244)*100</f>
        <v>0.0003765187909904948</v>
      </c>
      <c r="H305" s="49">
        <f t="shared" si="29"/>
        <v>1307806</v>
      </c>
      <c r="I305" s="49">
        <f>J305-0</f>
        <v>50079</v>
      </c>
      <c r="J305" s="49">
        <v>50079</v>
      </c>
      <c r="K305" s="51">
        <f>(J305/$J$244)*100</f>
        <v>0.000483740669805103</v>
      </c>
      <c r="L305" s="59">
        <f t="shared" si="28"/>
        <v>1307806</v>
      </c>
    </row>
    <row r="306" spans="1:12" ht="15.75">
      <c r="A306" s="40" t="s">
        <v>109</v>
      </c>
      <c r="B306" s="79" t="s">
        <v>110</v>
      </c>
      <c r="C306" s="46">
        <f>SUM(C307:C311)</f>
        <v>809326027</v>
      </c>
      <c r="D306" s="46">
        <f>SUM(D307:D311)</f>
        <v>809815087</v>
      </c>
      <c r="E306" s="46">
        <f>SUM(E307:E311)</f>
        <v>141812718</v>
      </c>
      <c r="F306" s="46">
        <f>SUM(F307:F311)</f>
        <v>141812718</v>
      </c>
      <c r="G306" s="76">
        <f>(F306/$F$244)*100</f>
        <v>1.066218437437568</v>
      </c>
      <c r="H306" s="46">
        <f t="shared" si="29"/>
        <v>668002369</v>
      </c>
      <c r="I306" s="46">
        <f>SUM(I307:I311)</f>
        <v>141392169</v>
      </c>
      <c r="J306" s="46">
        <f>SUM(J307:J311)</f>
        <v>141392169</v>
      </c>
      <c r="K306" s="47">
        <f>(J306/$J$244)*100</f>
        <v>1.3657849105864002</v>
      </c>
      <c r="L306" s="75">
        <f t="shared" si="28"/>
        <v>668422918</v>
      </c>
    </row>
    <row r="307" spans="1:12" ht="15.75">
      <c r="A307" s="24" t="s">
        <v>28</v>
      </c>
      <c r="B307" s="65" t="s">
        <v>33</v>
      </c>
      <c r="C307" s="49">
        <v>322747834</v>
      </c>
      <c r="D307" s="49">
        <v>323236894</v>
      </c>
      <c r="E307" s="49">
        <f>F307-0</f>
        <v>52041004</v>
      </c>
      <c r="F307" s="49">
        <v>52041004</v>
      </c>
      <c r="G307" s="60">
        <f>(F307/$F$244)*100</f>
        <v>0.39127011138424295</v>
      </c>
      <c r="H307" s="49">
        <f t="shared" si="29"/>
        <v>271195890</v>
      </c>
      <c r="I307" s="49">
        <f>J307-0</f>
        <v>51620455</v>
      </c>
      <c r="J307" s="49">
        <v>51620455</v>
      </c>
      <c r="K307" s="51">
        <f>(J307/$J$244)*100</f>
        <v>0.4986304334620137</v>
      </c>
      <c r="L307" s="59">
        <f t="shared" si="28"/>
        <v>271616439</v>
      </c>
    </row>
    <row r="308" spans="1:12" ht="15.75">
      <c r="A308" s="24" t="s">
        <v>82</v>
      </c>
      <c r="B308" s="65" t="s">
        <v>84</v>
      </c>
      <c r="C308" s="49">
        <v>30000</v>
      </c>
      <c r="D308" s="49">
        <v>30000</v>
      </c>
      <c r="E308" s="49">
        <f>F308-0</f>
        <v>0</v>
      </c>
      <c r="F308" s="49">
        <v>0</v>
      </c>
      <c r="G308" s="60">
        <f>(F308/$F$244)*100</f>
        <v>0</v>
      </c>
      <c r="H308" s="49">
        <f>D308-F308</f>
        <v>30000</v>
      </c>
      <c r="I308" s="49">
        <f>J308-0</f>
        <v>0</v>
      </c>
      <c r="J308" s="49">
        <v>0</v>
      </c>
      <c r="K308" s="51">
        <f>(J308/$J$244)*100</f>
        <v>0</v>
      </c>
      <c r="L308" s="59">
        <f>D308-J308</f>
        <v>30000</v>
      </c>
    </row>
    <row r="309" spans="1:12" ht="15.75">
      <c r="A309" s="24" t="s">
        <v>111</v>
      </c>
      <c r="B309" s="65" t="s">
        <v>118</v>
      </c>
      <c r="C309" s="49">
        <v>135953161</v>
      </c>
      <c r="D309" s="49">
        <v>135953161</v>
      </c>
      <c r="E309" s="49">
        <f>F309-0</f>
        <v>26477546</v>
      </c>
      <c r="F309" s="49">
        <v>26477546</v>
      </c>
      <c r="G309" s="60">
        <f>(F309/$F$244)*100</f>
        <v>0.19907133944997327</v>
      </c>
      <c r="H309" s="49">
        <f>D309-F309</f>
        <v>109475615</v>
      </c>
      <c r="I309" s="49">
        <f>J309-0</f>
        <v>26477546</v>
      </c>
      <c r="J309" s="49">
        <v>26477546</v>
      </c>
      <c r="K309" s="51">
        <f>(J309/$J$244)*100</f>
        <v>0.2557612140185592</v>
      </c>
      <c r="L309" s="59">
        <f>D309-J309</f>
        <v>109475615</v>
      </c>
    </row>
    <row r="310" spans="1:12" ht="15.75">
      <c r="A310" s="24" t="s">
        <v>112</v>
      </c>
      <c r="B310" s="65" t="s">
        <v>119</v>
      </c>
      <c r="C310" s="49">
        <v>350595032</v>
      </c>
      <c r="D310" s="49">
        <v>350595032</v>
      </c>
      <c r="E310" s="49">
        <f>F310-0</f>
        <v>63294168</v>
      </c>
      <c r="F310" s="49">
        <v>63294168</v>
      </c>
      <c r="G310" s="60">
        <f>(F310/$F$244)*100</f>
        <v>0.475876986603352</v>
      </c>
      <c r="H310" s="49">
        <f t="shared" si="29"/>
        <v>287300864</v>
      </c>
      <c r="I310" s="49">
        <f>J310-0</f>
        <v>63294168</v>
      </c>
      <c r="J310" s="49">
        <v>63294168</v>
      </c>
      <c r="K310" s="51">
        <f>(J310/$J$244)*100</f>
        <v>0.6113932631058272</v>
      </c>
      <c r="L310" s="59">
        <f t="shared" si="28"/>
        <v>287300864</v>
      </c>
    </row>
    <row r="311" spans="1:12" ht="15.75">
      <c r="A311" s="24" t="s">
        <v>114</v>
      </c>
      <c r="B311" s="65" t="s">
        <v>121</v>
      </c>
      <c r="C311" s="49">
        <v>0</v>
      </c>
      <c r="D311" s="49">
        <v>0</v>
      </c>
      <c r="E311" s="49">
        <f>F311-0</f>
        <v>0</v>
      </c>
      <c r="F311" s="49">
        <v>0</v>
      </c>
      <c r="G311" s="60">
        <f>(F311/$F$244)*100</f>
        <v>0</v>
      </c>
      <c r="H311" s="49">
        <f t="shared" si="29"/>
        <v>0</v>
      </c>
      <c r="I311" s="49">
        <f>J311-0</f>
        <v>0</v>
      </c>
      <c r="J311" s="49">
        <v>0</v>
      </c>
      <c r="K311" s="51">
        <f>(J311/$J$244)*100</f>
        <v>0</v>
      </c>
      <c r="L311" s="59">
        <f t="shared" si="28"/>
        <v>0</v>
      </c>
    </row>
    <row r="312" spans="1:12" ht="15.75">
      <c r="A312" s="40" t="s">
        <v>125</v>
      </c>
      <c r="B312" s="79" t="s">
        <v>126</v>
      </c>
      <c r="C312" s="46">
        <f>C313</f>
        <v>10278020</v>
      </c>
      <c r="D312" s="46">
        <f>D313</f>
        <v>10279220</v>
      </c>
      <c r="E312" s="46">
        <f>E313</f>
        <v>1554199</v>
      </c>
      <c r="F312" s="46">
        <f>F313</f>
        <v>1554199</v>
      </c>
      <c r="G312" s="76">
        <f>(F312/$F$244)*100</f>
        <v>0.01168523988974692</v>
      </c>
      <c r="H312" s="46">
        <f t="shared" si="29"/>
        <v>8725021</v>
      </c>
      <c r="I312" s="46">
        <f>I313</f>
        <v>1534427</v>
      </c>
      <c r="J312" s="46">
        <f>J313</f>
        <v>1534427</v>
      </c>
      <c r="K312" s="47">
        <f>(J312/$J$244)*100</f>
        <v>0.014821876330338763</v>
      </c>
      <c r="L312" s="75">
        <f>D312-J312</f>
        <v>8744793</v>
      </c>
    </row>
    <row r="313" spans="1:12" ht="15.75">
      <c r="A313" s="24" t="s">
        <v>28</v>
      </c>
      <c r="B313" s="65" t="s">
        <v>33</v>
      </c>
      <c r="C313" s="49">
        <v>10278020</v>
      </c>
      <c r="D313" s="49">
        <v>10279220</v>
      </c>
      <c r="E313" s="49">
        <f>F313-0</f>
        <v>1554199</v>
      </c>
      <c r="F313" s="49">
        <v>1554199</v>
      </c>
      <c r="G313" s="60">
        <f>(F313/$F$244)*100</f>
        <v>0.01168523988974692</v>
      </c>
      <c r="H313" s="49">
        <f t="shared" si="29"/>
        <v>8725021</v>
      </c>
      <c r="I313" s="49">
        <f>J313-0</f>
        <v>1534427</v>
      </c>
      <c r="J313" s="49">
        <v>1534427</v>
      </c>
      <c r="K313" s="51">
        <f>(J313/$J$244)*100</f>
        <v>0.014821876330338763</v>
      </c>
      <c r="L313" s="59">
        <f>D313-J313</f>
        <v>8744793</v>
      </c>
    </row>
    <row r="314" spans="1:12" ht="15.75">
      <c r="A314" s="77" t="s">
        <v>129</v>
      </c>
      <c r="B314" s="79" t="s">
        <v>130</v>
      </c>
      <c r="C314" s="46">
        <f>C315</f>
        <v>1210000</v>
      </c>
      <c r="D314" s="46">
        <f>D315</f>
        <v>1210000</v>
      </c>
      <c r="E314" s="46">
        <f>E315</f>
        <v>216246</v>
      </c>
      <c r="F314" s="46">
        <f>F315</f>
        <v>216246</v>
      </c>
      <c r="G314" s="76">
        <f>(F314/$F$244)*100</f>
        <v>0.0016258448147233478</v>
      </c>
      <c r="H314" s="46">
        <f t="shared" si="29"/>
        <v>993754</v>
      </c>
      <c r="I314" s="46">
        <f>I315</f>
        <v>216071</v>
      </c>
      <c r="J314" s="46">
        <f>J315</f>
        <v>216071</v>
      </c>
      <c r="K314" s="47">
        <f>(J314/$J$244)*100</f>
        <v>0.002087148910031319</v>
      </c>
      <c r="L314" s="75">
        <f t="shared" si="28"/>
        <v>993929</v>
      </c>
    </row>
    <row r="315" spans="1:12" ht="15.75">
      <c r="A315" s="58" t="s">
        <v>28</v>
      </c>
      <c r="B315" s="65" t="s">
        <v>33</v>
      </c>
      <c r="C315" s="49">
        <v>1210000</v>
      </c>
      <c r="D315" s="49">
        <v>1210000</v>
      </c>
      <c r="E315" s="49">
        <f>F315-0</f>
        <v>216246</v>
      </c>
      <c r="F315" s="49">
        <v>216246</v>
      </c>
      <c r="G315" s="60">
        <f>(F315/$F$244)*100</f>
        <v>0.0016258448147233478</v>
      </c>
      <c r="H315" s="49">
        <f t="shared" si="29"/>
        <v>993754</v>
      </c>
      <c r="I315" s="49">
        <f>J315-0</f>
        <v>216071</v>
      </c>
      <c r="J315" s="49">
        <v>216071</v>
      </c>
      <c r="K315" s="51">
        <f>(J315/$J$244)*100</f>
        <v>0.002087148910031319</v>
      </c>
      <c r="L315" s="59">
        <f t="shared" si="28"/>
        <v>993929</v>
      </c>
    </row>
    <row r="316" spans="1:12" ht="15.75">
      <c r="A316" s="77" t="s">
        <v>133</v>
      </c>
      <c r="B316" s="79" t="s">
        <v>134</v>
      </c>
      <c r="C316" s="46">
        <f>C317</f>
        <v>505340</v>
      </c>
      <c r="D316" s="46">
        <f>D317</f>
        <v>505340</v>
      </c>
      <c r="E316" s="46">
        <f>E317</f>
        <v>82797</v>
      </c>
      <c r="F316" s="46">
        <f>F317</f>
        <v>82797</v>
      </c>
      <c r="G316" s="76">
        <f>(F316/$F$244)*100</f>
        <v>0.0006225089625919046</v>
      </c>
      <c r="H316" s="46">
        <f t="shared" si="29"/>
        <v>422543</v>
      </c>
      <c r="I316" s="46">
        <f>I317</f>
        <v>82797</v>
      </c>
      <c r="J316" s="46">
        <f>J317</f>
        <v>82797</v>
      </c>
      <c r="K316" s="47">
        <f>(J316/$J$244)*100</f>
        <v>0.0007997818694034049</v>
      </c>
      <c r="L316" s="75">
        <f t="shared" si="28"/>
        <v>422543</v>
      </c>
    </row>
    <row r="317" spans="1:12" ht="15.75">
      <c r="A317" s="62" t="s">
        <v>28</v>
      </c>
      <c r="B317" s="37" t="s">
        <v>33</v>
      </c>
      <c r="C317" s="49">
        <v>505340</v>
      </c>
      <c r="D317" s="49">
        <v>505340</v>
      </c>
      <c r="E317" s="49">
        <f>F317-0</f>
        <v>82797</v>
      </c>
      <c r="F317" s="49">
        <v>82797</v>
      </c>
      <c r="G317" s="60">
        <f>(F317/$F$244)*100</f>
        <v>0.0006225089625919046</v>
      </c>
      <c r="H317" s="49">
        <f t="shared" si="29"/>
        <v>422543</v>
      </c>
      <c r="I317" s="49">
        <f>J317-0</f>
        <v>82797</v>
      </c>
      <c r="J317" s="49">
        <v>82797</v>
      </c>
      <c r="K317" s="51">
        <f>(J317/$J$244)*100</f>
        <v>0.0007997818694034049</v>
      </c>
      <c r="L317" s="59">
        <f t="shared" si="28"/>
        <v>422543</v>
      </c>
    </row>
    <row r="318" spans="1:12" ht="15.75">
      <c r="A318" s="80" t="s">
        <v>138</v>
      </c>
      <c r="B318" s="78" t="s">
        <v>137</v>
      </c>
      <c r="C318" s="46">
        <f>C319</f>
        <v>1169519</v>
      </c>
      <c r="D318" s="46">
        <f>D319</f>
        <v>1169519</v>
      </c>
      <c r="E318" s="46">
        <f>F318</f>
        <v>44437</v>
      </c>
      <c r="F318" s="46">
        <f>F319</f>
        <v>44437</v>
      </c>
      <c r="G318" s="76">
        <f>(F318/$F$244)*100</f>
        <v>0.0003340994332004356</v>
      </c>
      <c r="H318" s="46">
        <f t="shared" si="29"/>
        <v>1125082</v>
      </c>
      <c r="I318" s="46">
        <f>I319</f>
        <v>44437</v>
      </c>
      <c r="J318" s="46">
        <f>J319</f>
        <v>44437</v>
      </c>
      <c r="K318" s="47">
        <f>(J318/$J$244)*100</f>
        <v>0.0004292414813420668</v>
      </c>
      <c r="L318" s="75">
        <f t="shared" si="28"/>
        <v>1125082</v>
      </c>
    </row>
    <row r="319" spans="1:12" ht="15.75">
      <c r="A319" s="62" t="s">
        <v>28</v>
      </c>
      <c r="B319" s="37" t="s">
        <v>33</v>
      </c>
      <c r="C319" s="49">
        <v>1169519</v>
      </c>
      <c r="D319" s="49">
        <v>1169519</v>
      </c>
      <c r="E319" s="49">
        <f>F319</f>
        <v>44437</v>
      </c>
      <c r="F319" s="49">
        <v>44437</v>
      </c>
      <c r="G319" s="60">
        <f>(F319/$F$244)*100</f>
        <v>0.0003340994332004356</v>
      </c>
      <c r="H319" s="49">
        <f t="shared" si="29"/>
        <v>1125082</v>
      </c>
      <c r="I319" s="49">
        <f>J319-0</f>
        <v>44437</v>
      </c>
      <c r="J319" s="49">
        <v>44437</v>
      </c>
      <c r="K319" s="51">
        <f>(J319/$J$244)*100</f>
        <v>0.0004292414813420668</v>
      </c>
      <c r="L319" s="59">
        <f t="shared" si="28"/>
        <v>1125082</v>
      </c>
    </row>
    <row r="320" spans="1:12" ht="15.75">
      <c r="A320" s="80" t="s">
        <v>149</v>
      </c>
      <c r="B320" s="78" t="s">
        <v>150</v>
      </c>
      <c r="C320" s="46">
        <f>C321</f>
        <v>17514059</v>
      </c>
      <c r="D320" s="46">
        <f>D321</f>
        <v>17514059</v>
      </c>
      <c r="E320" s="46">
        <f>E321</f>
        <v>2189410</v>
      </c>
      <c r="F320" s="46">
        <f>F321</f>
        <v>2189410</v>
      </c>
      <c r="G320" s="76">
        <f>(F320/$F$244)*100</f>
        <v>0.016461071630473837</v>
      </c>
      <c r="H320" s="46">
        <f aca="true" t="shared" si="30" ref="H320:H325">D320-F320</f>
        <v>15324649</v>
      </c>
      <c r="I320" s="46">
        <f>I321</f>
        <v>2117021</v>
      </c>
      <c r="J320" s="46">
        <f>J321</f>
        <v>2117021</v>
      </c>
      <c r="K320" s="47">
        <f>(J320/$J$244)*100</f>
        <v>0.020449472963347294</v>
      </c>
      <c r="L320" s="75">
        <f t="shared" si="28"/>
        <v>15397038</v>
      </c>
    </row>
    <row r="321" spans="1:12" ht="15.75">
      <c r="A321" s="62" t="s">
        <v>28</v>
      </c>
      <c r="B321" s="37" t="s">
        <v>33</v>
      </c>
      <c r="C321" s="49">
        <v>17514059</v>
      </c>
      <c r="D321" s="49">
        <v>17514059</v>
      </c>
      <c r="E321" s="49">
        <f>F321-0</f>
        <v>2189410</v>
      </c>
      <c r="F321" s="49">
        <v>2189410</v>
      </c>
      <c r="G321" s="60">
        <f>(F321/$F$244)*100</f>
        <v>0.016461071630473837</v>
      </c>
      <c r="H321" s="49">
        <f t="shared" si="30"/>
        <v>15324649</v>
      </c>
      <c r="I321" s="49">
        <f>J321-0</f>
        <v>2117021</v>
      </c>
      <c r="J321" s="49">
        <v>2117021</v>
      </c>
      <c r="K321" s="51">
        <f>(J321/$J$244)*100</f>
        <v>0.020449472963347294</v>
      </c>
      <c r="L321" s="59">
        <f t="shared" si="28"/>
        <v>15397038</v>
      </c>
    </row>
    <row r="322" spans="1:12" ht="15.75">
      <c r="A322" s="80" t="s">
        <v>158</v>
      </c>
      <c r="B322" s="78" t="s">
        <v>159</v>
      </c>
      <c r="C322" s="46">
        <f>SUM(C323:C324)</f>
        <v>11267144</v>
      </c>
      <c r="D322" s="46">
        <f>SUM(D323:D324)</f>
        <v>11566227</v>
      </c>
      <c r="E322" s="46">
        <f>SUM(E323:E324)</f>
        <v>1477687</v>
      </c>
      <c r="F322" s="46">
        <f>SUM(F323:F324)</f>
        <v>1477687</v>
      </c>
      <c r="G322" s="76">
        <f>(F322/$F$244)*100</f>
        <v>0.011109984678255781</v>
      </c>
      <c r="H322" s="46">
        <f t="shared" si="30"/>
        <v>10088540</v>
      </c>
      <c r="I322" s="46">
        <f>SUM(I323:I324)</f>
        <v>1477686</v>
      </c>
      <c r="J322" s="46">
        <f>SUM(J323:J324)</f>
        <v>1477686</v>
      </c>
      <c r="K322" s="47">
        <f>(J322/$J$244)*100</f>
        <v>0.014273783729739482</v>
      </c>
      <c r="L322" s="75">
        <f t="shared" si="28"/>
        <v>10088541</v>
      </c>
    </row>
    <row r="323" spans="1:12" ht="15.75">
      <c r="A323" s="62" t="s">
        <v>28</v>
      </c>
      <c r="B323" s="37" t="s">
        <v>33</v>
      </c>
      <c r="C323" s="49">
        <v>11267144</v>
      </c>
      <c r="D323" s="49">
        <v>11358765</v>
      </c>
      <c r="E323" s="49">
        <f>F323-0</f>
        <v>1477687</v>
      </c>
      <c r="F323" s="49">
        <v>1477687</v>
      </c>
      <c r="G323" s="76">
        <f>(F323/$F$244)*100</f>
        <v>0.011109984678255781</v>
      </c>
      <c r="H323" s="49">
        <f t="shared" si="30"/>
        <v>9881078</v>
      </c>
      <c r="I323" s="49">
        <f>J323-0</f>
        <v>1477686</v>
      </c>
      <c r="J323" s="49">
        <v>1477686</v>
      </c>
      <c r="K323" s="51">
        <f>(J323/$J$244)*100</f>
        <v>0.014273783729739482</v>
      </c>
      <c r="L323" s="59">
        <f t="shared" si="28"/>
        <v>9881079</v>
      </c>
    </row>
    <row r="324" spans="1:12" ht="15.75">
      <c r="A324" s="62" t="s">
        <v>96</v>
      </c>
      <c r="B324" s="37" t="s">
        <v>102</v>
      </c>
      <c r="C324" s="49">
        <v>0</v>
      </c>
      <c r="D324" s="49">
        <v>207462</v>
      </c>
      <c r="E324" s="49">
        <f>F324-0</f>
        <v>0</v>
      </c>
      <c r="F324" s="49">
        <v>0</v>
      </c>
      <c r="G324" s="76">
        <f>(F324/$F$244)*100</f>
        <v>0</v>
      </c>
      <c r="H324" s="49">
        <f t="shared" si="30"/>
        <v>207462</v>
      </c>
      <c r="I324" s="49">
        <f>J324-0</f>
        <v>0</v>
      </c>
      <c r="J324" s="49">
        <v>0</v>
      </c>
      <c r="K324" s="51">
        <f>(J324/$J$244)*100</f>
        <v>0</v>
      </c>
      <c r="L324" s="59">
        <f t="shared" si="28"/>
        <v>207462</v>
      </c>
    </row>
    <row r="325" spans="1:12" ht="15.75">
      <c r="A325" s="80" t="s">
        <v>162</v>
      </c>
      <c r="B325" s="78" t="s">
        <v>163</v>
      </c>
      <c r="C325" s="46">
        <f>SUM(C326:C326)</f>
        <v>5520675</v>
      </c>
      <c r="D325" s="46">
        <f>SUM(D326:D326)</f>
        <v>5520675</v>
      </c>
      <c r="E325" s="46">
        <f>SUM(E326:E326)</f>
        <v>785206</v>
      </c>
      <c r="F325" s="46">
        <f>SUM(F326:F326)</f>
        <v>785206</v>
      </c>
      <c r="G325" s="76">
        <f>(F325/$F$244)*100</f>
        <v>0.0059035686375223636</v>
      </c>
      <c r="H325" s="46">
        <f t="shared" si="30"/>
        <v>4735469</v>
      </c>
      <c r="I325" s="46">
        <f>SUM(I326:I326)</f>
        <v>785206</v>
      </c>
      <c r="J325" s="46">
        <f>SUM(J326:J326)</f>
        <v>785206</v>
      </c>
      <c r="K325" s="47">
        <f>(J325/$J$244)*100</f>
        <v>0.007584737642025316</v>
      </c>
      <c r="L325" s="75">
        <f t="shared" si="28"/>
        <v>4735469</v>
      </c>
    </row>
    <row r="326" spans="1:12" ht="15.75">
      <c r="A326" s="58" t="s">
        <v>28</v>
      </c>
      <c r="B326" s="37" t="s">
        <v>33</v>
      </c>
      <c r="C326" s="49">
        <v>5520675</v>
      </c>
      <c r="D326" s="49">
        <v>5520675</v>
      </c>
      <c r="E326" s="49">
        <f>F326-0</f>
        <v>785206</v>
      </c>
      <c r="F326" s="49">
        <v>785206</v>
      </c>
      <c r="G326" s="60">
        <f>(F326/$F$244)*100</f>
        <v>0.0059035686375223636</v>
      </c>
      <c r="H326" s="49">
        <f>D326-F326</f>
        <v>4735469</v>
      </c>
      <c r="I326" s="49">
        <f>J326-0</f>
        <v>785206</v>
      </c>
      <c r="J326" s="49">
        <v>785206</v>
      </c>
      <c r="K326" s="51">
        <f>(J326/$J$244)*100</f>
        <v>0.007584737642025316</v>
      </c>
      <c r="L326" s="59">
        <f t="shared" si="28"/>
        <v>4735469</v>
      </c>
    </row>
    <row r="327" spans="1:12" ht="15.75">
      <c r="A327" s="80" t="s">
        <v>175</v>
      </c>
      <c r="B327" s="78" t="s">
        <v>174</v>
      </c>
      <c r="C327" s="46">
        <f>C328</f>
        <v>1894000</v>
      </c>
      <c r="D327" s="46">
        <f>D328</f>
        <v>1894000</v>
      </c>
      <c r="E327" s="46">
        <f>E328</f>
        <v>229104</v>
      </c>
      <c r="F327" s="46">
        <f>F328</f>
        <v>229104</v>
      </c>
      <c r="G327" s="76">
        <f>(F327/$F$244)*100</f>
        <v>0.0017225176439442944</v>
      </c>
      <c r="H327" s="46">
        <f aca="true" t="shared" si="31" ref="H327:H335">D327-F327</f>
        <v>1664896</v>
      </c>
      <c r="I327" s="46">
        <f>I328</f>
        <v>222970</v>
      </c>
      <c r="J327" s="46">
        <f>J328</f>
        <v>222970</v>
      </c>
      <c r="K327" s="47">
        <f>(J327/$J$244)*100</f>
        <v>0.0021537901544847905</v>
      </c>
      <c r="L327" s="75">
        <f>D327-J327</f>
        <v>1671030</v>
      </c>
    </row>
    <row r="328" spans="1:12" ht="15.75">
      <c r="A328" s="62" t="s">
        <v>28</v>
      </c>
      <c r="B328" s="37" t="s">
        <v>33</v>
      </c>
      <c r="C328" s="49">
        <v>1894000</v>
      </c>
      <c r="D328" s="49">
        <v>1894000</v>
      </c>
      <c r="E328" s="49">
        <f>F328-0</f>
        <v>229104</v>
      </c>
      <c r="F328" s="49">
        <v>229104</v>
      </c>
      <c r="G328" s="60">
        <f>(F328/$F$244)*100</f>
        <v>0.0017225176439442944</v>
      </c>
      <c r="H328" s="49">
        <f t="shared" si="31"/>
        <v>1664896</v>
      </c>
      <c r="I328" s="49">
        <f>J328-0</f>
        <v>222970</v>
      </c>
      <c r="J328" s="49">
        <v>222970</v>
      </c>
      <c r="K328" s="51">
        <f>(J328/$J$244)*100</f>
        <v>0.0021537901544847905</v>
      </c>
      <c r="L328" s="59">
        <f>D328-J328</f>
        <v>1671030</v>
      </c>
    </row>
    <row r="329" spans="1:12" ht="15.75">
      <c r="A329" s="80" t="s">
        <v>178</v>
      </c>
      <c r="B329" s="78" t="s">
        <v>179</v>
      </c>
      <c r="C329" s="46">
        <f>C330</f>
        <v>4036650</v>
      </c>
      <c r="D329" s="46">
        <f>D330</f>
        <v>3147470</v>
      </c>
      <c r="E329" s="46">
        <f>E330</f>
        <v>509191</v>
      </c>
      <c r="F329" s="46">
        <f>F330</f>
        <v>509191</v>
      </c>
      <c r="G329" s="76">
        <f>(F329/$F$244)*100</f>
        <v>0.0038283507998011345</v>
      </c>
      <c r="H329" s="46">
        <f t="shared" si="31"/>
        <v>2638279</v>
      </c>
      <c r="I329" s="46">
        <f>I330</f>
        <v>504221</v>
      </c>
      <c r="J329" s="46">
        <f>J330</f>
        <v>504221</v>
      </c>
      <c r="K329" s="47">
        <f>(J329/$J$244)*100</f>
        <v>0.004870548618578623</v>
      </c>
      <c r="L329" s="75">
        <f>D329-J329</f>
        <v>2643249</v>
      </c>
    </row>
    <row r="330" spans="1:12" ht="15.75">
      <c r="A330" s="62" t="s">
        <v>28</v>
      </c>
      <c r="B330" s="37" t="s">
        <v>33</v>
      </c>
      <c r="C330" s="49">
        <v>4036650</v>
      </c>
      <c r="D330" s="49">
        <v>3147470</v>
      </c>
      <c r="E330" s="49">
        <f>F330-0</f>
        <v>509191</v>
      </c>
      <c r="F330" s="49">
        <v>509191</v>
      </c>
      <c r="G330" s="60">
        <f>(F330/$F$244)*100</f>
        <v>0.0038283507998011345</v>
      </c>
      <c r="H330" s="49">
        <f t="shared" si="31"/>
        <v>2638279</v>
      </c>
      <c r="I330" s="49">
        <f>J330-0</f>
        <v>504221</v>
      </c>
      <c r="J330" s="49">
        <v>504221</v>
      </c>
      <c r="K330" s="51">
        <f>(J330/$J$244)*100</f>
        <v>0.004870548618578623</v>
      </c>
      <c r="L330" s="59">
        <f aca="true" t="shared" si="32" ref="L330:L335">D330-J330</f>
        <v>2643249</v>
      </c>
    </row>
    <row r="331" spans="1:12" ht="15.75">
      <c r="A331" s="80" t="s">
        <v>189</v>
      </c>
      <c r="B331" s="78" t="s">
        <v>190</v>
      </c>
      <c r="C331" s="46">
        <f>C332</f>
        <v>4331200</v>
      </c>
      <c r="D331" s="46">
        <f>D332</f>
        <v>4331465</v>
      </c>
      <c r="E331" s="46">
        <f>E332</f>
        <v>640150</v>
      </c>
      <c r="F331" s="46">
        <f>F332</f>
        <v>640150</v>
      </c>
      <c r="G331" s="76">
        <f>(F331/$F$244)*100</f>
        <v>0.004812965595410556</v>
      </c>
      <c r="H331" s="46">
        <f t="shared" si="31"/>
        <v>3691315</v>
      </c>
      <c r="I331" s="46">
        <f>I332</f>
        <v>574396</v>
      </c>
      <c r="J331" s="46">
        <f>J332</f>
        <v>574396</v>
      </c>
      <c r="K331" s="47">
        <f>(J331/$J$244)*100</f>
        <v>0.005548407631409812</v>
      </c>
      <c r="L331" s="75">
        <f t="shared" si="32"/>
        <v>3757069</v>
      </c>
    </row>
    <row r="332" spans="1:12" ht="15.75">
      <c r="A332" s="62" t="s">
        <v>28</v>
      </c>
      <c r="B332" s="37" t="s">
        <v>33</v>
      </c>
      <c r="C332" s="49">
        <v>4331200</v>
      </c>
      <c r="D332" s="49">
        <v>4331465</v>
      </c>
      <c r="E332" s="49">
        <f>F332-0</f>
        <v>640150</v>
      </c>
      <c r="F332" s="49">
        <v>640150</v>
      </c>
      <c r="G332" s="60">
        <f>(F332/$F$244)*100</f>
        <v>0.004812965595410556</v>
      </c>
      <c r="H332" s="49">
        <f t="shared" si="31"/>
        <v>3691315</v>
      </c>
      <c r="I332" s="49">
        <f>J332-0</f>
        <v>574396</v>
      </c>
      <c r="J332" s="49">
        <v>574396</v>
      </c>
      <c r="K332" s="51">
        <f>(J332/$J$244)*100</f>
        <v>0.005548407631409812</v>
      </c>
      <c r="L332" s="59">
        <f>D332-J332</f>
        <v>3757069</v>
      </c>
    </row>
    <row r="333" spans="1:12" ht="15.75">
      <c r="A333" s="80" t="s">
        <v>195</v>
      </c>
      <c r="B333" s="78" t="s">
        <v>196</v>
      </c>
      <c r="C333" s="46">
        <f>SUM(C334:C334)</f>
        <v>14685313</v>
      </c>
      <c r="D333" s="46">
        <f>SUM(D334:D334)</f>
        <v>14685863</v>
      </c>
      <c r="E333" s="46">
        <f>SUM(E334:E334)</f>
        <v>2139163</v>
      </c>
      <c r="F333" s="46">
        <f>SUM(F334:F334)</f>
        <v>2139163</v>
      </c>
      <c r="G333" s="76">
        <f>(F333/$F$244)*100</f>
        <v>0.016083289732055348</v>
      </c>
      <c r="H333" s="46">
        <f t="shared" si="31"/>
        <v>12546700</v>
      </c>
      <c r="I333" s="46">
        <f>SUM(I334:I334)</f>
        <v>1936420</v>
      </c>
      <c r="J333" s="46">
        <f>SUM(J334:J334)</f>
        <v>1936420</v>
      </c>
      <c r="K333" s="47">
        <f>(J333/$J$244)*100</f>
        <v>0.018704948338105747</v>
      </c>
      <c r="L333" s="75">
        <f t="shared" si="32"/>
        <v>12749443</v>
      </c>
    </row>
    <row r="334" spans="1:12" ht="15.75">
      <c r="A334" s="62" t="s">
        <v>28</v>
      </c>
      <c r="B334" s="37" t="s">
        <v>33</v>
      </c>
      <c r="C334" s="49">
        <v>14685313</v>
      </c>
      <c r="D334" s="49">
        <v>14685863</v>
      </c>
      <c r="E334" s="49">
        <f>F334-0</f>
        <v>2139163</v>
      </c>
      <c r="F334" s="49">
        <v>2139163</v>
      </c>
      <c r="G334" s="76">
        <f>(F334/$F$244)*100</f>
        <v>0.016083289732055348</v>
      </c>
      <c r="H334" s="49">
        <f t="shared" si="31"/>
        <v>12546700</v>
      </c>
      <c r="I334" s="49">
        <f>J334-0</f>
        <v>1936420</v>
      </c>
      <c r="J334" s="49">
        <v>1936420</v>
      </c>
      <c r="K334" s="51">
        <f>(J334/$J$244)*100</f>
        <v>0.018704948338105747</v>
      </c>
      <c r="L334" s="59">
        <f t="shared" si="32"/>
        <v>12749443</v>
      </c>
    </row>
    <row r="335" spans="1:12" ht="15.75">
      <c r="A335" s="80" t="s">
        <v>203</v>
      </c>
      <c r="B335" s="78" t="s">
        <v>204</v>
      </c>
      <c r="C335" s="46">
        <f>SUM(C336:C336)</f>
        <v>827727</v>
      </c>
      <c r="D335" s="46">
        <f>SUM(D336:D336)</f>
        <v>827727</v>
      </c>
      <c r="E335" s="46">
        <f>SUM(E336:E336)</f>
        <v>154545</v>
      </c>
      <c r="F335" s="46">
        <f>SUM(F336:F336)</f>
        <v>154545</v>
      </c>
      <c r="G335" s="76">
        <f>(F335/$F$244)*100</f>
        <v>0.0011619460563035606</v>
      </c>
      <c r="H335" s="46">
        <f t="shared" si="31"/>
        <v>673182</v>
      </c>
      <c r="I335" s="46">
        <f>SUM(I336:I336)</f>
        <v>154546</v>
      </c>
      <c r="J335" s="46">
        <f>SUM(J336:J336)</f>
        <v>154546</v>
      </c>
      <c r="K335" s="47">
        <f>(J335/$J$244)*100</f>
        <v>0.001492845015988727</v>
      </c>
      <c r="L335" s="75">
        <f t="shared" si="32"/>
        <v>673181</v>
      </c>
    </row>
    <row r="336" spans="1:12" ht="15.75">
      <c r="A336" s="62" t="s">
        <v>28</v>
      </c>
      <c r="B336" s="37" t="s">
        <v>33</v>
      </c>
      <c r="C336" s="49">
        <v>827727</v>
      </c>
      <c r="D336" s="49">
        <v>827727</v>
      </c>
      <c r="E336" s="49">
        <f>F336-0</f>
        <v>154545</v>
      </c>
      <c r="F336" s="49">
        <v>154545</v>
      </c>
      <c r="G336" s="60">
        <f>(F336/$F$244)*100</f>
        <v>0.0011619460563035606</v>
      </c>
      <c r="H336" s="49">
        <f>D336-F336</f>
        <v>673182</v>
      </c>
      <c r="I336" s="49">
        <f>J336-0</f>
        <v>154546</v>
      </c>
      <c r="J336" s="49">
        <v>154546</v>
      </c>
      <c r="K336" s="51">
        <f>(J336/$J$244)*100</f>
        <v>0.001492845015988727</v>
      </c>
      <c r="L336" s="59">
        <f>D336-J336</f>
        <v>673181</v>
      </c>
    </row>
    <row r="337" spans="1:12" ht="15.75">
      <c r="A337" s="80" t="s">
        <v>211</v>
      </c>
      <c r="B337" s="78" t="s">
        <v>212</v>
      </c>
      <c r="C337" s="46">
        <f>C338</f>
        <v>510949000</v>
      </c>
      <c r="D337" s="46">
        <f>D338</f>
        <v>510949000</v>
      </c>
      <c r="E337" s="46">
        <f>E338</f>
        <v>114330862</v>
      </c>
      <c r="F337" s="46">
        <f>F338</f>
        <v>114330862</v>
      </c>
      <c r="G337" s="76">
        <f>(F337/$F$244)*100</f>
        <v>0.8595961966720802</v>
      </c>
      <c r="H337" s="46">
        <f>D337-F337</f>
        <v>396618138</v>
      </c>
      <c r="I337" s="46">
        <f>I338</f>
        <v>114307165</v>
      </c>
      <c r="J337" s="46">
        <f>J338</f>
        <v>114307165</v>
      </c>
      <c r="K337" s="47">
        <f>(J337/$J$244)*100</f>
        <v>1.1041559248511836</v>
      </c>
      <c r="L337" s="75">
        <f>D337-J337</f>
        <v>396641835</v>
      </c>
    </row>
    <row r="338" spans="1:12" ht="15.75">
      <c r="A338" s="62" t="s">
        <v>39</v>
      </c>
      <c r="B338" s="37" t="s">
        <v>41</v>
      </c>
      <c r="C338" s="49">
        <v>510949000</v>
      </c>
      <c r="D338" s="49">
        <v>510949000</v>
      </c>
      <c r="E338" s="49">
        <f>F338-0</f>
        <v>114330862</v>
      </c>
      <c r="F338" s="49">
        <v>114330862</v>
      </c>
      <c r="G338" s="60">
        <f>(F338/$F$244)*100</f>
        <v>0.8595961966720802</v>
      </c>
      <c r="H338" s="49">
        <f>D338-F338</f>
        <v>396618138</v>
      </c>
      <c r="I338" s="49">
        <f>J338-0</f>
        <v>114307165</v>
      </c>
      <c r="J338" s="49">
        <v>114307165</v>
      </c>
      <c r="K338" s="51">
        <f>(J338/$J$244)*100</f>
        <v>1.1041559248511836</v>
      </c>
      <c r="L338" s="59">
        <f>D338-J338</f>
        <v>396641835</v>
      </c>
    </row>
    <row r="339" spans="1:12" ht="15.75">
      <c r="A339" s="91" t="s">
        <v>221</v>
      </c>
      <c r="B339" s="92" t="s">
        <v>222</v>
      </c>
      <c r="C339" s="93">
        <v>0</v>
      </c>
      <c r="D339" s="93">
        <v>0</v>
      </c>
      <c r="E339" s="93">
        <v>0</v>
      </c>
      <c r="F339" s="93">
        <v>0</v>
      </c>
      <c r="G339" s="94">
        <f>(F339/$F$244)*100</f>
        <v>0</v>
      </c>
      <c r="H339" s="93">
        <f>D339-F339</f>
        <v>0</v>
      </c>
      <c r="I339" s="93">
        <v>0</v>
      </c>
      <c r="J339" s="93">
        <v>0</v>
      </c>
      <c r="K339" s="94">
        <f>(J339/$J$244)*100</f>
        <v>0</v>
      </c>
      <c r="L339" s="95">
        <f>D339-J339</f>
        <v>0</v>
      </c>
    </row>
    <row r="340" spans="1:12" ht="15">
      <c r="A340" s="72"/>
      <c r="B340" s="73"/>
      <c r="C340" s="74"/>
      <c r="D340" s="74"/>
      <c r="E340" s="74"/>
      <c r="F340" s="81"/>
      <c r="G340" s="82"/>
      <c r="H340" s="74"/>
      <c r="I340" s="74"/>
      <c r="J340" s="74"/>
      <c r="K340" s="74"/>
      <c r="L340" s="83" t="s">
        <v>227</v>
      </c>
    </row>
    <row r="341" spans="1:12" ht="15">
      <c r="A341" s="72"/>
      <c r="B341" s="73"/>
      <c r="C341" s="74"/>
      <c r="D341" s="74"/>
      <c r="E341" s="74"/>
      <c r="F341" s="74"/>
      <c r="G341" s="74"/>
      <c r="H341" s="74"/>
      <c r="I341" s="84"/>
      <c r="J341" s="74"/>
      <c r="K341" s="74"/>
      <c r="L341" s="74"/>
    </row>
    <row r="342" spans="1:12" ht="15">
      <c r="A342" s="72"/>
      <c r="B342" s="73"/>
      <c r="C342" s="74"/>
      <c r="D342" s="74"/>
      <c r="E342" s="74"/>
      <c r="F342" s="74"/>
      <c r="G342" s="74"/>
      <c r="H342" s="74"/>
      <c r="I342" s="74"/>
      <c r="J342" s="84"/>
      <c r="K342" s="74"/>
      <c r="L342" s="74"/>
    </row>
    <row r="343" spans="1:12" ht="15">
      <c r="A343" s="72"/>
      <c r="B343" s="73"/>
      <c r="C343" s="74"/>
      <c r="D343" s="74"/>
      <c r="E343" s="74"/>
      <c r="F343" s="74"/>
      <c r="G343" s="74"/>
      <c r="H343" s="74"/>
      <c r="I343" s="74"/>
      <c r="J343" s="74"/>
      <c r="K343" s="74"/>
      <c r="L343" s="74"/>
    </row>
    <row r="344" spans="1:12" ht="12.75">
      <c r="A344" s="85"/>
      <c r="B344" s="74"/>
      <c r="C344" s="74"/>
      <c r="D344" s="74"/>
      <c r="E344" s="84"/>
      <c r="F344" s="74"/>
      <c r="G344" s="74"/>
      <c r="H344" s="74"/>
      <c r="I344" s="84"/>
      <c r="J344" s="74"/>
      <c r="K344" s="74"/>
      <c r="L344" s="74"/>
    </row>
    <row r="345" spans="1:12" ht="12.75">
      <c r="A345" s="85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</row>
    <row r="346" spans="1:12" ht="12.75">
      <c r="A346" s="85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</row>
    <row r="347" spans="1:12" ht="15">
      <c r="A347" s="86" t="s">
        <v>256</v>
      </c>
      <c r="B347" s="86"/>
      <c r="C347" s="87" t="s">
        <v>258</v>
      </c>
      <c r="D347" s="87"/>
      <c r="E347" s="87"/>
      <c r="F347" s="87"/>
      <c r="G347" s="87"/>
      <c r="H347" s="87"/>
      <c r="I347" s="87" t="s">
        <v>262</v>
      </c>
      <c r="J347" s="87"/>
      <c r="K347" s="87"/>
      <c r="L347" s="87"/>
    </row>
    <row r="348" spans="1:12" ht="15">
      <c r="A348" s="86" t="s">
        <v>257</v>
      </c>
      <c r="B348" s="86"/>
      <c r="C348" s="87" t="s">
        <v>259</v>
      </c>
      <c r="D348" s="87"/>
      <c r="E348" s="87"/>
      <c r="F348" s="87"/>
      <c r="G348" s="87"/>
      <c r="H348" s="87"/>
      <c r="I348" s="87" t="s">
        <v>261</v>
      </c>
      <c r="J348" s="87"/>
      <c r="K348" s="87"/>
      <c r="L348" s="87"/>
    </row>
    <row r="349" spans="1:12" ht="15">
      <c r="A349" s="86" t="s">
        <v>248</v>
      </c>
      <c r="B349" s="86"/>
      <c r="C349" s="87" t="s">
        <v>249</v>
      </c>
      <c r="D349" s="87"/>
      <c r="E349" s="87"/>
      <c r="F349" s="87"/>
      <c r="G349" s="87"/>
      <c r="H349" s="87"/>
      <c r="I349" s="87" t="s">
        <v>260</v>
      </c>
      <c r="J349" s="87"/>
      <c r="K349" s="87"/>
      <c r="L349" s="87"/>
    </row>
    <row r="350" spans="1:12" ht="12.75">
      <c r="A350" s="85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</row>
    <row r="351" spans="1:12" ht="12.75">
      <c r="A351" s="85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</row>
    <row r="352" spans="1:12" ht="12.7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</row>
    <row r="353" spans="1:12" ht="12.7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</row>
    <row r="354" spans="1:12" ht="12.7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</row>
    <row r="355" spans="1:12" ht="15">
      <c r="A355" s="88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</row>
    <row r="356" spans="1:12" ht="12.75">
      <c r="A356" s="85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</row>
    <row r="357" spans="1:12" ht="12.75">
      <c r="A357" s="85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</row>
    <row r="358" spans="1:12" ht="12.75">
      <c r="A358" s="85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</row>
    <row r="359" spans="1:12" ht="12.75">
      <c r="A359" s="85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</row>
    <row r="360" spans="1:12" ht="12.75">
      <c r="A360" s="85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</row>
    <row r="361" spans="1:12" ht="12.75">
      <c r="A361" s="85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</row>
    <row r="362" spans="1:12" ht="12.75">
      <c r="A362" s="85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</row>
    <row r="363" spans="1:12" ht="12.75">
      <c r="A363" s="85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</row>
    <row r="364" spans="1:12" ht="12.75">
      <c r="A364" s="85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</row>
    <row r="365" spans="1:12" ht="12.75">
      <c r="A365" s="85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</row>
    <row r="366" spans="1:12" ht="12.75">
      <c r="A366" s="85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</row>
    <row r="367" spans="1:12" ht="12.75">
      <c r="A367" s="85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</row>
    <row r="368" spans="1:12" ht="12.75">
      <c r="A368" s="85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</row>
    <row r="369" spans="1:12" ht="12.75">
      <c r="A369" s="85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</row>
    <row r="370" spans="1:12" ht="12.75">
      <c r="A370" s="85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</row>
    <row r="371" spans="1:12" ht="12.75">
      <c r="A371" s="85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</row>
    <row r="372" spans="1:12" ht="12.75">
      <c r="A372" s="85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</row>
    <row r="373" spans="1:12" ht="12.75">
      <c r="A373" s="85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</row>
    <row r="374" spans="1:12" ht="12.75">
      <c r="A374" s="85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</row>
    <row r="375" spans="1:12" ht="12.75">
      <c r="A375" s="85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</row>
    <row r="376" spans="1:12" ht="12.75">
      <c r="A376" s="85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</row>
    <row r="377" spans="1:12" ht="12.75">
      <c r="A377" s="85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</row>
    <row r="378" spans="1:12" ht="12.75">
      <c r="A378" s="85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</row>
    <row r="379" spans="1:12" ht="12.75">
      <c r="A379" s="85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</row>
    <row r="380" spans="1:12" ht="12.75">
      <c r="A380" s="85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</row>
    <row r="381" spans="1:12" ht="12.75">
      <c r="A381" s="85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</row>
    <row r="382" spans="1:12" ht="12.75">
      <c r="A382" s="85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</row>
    <row r="383" spans="1:12" ht="12.75">
      <c r="A383" s="85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</row>
    <row r="384" spans="1:12" ht="12.75">
      <c r="A384" s="85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</row>
    <row r="385" spans="1:12" ht="12.75">
      <c r="A385" s="85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</row>
    <row r="386" spans="1:12" ht="12.75">
      <c r="A386" s="85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</row>
    <row r="387" spans="1:12" ht="12.75">
      <c r="A387" s="85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</row>
    <row r="388" spans="1:12" ht="12.75">
      <c r="A388" s="85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</row>
    <row r="389" spans="1:12" ht="12.75">
      <c r="A389" s="85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</row>
    <row r="390" spans="1:12" ht="12.75">
      <c r="A390" s="85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</row>
    <row r="391" spans="1:12" ht="12.75">
      <c r="A391" s="85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</row>
    <row r="392" spans="1:12" ht="12.75">
      <c r="A392" s="85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</row>
    <row r="393" spans="1:12" ht="12.75">
      <c r="A393" s="85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</row>
    <row r="394" spans="1:12" ht="12.75">
      <c r="A394" s="85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</row>
    <row r="395" spans="1:12" ht="12.75">
      <c r="A395" s="85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</row>
    <row r="396" spans="1:12" ht="12.75">
      <c r="A396" s="85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</row>
    <row r="397" spans="1:12" ht="12.75">
      <c r="A397" s="85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</row>
  </sheetData>
  <sheetProtection/>
  <mergeCells count="31">
    <mergeCell ref="A267:L267"/>
    <mergeCell ref="A348:B348"/>
    <mergeCell ref="C348:H348"/>
    <mergeCell ref="I348:L348"/>
    <mergeCell ref="A349:B349"/>
    <mergeCell ref="C349:H349"/>
    <mergeCell ref="I349:L349"/>
    <mergeCell ref="A347:B347"/>
    <mergeCell ref="C347:H347"/>
    <mergeCell ref="I347:L347"/>
    <mergeCell ref="A244:B244"/>
    <mergeCell ref="E271:G271"/>
    <mergeCell ref="I271:K271"/>
    <mergeCell ref="A263:L263"/>
    <mergeCell ref="A264:L264"/>
    <mergeCell ref="A265:L265"/>
    <mergeCell ref="A266:L266"/>
    <mergeCell ref="A134:L134"/>
    <mergeCell ref="A135:L135"/>
    <mergeCell ref="A136:L136"/>
    <mergeCell ref="A137:L137"/>
    <mergeCell ref="A138:L138"/>
    <mergeCell ref="E142:G142"/>
    <mergeCell ref="I142:K142"/>
    <mergeCell ref="A5:L5"/>
    <mergeCell ref="A6:L6"/>
    <mergeCell ref="A7:L7"/>
    <mergeCell ref="A8:L8"/>
    <mergeCell ref="A9:L9"/>
    <mergeCell ref="E13:G13"/>
    <mergeCell ref="I13:K13"/>
  </mergeCells>
  <printOptions horizontalCentered="1" verticalCentered="1"/>
  <pageMargins left="0.2362204724409449" right="0.2362204724409449" top="0" bottom="0" header="0.31496062992125984" footer="0.31496062992125984"/>
  <pageSetup fitToHeight="0" fitToWidth="1" horizontalDpi="600" verticalDpi="600" orientation="portrait" paperSize="9" scale="42" r:id="rId2"/>
  <rowBreaks count="2" manualBreakCount="2">
    <brk id="129" max="11" man="1"/>
    <brk id="258" max="11" man="1"/>
  </rowBreaks>
  <ignoredErrors>
    <ignoredError sqref="F145:K145" formulaRange="1"/>
    <ignoredError sqref="E149:L238 E25:L127 E279:L281 E244 G244:L244 E243:J243 L243 E240:L242 E239:J239 L239 E283:L339 E282:J282 L282" formula="1"/>
    <ignoredError sqref="A17:A127 A145:A243 A275:A3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Renato Ferreira Costa</cp:lastModifiedBy>
  <cp:lastPrinted>2019-03-20T16:46:21Z</cp:lastPrinted>
  <dcterms:created xsi:type="dcterms:W3CDTF">2005-03-08T15:13:02Z</dcterms:created>
  <dcterms:modified xsi:type="dcterms:W3CDTF">2019-03-20T16:46:28Z</dcterms:modified>
  <cp:category/>
  <cp:version/>
  <cp:contentType/>
  <cp:contentStatus/>
</cp:coreProperties>
</file>