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 windowWidth="7680" windowHeight="7590" activeTab="0"/>
  </bookViews>
  <sheets>
    <sheet name="Anexo II - 1º BIM" sheetId="1" r:id="rId1"/>
  </sheets>
  <definedNames>
    <definedName name="_xlnm.Print_Area" localSheetId="0">'Anexo II - 1º BIM'!$A$1:$L$399</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<sst xmlns="http://schemas.openxmlformats.org/spreadsheetml/2006/main" count="704" uniqueCount="284">
  <si>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</si>
  <si>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</si>
  <si>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</si>
  <si>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</si>
  <si>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</si>
  <si>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</si>
  <si>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</si>
  <si>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</si>
  <si>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</si>
  <si>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</si>
  <si>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</si>
  <si>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</si>
  <si>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</si>
  <si>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</si>
  <si>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</si>
  <si>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</si>
  <si>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</si>
  <si>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</si>
  <si>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</si>
  <si>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</si>
  <si>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</si>
  <si>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</si>
  <si>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</si>
  <si>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</si>
  <si>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</si>
  <si>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</si>
  <si>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</si>
  <si>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</si>
  <si>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</si>
  <si>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</si>
  <si>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</si>
  <si>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</si>
  <si>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</si>
  <si>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</si>
  <si>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</si>
  <si>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</si>
  <si>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</si>
  <si>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</si>
  <si>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</si>
  <si>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</si>
  <si>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</si>
  <si>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</si>
  <si>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</si>
  <si>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</si>
  <si>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</si>
  <si>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</si>
  <si>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</si>
  <si>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</si>
  <si>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</si>
  <si>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</si>
  <si>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</si>
  <si>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</si>
  <si>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</si>
  <si>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</si>
  <si>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</si>
  <si>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</si>
  <si>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</si>
  <si>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</si>
  <si>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</si>
  <si>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</si>
  <si>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</si>
  <si>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</si>
  <si>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</si>
  <si>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</si>
  <si>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</si>
  <si>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</si>
  <si>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</si>
  <si>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</si>
  <si>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</si>
  <si>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</si>
  <si>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</si>
  <si>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</si>
  <si>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</si>
  <si>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</si>
  <si>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</si>
  <si>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</si>
  <si>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</si>
  <si>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</si>
  <si>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</si>
  <si>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</si>
  <si>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</si>
  <si>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</si>
  <si>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</si>
  <si>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</si>
  <si>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</si>
  <si>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</si>
  <si>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</si>
  <si>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</si>
  <si>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</si>
  <si>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</si>
  <si>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</si>
  <si>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</si>
  <si>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</si>
  <si>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</si>
  <si>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</si>
  <si>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</si>
  <si>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</si>
  <si>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</si>
  <si>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</si>
  <si>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</si>
  <si>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</si>
  <si>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</si>
  <si>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</si>
  <si>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</si>
  <si>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</si>
  <si>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</si>
  <si>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</si>
  <si>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</si>
  <si>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</si>
  <si>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</si>
  <si>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</si>
  <si>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</si>
  <si>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</si>
  <si>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</si>
  <si>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</si>
  <si>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</si>
  <si>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</si>
  <si>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</si>
  <si>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</si>
  <si>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</si>
  <si>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</si>
  <si>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</si>
  <si>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</si>
  <si>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</si>
  <si>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</si>
  <si>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</si>
  <si>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</si>
  <si>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</si>
  <si>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</si>
  <si>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</si>
  <si>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</si>
  <si>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</si>
  <si>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</si>
  <si>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</si>
  <si>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</si>
  <si>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</si>
  <si>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</si>
  <si>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</si>
  <si>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</si>
  <si>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</si>
  <si>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</si>
  <si>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</si>
  <si>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</si>
  <si>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</si>
  <si>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</si>
  <si>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</si>
  <si>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</si>
  <si>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</si>
  <si>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</si>
  <si>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</si>
  <si>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</si>
  <si>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</si>
  <si>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</si>
  <si>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</si>
  <si>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</si>
  <si>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</si>
  <si>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</si>
  <si>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</si>
  <si>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</si>
  <si>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</si>
  <si>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</si>
  <si>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</si>
  <si>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</si>
  <si>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</si>
  <si>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</si>
  <si>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</si>
  <si>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</si>
  <si>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</si>
  <si>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</si>
  <si>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</si>
  <si>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</si>
  <si>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</si>
  <si>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</si>
  <si>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</si>
  <si>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</si>
  <si>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</si>
  <si>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</si>
  <si>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</si>
  <si>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</si>
  <si>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</si>
  <si>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</si>
  <si>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</si>
  <si>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</si>
  <si>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</si>
  <si>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</si>
  <si>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</si>
  <si>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</si>
  <si>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</si>
  <si>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</si>
  <si>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</si>
  <si>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</si>
  <si>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</si>
  <si>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</si>
  <si>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</si>
  <si>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</si>
  <si>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</si>
  <si>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</si>
  <si>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</si>
  <si>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</si>
  <si>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</si>
  <si>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</si>
  <si>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</si>
  <si>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</si>
  <si>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</si>
  <si>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</si>
  <si>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</si>
  <si>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</si>
  <si>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</si>
  <si>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</si>
  <si>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</si>
  <si>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</si>
  <si>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</si>
  <si>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</si>
  <si>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</si>
  <si>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</si>
  <si>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</si>
  <si>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</si>
  <si>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</si>
  <si>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</si>
  <si>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</si>
  <si>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</si>
  <si>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</si>
  <si>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</si>
  <si>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</si>
  <si>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</si>
  <si>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</si>
  <si>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</si>
  <si>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</si>
  <si>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</si>
  <si>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</si>
  <si>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</si>
  <si>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</si>
  <si>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</si>
  <si>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</si>
  <si>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</si>
  <si>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</si>
  <si>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</si>
  <si>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</si>
  <si>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</si>
  <si>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</si>
  <si>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</si>
  <si>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</si>
  <si>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</si>
  <si>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</si>
  <si>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</si>
  <si>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</si>
  <si>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</si>
  <si>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</si>
  <si>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</si>
  <si>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</si>
  <si>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</si>
  <si>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</si>
  <si>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</si>
  <si>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</si>
  <si>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</si>
  <si>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</si>
  <si>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</si>
  <si>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</si>
  <si>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</si>
  <si>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</si>
  <si>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</si>
  <si>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</si>
  <si>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 xml:space="preserve">          3 - Este Demonstrativo não considera a casa dos centavos.</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</si>
  <si>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</si>
  <si>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</si>
  <si>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</si>
  <si>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</si>
  <si>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</si>
  <si>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</si>
  <si>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</si>
  <si>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</si>
  <si>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</si>
  <si>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</si>
  <si>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 xml:space="preserve"> Tecnologia da Informação</t>
  </si>
  <si>
    <t>Patrimônio Histórico, Artístico e Arqueológico</t>
  </si>
  <si>
    <t>608</t>
  </si>
  <si>
    <t>609</t>
  </si>
  <si>
    <t>Promoção da Produção Agropecuária</t>
  </si>
  <si>
    <t>Defesa Agropecuária</t>
  </si>
  <si>
    <t>693</t>
  </si>
  <si>
    <t>Comércio Exterior</t>
  </si>
  <si>
    <t>Emissão: 20/03/2020</t>
  </si>
  <si>
    <t>JANEIRO A FEVEREIRO 2020/BIMESTRE JANEIRO-FEVEREIRO</t>
  </si>
  <si>
    <t xml:space="preserve">          2 - Imprensa Oficial, CEDAE e AGERIO não constam nos Orçamentos Fiscal e da Seguridade Social no exercício de 2020.</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</si>
</sst>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6">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5"/>
      <name val="Times New Roman"/>
      <family val="1"/>
    </font>
    <font>
      <sz val="11.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Times New Roman"/>
      <family val="1"/>
    </font>
    <font>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06">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0"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0" xfId="0" applyFont="1" applyFill="1" applyAlignment="1">
      <alignment horizontal="right"/>
    </xf>
    <xf numFmtId="0" fontId="4" fillId="34" borderId="0" xfId="0" applyFont="1" applyFill="1" applyAlignment="1">
      <alignment/>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1" fillId="34" borderId="0" xfId="0" applyNumberFormat="1" applyFont="1" applyFill="1" applyAlignment="1">
      <alignment horizontal="center"/>
    </xf>
    <xf numFmtId="171" fontId="4" fillId="34" borderId="0" xfId="60" applyFont="1" applyFill="1" applyAlignment="1">
      <alignment horizontal="center"/>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49" fontId="2" fillId="34" borderId="0" xfId="0" applyNumberFormat="1" applyFont="1" applyFill="1" applyAlignment="1">
      <alignment horizontal="center"/>
    </xf>
    <xf numFmtId="49" fontId="4" fillId="34" borderId="0" xfId="0" applyNumberFormat="1" applyFont="1" applyFill="1" applyAlignment="1">
      <alignment horizontal="left"/>
    </xf>
    <xf numFmtId="174" fontId="44" fillId="34" borderId="0" xfId="0" applyNumberFormat="1" applyFont="1" applyFill="1" applyAlignment="1">
      <alignment/>
    </xf>
    <xf numFmtId="174" fontId="4" fillId="34" borderId="0" xfId="0" applyNumberFormat="1" applyFont="1" applyFill="1" applyAlignment="1">
      <alignment/>
    </xf>
    <xf numFmtId="49" fontId="6" fillId="34" borderId="0" xfId="0" applyNumberFormat="1" applyFont="1" applyFill="1" applyAlignment="1">
      <alignment horizontal="center"/>
    </xf>
    <xf numFmtId="0" fontId="6" fillId="34" borderId="11" xfId="0" applyFont="1" applyFill="1" applyBorder="1" applyAlignment="1">
      <alignment/>
    </xf>
    <xf numFmtId="174" fontId="6" fillId="34" borderId="14" xfId="60" applyNumberFormat="1" applyFont="1" applyFill="1" applyBorder="1" applyAlignment="1">
      <alignment/>
    </xf>
    <xf numFmtId="174" fontId="6" fillId="34" borderId="14" xfId="60" applyNumberFormat="1" applyFont="1" applyFill="1" applyBorder="1" applyAlignment="1">
      <alignment horizontal="center"/>
    </xf>
    <xf numFmtId="171" fontId="6" fillId="34" borderId="14" xfId="60" applyFont="1" applyFill="1" applyBorder="1" applyAlignment="1">
      <alignment horizontal="center"/>
    </xf>
    <xf numFmtId="174" fontId="6" fillId="34" borderId="15" xfId="60" applyNumberFormat="1" applyFont="1" applyFill="1" applyBorder="1" applyAlignment="1">
      <alignment horizontal="center"/>
    </xf>
    <xf numFmtId="0" fontId="6" fillId="34" borderId="14" xfId="0" applyFont="1" applyFill="1" applyBorder="1" applyAlignment="1">
      <alignment/>
    </xf>
    <xf numFmtId="174" fontId="6" fillId="34" borderId="14" xfId="60" applyNumberFormat="1" applyFont="1" applyFill="1" applyBorder="1" applyAlignment="1">
      <alignment/>
    </xf>
    <xf numFmtId="171" fontId="6" fillId="34" borderId="14" xfId="60" applyFont="1" applyFill="1" applyBorder="1" applyAlignment="1">
      <alignment/>
    </xf>
    <xf numFmtId="174" fontId="6" fillId="34" borderId="15" xfId="60" applyNumberFormat="1" applyFont="1" applyFill="1" applyBorder="1" applyAlignment="1">
      <alignment/>
    </xf>
    <xf numFmtId="49" fontId="7" fillId="34" borderId="0" xfId="0" applyNumberFormat="1" applyFont="1" applyFill="1" applyAlignment="1">
      <alignment horizontal="center"/>
    </xf>
    <xf numFmtId="0" fontId="7" fillId="34" borderId="14" xfId="0" applyFont="1" applyFill="1" applyBorder="1" applyAlignment="1">
      <alignment/>
    </xf>
    <xf numFmtId="174" fontId="7" fillId="34" borderId="14" xfId="60" applyNumberFormat="1" applyFont="1" applyFill="1" applyBorder="1" applyAlignment="1">
      <alignment/>
    </xf>
    <xf numFmtId="171" fontId="7" fillId="34" borderId="14" xfId="60" applyFont="1" applyFill="1" applyBorder="1" applyAlignment="1">
      <alignment horizontal="center"/>
    </xf>
    <xf numFmtId="171" fontId="7" fillId="34" borderId="14" xfId="60" applyFont="1" applyFill="1" applyBorder="1" applyAlignment="1">
      <alignment/>
    </xf>
    <xf numFmtId="174" fontId="7" fillId="34" borderId="15" xfId="60" applyNumberFormat="1" applyFont="1" applyFill="1" applyBorder="1" applyAlignment="1">
      <alignment/>
    </xf>
    <xf numFmtId="49" fontId="7" fillId="34" borderId="19" xfId="0" applyNumberFormat="1" applyFont="1" applyFill="1" applyBorder="1" applyAlignment="1">
      <alignment horizontal="center"/>
    </xf>
    <xf numFmtId="0" fontId="7" fillId="34" borderId="17" xfId="0" applyFont="1" applyFill="1" applyBorder="1" applyAlignment="1">
      <alignment/>
    </xf>
    <xf numFmtId="174" fontId="7" fillId="34" borderId="17" xfId="60" applyNumberFormat="1" applyFont="1" applyFill="1" applyBorder="1" applyAlignment="1">
      <alignment/>
    </xf>
    <xf numFmtId="171" fontId="7" fillId="34" borderId="17" xfId="60" applyFont="1" applyFill="1" applyBorder="1" applyAlignment="1">
      <alignment/>
    </xf>
    <xf numFmtId="174" fontId="7" fillId="34" borderId="18" xfId="60" applyNumberFormat="1" applyFont="1" applyFill="1" applyBorder="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xf>
    <xf numFmtId="174" fontId="7" fillId="34" borderId="0" xfId="60" applyNumberFormat="1" applyFont="1" applyFill="1" applyBorder="1" applyAlignment="1">
      <alignment/>
    </xf>
    <xf numFmtId="171" fontId="7" fillId="34" borderId="0" xfId="60" applyFont="1" applyFill="1" applyBorder="1" applyAlignment="1">
      <alignment/>
    </xf>
    <xf numFmtId="174" fontId="7" fillId="34" borderId="0" xfId="60" applyNumberFormat="1" applyFont="1" applyFill="1" applyBorder="1" applyAlignment="1">
      <alignment horizontal="right"/>
    </xf>
    <xf numFmtId="0" fontId="7" fillId="34" borderId="15" xfId="0" applyFont="1" applyFill="1" applyBorder="1" applyAlignment="1">
      <alignment/>
    </xf>
    <xf numFmtId="171" fontId="7" fillId="34" borderId="15" xfId="60" applyFont="1" applyFill="1" applyBorder="1" applyAlignment="1">
      <alignment/>
    </xf>
    <xf numFmtId="174" fontId="7" fillId="34" borderId="14" xfId="60" applyNumberFormat="1" applyFont="1" applyFill="1" applyBorder="1" applyAlignment="1">
      <alignment wrapText="1"/>
    </xf>
    <xf numFmtId="49" fontId="7" fillId="34" borderId="13" xfId="0" applyNumberFormat="1" applyFont="1" applyFill="1" applyBorder="1" applyAlignment="1">
      <alignment horizontal="center"/>
    </xf>
    <xf numFmtId="174" fontId="7" fillId="34" borderId="13" xfId="60" applyNumberFormat="1" applyFont="1" applyFill="1" applyBorder="1" applyAlignment="1">
      <alignment/>
    </xf>
    <xf numFmtId="174" fontId="7" fillId="34" borderId="0" xfId="60" applyNumberFormat="1" applyFont="1" applyFill="1" applyBorder="1" applyAlignment="1" applyProtection="1">
      <alignment/>
      <protection locked="0"/>
    </xf>
    <xf numFmtId="174" fontId="6" fillId="34" borderId="20" xfId="60" applyNumberFormat="1" applyFont="1" applyFill="1" applyBorder="1" applyAlignment="1">
      <alignment/>
    </xf>
    <xf numFmtId="171" fontId="6" fillId="34" borderId="20" xfId="60" applyFont="1" applyFill="1" applyBorder="1" applyAlignment="1">
      <alignment/>
    </xf>
    <xf numFmtId="174" fontId="6" fillId="34" borderId="21" xfId="60" applyNumberFormat="1" applyFont="1" applyFill="1" applyBorder="1" applyAlignment="1">
      <alignment/>
    </xf>
    <xf numFmtId="0" fontId="7" fillId="34" borderId="0" xfId="0" applyFont="1" applyFill="1" applyAlignment="1">
      <alignment/>
    </xf>
    <xf numFmtId="174" fontId="6" fillId="34" borderId="0" xfId="60" applyNumberFormat="1" applyFont="1" applyFill="1" applyBorder="1" applyAlignment="1">
      <alignment/>
    </xf>
    <xf numFmtId="171" fontId="6" fillId="34" borderId="0" xfId="60" applyFont="1" applyFill="1" applyBorder="1" applyAlignment="1">
      <alignment/>
    </xf>
    <xf numFmtId="0" fontId="6" fillId="34" borderId="15" xfId="0" applyFont="1" applyFill="1" applyBorder="1" applyAlignment="1">
      <alignment/>
    </xf>
    <xf numFmtId="174" fontId="6" fillId="34" borderId="11" xfId="60" applyNumberFormat="1" applyFont="1" applyFill="1" applyBorder="1" applyAlignment="1">
      <alignment/>
    </xf>
    <xf numFmtId="171" fontId="6" fillId="34" borderId="11" xfId="60" applyFont="1" applyFill="1" applyBorder="1" applyAlignment="1">
      <alignment/>
    </xf>
    <xf numFmtId="49" fontId="6" fillId="34" borderId="0" xfId="0" applyNumberFormat="1" applyFont="1" applyFill="1" applyBorder="1" applyAlignment="1">
      <alignment horizontal="center"/>
    </xf>
    <xf numFmtId="49" fontId="6" fillId="34" borderId="13" xfId="0" applyNumberFormat="1" applyFont="1" applyFill="1" applyBorder="1" applyAlignment="1">
      <alignment horizontal="center"/>
    </xf>
    <xf numFmtId="0" fontId="6" fillId="34" borderId="0" xfId="0" applyFont="1" applyFill="1" applyBorder="1" applyAlignment="1">
      <alignment/>
    </xf>
    <xf numFmtId="49" fontId="6" fillId="34" borderId="19" xfId="0" applyNumberFormat="1" applyFont="1" applyFill="1" applyBorder="1" applyAlignment="1">
      <alignment horizontal="center"/>
    </xf>
    <xf numFmtId="0" fontId="6" fillId="34" borderId="17" xfId="0" applyFont="1" applyFill="1" applyBorder="1" applyAlignment="1">
      <alignment/>
    </xf>
    <xf numFmtId="174" fontId="6" fillId="34" borderId="17" xfId="60" applyNumberFormat="1" applyFont="1" applyFill="1" applyBorder="1" applyAlignment="1">
      <alignment/>
    </xf>
    <xf numFmtId="171" fontId="6" fillId="34" borderId="17" xfId="60" applyFont="1" applyFill="1" applyBorder="1" applyAlignment="1">
      <alignment/>
    </xf>
    <xf numFmtId="174" fontId="6" fillId="34" borderId="18" xfId="60" applyNumberFormat="1" applyFont="1" applyFill="1" applyBorder="1" applyAlignment="1">
      <alignment/>
    </xf>
    <xf numFmtId="0" fontId="7" fillId="34" borderId="0" xfId="0" applyFont="1" applyFill="1" applyAlignment="1">
      <alignment horizontal="right"/>
    </xf>
    <xf numFmtId="0" fontId="45" fillId="0" borderId="0" xfId="0" applyFont="1" applyFill="1" applyBorder="1" applyAlignment="1">
      <alignment horizontal="center"/>
    </xf>
    <xf numFmtId="0" fontId="4" fillId="34" borderId="0" xfId="0" applyFont="1" applyFill="1" applyAlignment="1">
      <alignment horizontal="center"/>
    </xf>
    <xf numFmtId="0" fontId="5" fillId="34" borderId="0" xfId="0" applyFont="1" applyFill="1" applyAlignment="1">
      <alignment horizont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49" fontId="4" fillId="34" borderId="0" xfId="0" applyNumberFormat="1" applyFont="1" applyFill="1" applyAlignment="1">
      <alignment horizontal="center"/>
    </xf>
    <xf numFmtId="49" fontId="6" fillId="34" borderId="22" xfId="0" applyNumberFormat="1" applyFont="1" applyFill="1" applyBorder="1" applyAlignment="1">
      <alignment horizontal="left"/>
    </xf>
    <xf numFmtId="49" fontId="6" fillId="34" borderId="23" xfId="0" applyNumberFormat="1" applyFont="1" applyFill="1" applyBorder="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0</xdr:row>
      <xdr:rowOff>0</xdr:rowOff>
    </xdr:from>
    <xdr:to>
      <xdr:col>5</xdr:col>
      <xdr:colOff>38100</xdr:colOff>
      <xdr:row>3</xdr:row>
      <xdr:rowOff>0</xdr:rowOff>
    </xdr:to>
    <xdr:pic>
      <xdr:nvPicPr>
        <xdr:cNvPr id="1" name="Picture 1"/>
        <xdr:cNvPicPr preferRelativeResize="1">
          <a:picLocks noChangeAspect="1"/>
        </xdr:cNvPicPr>
      </xdr:nvPicPr>
      <xdr:blipFill>
        <a:blip r:embed="rId1"/>
        <a:stretch>
          <a:fillRect/>
        </a:stretch>
      </xdr:blipFill>
      <xdr:spPr>
        <a:xfrm>
          <a:off x="7705725" y="0"/>
          <a:ext cx="695325" cy="600075"/>
        </a:xfrm>
        <a:prstGeom prst="rect">
          <a:avLst/>
        </a:prstGeom>
        <a:noFill/>
        <a:ln w="9525" cmpd="sng">
          <a:noFill/>
        </a:ln>
      </xdr:spPr>
    </xdr:pic>
    <xdr:clientData/>
  </xdr:twoCellAnchor>
  <xdr:twoCellAnchor editAs="oneCell">
    <xdr:from>
      <xdr:col>4</xdr:col>
      <xdr:colOff>581025</xdr:colOff>
      <xdr:row>126</xdr:row>
      <xdr:rowOff>66675</xdr:rowOff>
    </xdr:from>
    <xdr:to>
      <xdr:col>4</xdr:col>
      <xdr:colOff>1276350</xdr:colOff>
      <xdr:row>129</xdr:row>
      <xdr:rowOff>190500</xdr:rowOff>
    </xdr:to>
    <xdr:pic>
      <xdr:nvPicPr>
        <xdr:cNvPr id="2" name="Picture 1"/>
        <xdr:cNvPicPr preferRelativeResize="1">
          <a:picLocks noChangeAspect="1"/>
        </xdr:cNvPicPr>
      </xdr:nvPicPr>
      <xdr:blipFill>
        <a:blip r:embed="rId1"/>
        <a:stretch>
          <a:fillRect/>
        </a:stretch>
      </xdr:blipFill>
      <xdr:spPr>
        <a:xfrm>
          <a:off x="7639050" y="24193500"/>
          <a:ext cx="695325" cy="695325"/>
        </a:xfrm>
        <a:prstGeom prst="rect">
          <a:avLst/>
        </a:prstGeom>
        <a:noFill/>
        <a:ln w="9525" cmpd="sng">
          <a:noFill/>
        </a:ln>
      </xdr:spPr>
    </xdr:pic>
    <xdr:clientData/>
  </xdr:twoCellAnchor>
  <xdr:twoCellAnchor editAs="oneCell">
    <xdr:from>
      <xdr:col>4</xdr:col>
      <xdr:colOff>552450</xdr:colOff>
      <xdr:row>259</xdr:row>
      <xdr:rowOff>0</xdr:rowOff>
    </xdr:from>
    <xdr:to>
      <xdr:col>4</xdr:col>
      <xdr:colOff>1247775</xdr:colOff>
      <xdr:row>262</xdr:row>
      <xdr:rowOff>28575</xdr:rowOff>
    </xdr:to>
    <xdr:pic>
      <xdr:nvPicPr>
        <xdr:cNvPr id="3" name="Picture 1"/>
        <xdr:cNvPicPr preferRelativeResize="1">
          <a:picLocks noChangeAspect="1"/>
        </xdr:cNvPicPr>
      </xdr:nvPicPr>
      <xdr:blipFill>
        <a:blip r:embed="rId1"/>
        <a:stretch>
          <a:fillRect/>
        </a:stretch>
      </xdr:blipFill>
      <xdr:spPr>
        <a:xfrm>
          <a:off x="7610475" y="49396650"/>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9"/>
  <sheetViews>
    <sheetView tabSelected="1" zoomScale="70" zoomScaleNormal="70" zoomScalePageLayoutView="0" workbookViewId="0" topLeftCell="A199">
      <selection activeCell="O214" sqref="O214"/>
    </sheetView>
  </sheetViews>
  <sheetFormatPr defaultColWidth="9.140625" defaultRowHeight="12.75"/>
  <cols>
    <col min="1" max="1" width="5.8515625" style="1" customWidth="1"/>
    <col min="2" max="2" width="62.28125" style="2" customWidth="1"/>
    <col min="3" max="3" width="19.421875" style="2" customWidth="1"/>
    <col min="4" max="4" width="18.28125" style="2" customWidth="1"/>
    <col min="5" max="5" width="19.57421875" style="2" bestFit="1" customWidth="1"/>
    <col min="6" max="6" width="18.57421875" style="2" customWidth="1"/>
    <col min="7" max="7" width="11.140625" style="2" customWidth="1"/>
    <col min="8" max="8" width="19.140625" style="2" bestFit="1" customWidth="1"/>
    <col min="9" max="9" width="19.140625" style="2" customWidth="1"/>
    <col min="10" max="10" width="18.140625" style="2" bestFit="1" customWidth="1"/>
    <col min="11" max="11" width="10.421875" style="2" customWidth="1"/>
    <col min="12" max="12" width="21.28125" style="2" customWidth="1"/>
    <col min="13" max="13" width="9.140625" style="3" customWidth="1"/>
    <col min="14" max="14" width="9.140625" style="2" customWidth="1"/>
    <col min="15" max="15" width="8.421875" style="2" customWidth="1"/>
    <col min="16" max="16384" width="9.140625" style="2" customWidth="1"/>
  </cols>
  <sheetData>
    <row r="1" spans="1:12" ht="15.75">
      <c r="A1" s="24"/>
      <c r="B1" s="26"/>
      <c r="C1" s="26"/>
      <c r="D1" s="26"/>
      <c r="E1" s="26"/>
      <c r="F1" s="26"/>
      <c r="G1" s="26"/>
      <c r="H1" s="26"/>
      <c r="I1" s="26"/>
      <c r="J1" s="26"/>
      <c r="K1" s="26"/>
      <c r="L1" s="26"/>
    </row>
    <row r="2" spans="1:12" ht="15.75">
      <c r="A2" s="24"/>
      <c r="B2" s="26"/>
      <c r="C2" s="26"/>
      <c r="D2" s="26"/>
      <c r="E2" s="26"/>
      <c r="F2" s="26"/>
      <c r="G2" s="26"/>
      <c r="H2" s="26"/>
      <c r="I2" s="26"/>
      <c r="J2" s="26"/>
      <c r="K2" s="26"/>
      <c r="L2" s="26"/>
    </row>
    <row r="3" spans="1:12" ht="15.75">
      <c r="A3" s="24"/>
      <c r="B3" s="26"/>
      <c r="C3" s="26"/>
      <c r="D3" s="26"/>
      <c r="E3" s="26"/>
      <c r="F3" s="26"/>
      <c r="G3" s="26"/>
      <c r="H3" s="26"/>
      <c r="I3" s="26"/>
      <c r="J3" s="26"/>
      <c r="K3" s="26"/>
      <c r="L3" s="26"/>
    </row>
    <row r="4" spans="1:13" s="5" customFormat="1" ht="15.75">
      <c r="A4" s="98" t="s">
        <v>14</v>
      </c>
      <c r="B4" s="98"/>
      <c r="C4" s="98"/>
      <c r="D4" s="98"/>
      <c r="E4" s="98"/>
      <c r="F4" s="98"/>
      <c r="G4" s="98"/>
      <c r="H4" s="98"/>
      <c r="I4" s="98"/>
      <c r="J4" s="98"/>
      <c r="K4" s="98"/>
      <c r="L4" s="98"/>
      <c r="M4" s="4"/>
    </row>
    <row r="5" spans="1:13" s="5" customFormat="1" ht="15.75">
      <c r="A5" s="98" t="s">
        <v>0</v>
      </c>
      <c r="B5" s="98"/>
      <c r="C5" s="98"/>
      <c r="D5" s="98"/>
      <c r="E5" s="98"/>
      <c r="F5" s="98"/>
      <c r="G5" s="98"/>
      <c r="H5" s="98"/>
      <c r="I5" s="98"/>
      <c r="J5" s="98"/>
      <c r="K5" s="98"/>
      <c r="L5" s="98"/>
      <c r="M5" s="4"/>
    </row>
    <row r="6" spans="1:13" s="5" customFormat="1" ht="15.75">
      <c r="A6" s="99" t="s">
        <v>1</v>
      </c>
      <c r="B6" s="99"/>
      <c r="C6" s="99"/>
      <c r="D6" s="99"/>
      <c r="E6" s="99"/>
      <c r="F6" s="99"/>
      <c r="G6" s="99"/>
      <c r="H6" s="99"/>
      <c r="I6" s="99"/>
      <c r="J6" s="99"/>
      <c r="K6" s="99"/>
      <c r="L6" s="99"/>
      <c r="M6" s="6"/>
    </row>
    <row r="7" spans="1:13" s="5" customFormat="1" ht="15.75">
      <c r="A7" s="98" t="s">
        <v>2</v>
      </c>
      <c r="B7" s="98"/>
      <c r="C7" s="98"/>
      <c r="D7" s="98"/>
      <c r="E7" s="98"/>
      <c r="F7" s="98"/>
      <c r="G7" s="98"/>
      <c r="H7" s="98"/>
      <c r="I7" s="98"/>
      <c r="J7" s="98"/>
      <c r="K7" s="98"/>
      <c r="L7" s="98"/>
      <c r="M7" s="4"/>
    </row>
    <row r="8" spans="1:13" s="5" customFormat="1" ht="15.75">
      <c r="A8" s="98" t="s">
        <v>282</v>
      </c>
      <c r="B8" s="98"/>
      <c r="C8" s="98"/>
      <c r="D8" s="98"/>
      <c r="E8" s="98"/>
      <c r="F8" s="98"/>
      <c r="G8" s="98"/>
      <c r="H8" s="98"/>
      <c r="I8" s="98"/>
      <c r="J8" s="98"/>
      <c r="K8" s="98"/>
      <c r="L8" s="98"/>
      <c r="M8" s="4"/>
    </row>
    <row r="9" spans="1:12" ht="15.75">
      <c r="A9" s="24"/>
      <c r="B9" s="24"/>
      <c r="C9" s="40"/>
      <c r="D9" s="40"/>
      <c r="E9" s="40"/>
      <c r="F9" s="40"/>
      <c r="G9" s="40"/>
      <c r="H9" s="40"/>
      <c r="I9" s="40"/>
      <c r="J9" s="40"/>
      <c r="K9" s="24"/>
      <c r="L9" s="25" t="s">
        <v>281</v>
      </c>
    </row>
    <row r="10" spans="1:13" s="7" customFormat="1" ht="15.75">
      <c r="A10" s="27" t="s">
        <v>240</v>
      </c>
      <c r="B10" s="26"/>
      <c r="C10" s="41"/>
      <c r="D10" s="41"/>
      <c r="E10" s="41"/>
      <c r="F10" s="41"/>
      <c r="G10" s="41"/>
      <c r="H10" s="41"/>
      <c r="I10" s="41"/>
      <c r="J10" s="41"/>
      <c r="K10" s="42"/>
      <c r="L10" s="30">
        <v>1</v>
      </c>
      <c r="M10" s="8"/>
    </row>
    <row r="11" spans="1:13" s="7" customFormat="1" ht="15.75">
      <c r="A11" s="11"/>
      <c r="B11" s="12"/>
      <c r="C11" s="13" t="s">
        <v>3</v>
      </c>
      <c r="D11" s="13" t="s">
        <v>3</v>
      </c>
      <c r="E11" s="100" t="s">
        <v>4</v>
      </c>
      <c r="F11" s="101"/>
      <c r="G11" s="102"/>
      <c r="H11" s="13" t="s">
        <v>18</v>
      </c>
      <c r="I11" s="100" t="s">
        <v>5</v>
      </c>
      <c r="J11" s="101"/>
      <c r="K11" s="101"/>
      <c r="L11" s="14" t="s">
        <v>18</v>
      </c>
      <c r="M11" s="8"/>
    </row>
    <row r="12" spans="1:13" s="7" customFormat="1" ht="15.75">
      <c r="A12" s="15" t="s">
        <v>23</v>
      </c>
      <c r="B12" s="16" t="s">
        <v>6</v>
      </c>
      <c r="C12" s="16" t="s">
        <v>7</v>
      </c>
      <c r="D12" s="16" t="s">
        <v>8</v>
      </c>
      <c r="E12" s="16" t="s">
        <v>9</v>
      </c>
      <c r="F12" s="16" t="s">
        <v>10</v>
      </c>
      <c r="G12" s="16" t="s">
        <v>11</v>
      </c>
      <c r="H12" s="17"/>
      <c r="I12" s="16" t="s">
        <v>9</v>
      </c>
      <c r="J12" s="16" t="s">
        <v>10</v>
      </c>
      <c r="K12" s="16" t="s">
        <v>11</v>
      </c>
      <c r="L12" s="18"/>
      <c r="M12" s="8"/>
    </row>
    <row r="13" spans="1:13" s="7" customFormat="1" ht="15.75">
      <c r="A13" s="19"/>
      <c r="B13" s="20"/>
      <c r="C13" s="20"/>
      <c r="D13" s="21" t="s">
        <v>12</v>
      </c>
      <c r="E13" s="21"/>
      <c r="F13" s="21" t="s">
        <v>13</v>
      </c>
      <c r="G13" s="21" t="s">
        <v>17</v>
      </c>
      <c r="H13" s="22" t="s">
        <v>19</v>
      </c>
      <c r="I13" s="21"/>
      <c r="J13" s="21" t="s">
        <v>20</v>
      </c>
      <c r="K13" s="21" t="s">
        <v>21</v>
      </c>
      <c r="L13" s="23" t="s">
        <v>22</v>
      </c>
      <c r="M13" s="8"/>
    </row>
    <row r="14" spans="1:13" s="7" customFormat="1" ht="15">
      <c r="A14" s="47"/>
      <c r="B14" s="48" t="s">
        <v>15</v>
      </c>
      <c r="C14" s="49">
        <f>C15+C24+C27+C33+C52+C71+C82+C87+C99+C105+C121+C141+C149+C153+C159+C163+C174+C183+C200+C204+C216+C227+C231+C242+C247+C253</f>
        <v>77288871205</v>
      </c>
      <c r="D14" s="50">
        <f>D15+D24+D27+D33+D52+D71+D82+D87+D99+D105+D121+D141+D149+D153+D159+D163+D174+D183+D200+D204+D216+D227+D231+D242+D247+D253</f>
        <v>77249307692</v>
      </c>
      <c r="E14" s="50">
        <f>E15+E24+E27+E33+E52+E71+E82+E87+E99+E105+E121+E141+E149+E153+E159+E163+E174+E183+E200+E204+E216+E227+E231+E242+E247+E253</f>
        <v>11812764099</v>
      </c>
      <c r="F14" s="50">
        <f>F15+F24+F27+F33+F52+F71+F82+F87+F99+F105+F121+F141+F149+F153+F159+F163+F174+F183+F200+F204+F216+F227+F231+F242+F247+F253</f>
        <v>11812764099</v>
      </c>
      <c r="G14" s="51">
        <f aca="true" t="shared" si="0" ref="G14:G45">(F14/$F$257)*100</f>
        <v>92.49349708264639</v>
      </c>
      <c r="H14" s="50">
        <f>D14-F14</f>
        <v>65436543593</v>
      </c>
      <c r="I14" s="50">
        <f>I15+I24+I27+I33+I52+I71+I82+I87+I99+I105+I121+I141+I149+I153+I159+I163+I174+I183+I200+I204+I216+I227+I231+I242+I247+I253</f>
        <v>9141100018</v>
      </c>
      <c r="J14" s="50">
        <f>J15+J24+J27+J33+J52+J71+J82+J87+J99+J105+J121+J141+J149+J153+J159+J163+J174+J183+J200+J204+J216+J227+J231+J242+J247+J253</f>
        <v>9141100018</v>
      </c>
      <c r="K14" s="51">
        <f aca="true" t="shared" si="1" ref="K14:K45">(J14/$J$257)*100</f>
        <v>93.2555939254309</v>
      </c>
      <c r="L14" s="52">
        <f>D14-J14</f>
        <v>68108207674</v>
      </c>
      <c r="M14" s="8"/>
    </row>
    <row r="15" spans="1:13" s="7" customFormat="1" ht="15">
      <c r="A15" s="47" t="s">
        <v>25</v>
      </c>
      <c r="B15" s="53" t="s">
        <v>24</v>
      </c>
      <c r="C15" s="54">
        <f>SUM(C16:C23)</f>
        <v>1907223677</v>
      </c>
      <c r="D15" s="54">
        <f>SUM(D16:D23)</f>
        <v>1907223677</v>
      </c>
      <c r="E15" s="54">
        <f>SUM(E16:E23)</f>
        <v>419390895</v>
      </c>
      <c r="F15" s="54">
        <f>SUM(F16:F23)</f>
        <v>419390895</v>
      </c>
      <c r="G15" s="51">
        <f t="shared" si="0"/>
        <v>3.283814880079995</v>
      </c>
      <c r="H15" s="54">
        <f>D15-F15</f>
        <v>1487832782</v>
      </c>
      <c r="I15" s="54">
        <f>SUM(I16:I23)</f>
        <v>183346586</v>
      </c>
      <c r="J15" s="54">
        <f>SUM(J16:J23)</f>
        <v>183346586</v>
      </c>
      <c r="K15" s="55">
        <f t="shared" si="1"/>
        <v>1.8704635916860934</v>
      </c>
      <c r="L15" s="56">
        <f>D15-J15</f>
        <v>1723877091</v>
      </c>
      <c r="M15" s="8"/>
    </row>
    <row r="16" spans="1:13" s="7" customFormat="1" ht="15">
      <c r="A16" s="57" t="s">
        <v>26</v>
      </c>
      <c r="B16" s="58" t="s">
        <v>31</v>
      </c>
      <c r="C16" s="59">
        <v>94380097</v>
      </c>
      <c r="D16" s="59">
        <v>94380097</v>
      </c>
      <c r="E16" s="59">
        <f aca="true" t="shared" si="2" ref="E16:E21">F16-0</f>
        <v>1189008</v>
      </c>
      <c r="F16" s="59">
        <v>1189008</v>
      </c>
      <c r="G16" s="60">
        <f t="shared" si="0"/>
        <v>0.00930988776695821</v>
      </c>
      <c r="H16" s="59">
        <f aca="true" t="shared" si="3" ref="H16:H125">D16-F16</f>
        <v>93191089</v>
      </c>
      <c r="I16" s="59">
        <v>39400</v>
      </c>
      <c r="J16" s="59">
        <v>39400</v>
      </c>
      <c r="K16" s="61">
        <f t="shared" si="1"/>
        <v>0.00040195057415703446</v>
      </c>
      <c r="L16" s="62">
        <f aca="true" t="shared" si="4" ref="L16:L125">D16-J16</f>
        <v>94340697</v>
      </c>
      <c r="M16" s="8"/>
    </row>
    <row r="17" spans="1:13" s="7" customFormat="1" ht="15">
      <c r="A17" s="57" t="s">
        <v>27</v>
      </c>
      <c r="B17" s="58" t="s">
        <v>32</v>
      </c>
      <c r="C17" s="59">
        <v>7200000</v>
      </c>
      <c r="D17" s="59">
        <v>7200000</v>
      </c>
      <c r="E17" s="59">
        <f t="shared" si="2"/>
        <v>442258</v>
      </c>
      <c r="F17" s="59">
        <v>442258</v>
      </c>
      <c r="G17" s="61">
        <f t="shared" si="0"/>
        <v>0.0034628634492277627</v>
      </c>
      <c r="H17" s="59">
        <f t="shared" si="3"/>
        <v>6757742</v>
      </c>
      <c r="I17" s="59">
        <v>62809</v>
      </c>
      <c r="J17" s="59">
        <v>62809</v>
      </c>
      <c r="K17" s="61">
        <f t="shared" si="1"/>
        <v>0.0006407643048789131</v>
      </c>
      <c r="L17" s="62">
        <f t="shared" si="4"/>
        <v>7137191</v>
      </c>
      <c r="M17" s="8"/>
    </row>
    <row r="18" spans="1:13" s="7" customFormat="1" ht="15">
      <c r="A18" s="57" t="s">
        <v>28</v>
      </c>
      <c r="B18" s="58" t="s">
        <v>33</v>
      </c>
      <c r="C18" s="59">
        <v>1779795357</v>
      </c>
      <c r="D18" s="59">
        <v>1779795357</v>
      </c>
      <c r="E18" s="59">
        <f t="shared" si="2"/>
        <v>412810522</v>
      </c>
      <c r="F18" s="59">
        <v>412810522</v>
      </c>
      <c r="G18" s="61">
        <f t="shared" si="0"/>
        <v>3.2322908078326074</v>
      </c>
      <c r="H18" s="59">
        <f t="shared" si="3"/>
        <v>1366984835</v>
      </c>
      <c r="I18" s="59">
        <v>183228662</v>
      </c>
      <c r="J18" s="59">
        <v>183228662</v>
      </c>
      <c r="K18" s="61">
        <f t="shared" si="1"/>
        <v>1.8692605556579998</v>
      </c>
      <c r="L18" s="62">
        <f t="shared" si="4"/>
        <v>1596566695</v>
      </c>
      <c r="M18" s="8"/>
    </row>
    <row r="19" spans="1:13" s="7" customFormat="1" ht="15">
      <c r="A19" s="57" t="s">
        <v>50</v>
      </c>
      <c r="B19" s="58" t="s">
        <v>57</v>
      </c>
      <c r="C19" s="59">
        <v>17840000</v>
      </c>
      <c r="D19" s="59">
        <v>17840000</v>
      </c>
      <c r="E19" s="59">
        <f t="shared" si="2"/>
        <v>4677167</v>
      </c>
      <c r="F19" s="59">
        <v>4677167</v>
      </c>
      <c r="G19" s="61">
        <f t="shared" si="0"/>
        <v>0.03662204109418996</v>
      </c>
      <c r="H19" s="59">
        <f>D19-F19</f>
        <v>13162833</v>
      </c>
      <c r="I19" s="59">
        <v>0</v>
      </c>
      <c r="J19" s="59">
        <v>0</v>
      </c>
      <c r="K19" s="61">
        <f t="shared" si="1"/>
        <v>0</v>
      </c>
      <c r="L19" s="62">
        <f>D19-J19</f>
        <v>17840000</v>
      </c>
      <c r="M19" s="8"/>
    </row>
    <row r="20" spans="1:13" s="7" customFormat="1" ht="15">
      <c r="A20" s="57" t="s">
        <v>29</v>
      </c>
      <c r="B20" s="58" t="s">
        <v>34</v>
      </c>
      <c r="C20" s="59">
        <v>5800000</v>
      </c>
      <c r="D20" s="59">
        <v>5800000</v>
      </c>
      <c r="E20" s="59">
        <f t="shared" si="2"/>
        <v>256210</v>
      </c>
      <c r="F20" s="59">
        <v>256210</v>
      </c>
      <c r="G20" s="61">
        <f t="shared" si="0"/>
        <v>0.0020061146306604855</v>
      </c>
      <c r="H20" s="59">
        <f t="shared" si="3"/>
        <v>5543790</v>
      </c>
      <c r="I20" s="59">
        <v>15715</v>
      </c>
      <c r="J20" s="59">
        <v>15715</v>
      </c>
      <c r="K20" s="61">
        <f t="shared" si="1"/>
        <v>0.0001603211490578121</v>
      </c>
      <c r="L20" s="62">
        <f t="shared" si="4"/>
        <v>5784285</v>
      </c>
      <c r="M20" s="8"/>
    </row>
    <row r="21" spans="1:13" s="7" customFormat="1" ht="15">
      <c r="A21" s="57" t="s">
        <v>117</v>
      </c>
      <c r="B21" s="58" t="s">
        <v>124</v>
      </c>
      <c r="C21" s="59">
        <v>500000</v>
      </c>
      <c r="D21" s="59">
        <v>500000</v>
      </c>
      <c r="E21" s="59">
        <f t="shared" si="2"/>
        <v>0</v>
      </c>
      <c r="F21" s="59">
        <v>0</v>
      </c>
      <c r="G21" s="61">
        <f t="shared" si="0"/>
        <v>0</v>
      </c>
      <c r="H21" s="59"/>
      <c r="I21" s="59">
        <v>0</v>
      </c>
      <c r="J21" s="59">
        <v>0</v>
      </c>
      <c r="K21" s="61">
        <f t="shared" si="1"/>
        <v>0</v>
      </c>
      <c r="L21" s="62">
        <f t="shared" si="4"/>
        <v>500000</v>
      </c>
      <c r="M21" s="8"/>
    </row>
    <row r="22" spans="1:13" s="7" customFormat="1" ht="15">
      <c r="A22" s="57" t="s">
        <v>53</v>
      </c>
      <c r="B22" s="58" t="s">
        <v>60</v>
      </c>
      <c r="C22" s="59">
        <v>1119223</v>
      </c>
      <c r="D22" s="59">
        <v>1119223</v>
      </c>
      <c r="E22" s="59">
        <v>0</v>
      </c>
      <c r="F22" s="59">
        <v>0</v>
      </c>
      <c r="G22" s="61">
        <f t="shared" si="0"/>
        <v>0</v>
      </c>
      <c r="H22" s="59">
        <f t="shared" si="3"/>
        <v>1119223</v>
      </c>
      <c r="I22" s="59">
        <v>0</v>
      </c>
      <c r="J22" s="59">
        <v>0</v>
      </c>
      <c r="K22" s="61">
        <f t="shared" si="1"/>
        <v>0</v>
      </c>
      <c r="L22" s="62">
        <f t="shared" si="4"/>
        <v>1119223</v>
      </c>
      <c r="M22" s="8"/>
    </row>
    <row r="23" spans="1:13" s="7" customFormat="1" ht="15">
      <c r="A23" s="57" t="s">
        <v>30</v>
      </c>
      <c r="B23" s="58" t="s">
        <v>35</v>
      </c>
      <c r="C23" s="59">
        <v>589000</v>
      </c>
      <c r="D23" s="59">
        <v>589000</v>
      </c>
      <c r="E23" s="59">
        <f>F23-0</f>
        <v>15730</v>
      </c>
      <c r="F23" s="59">
        <v>15730</v>
      </c>
      <c r="G23" s="61">
        <f t="shared" si="0"/>
        <v>0.00012316530635138925</v>
      </c>
      <c r="H23" s="59">
        <f t="shared" si="3"/>
        <v>573270</v>
      </c>
      <c r="I23" s="59">
        <v>0</v>
      </c>
      <c r="J23" s="59">
        <v>0</v>
      </c>
      <c r="K23" s="61">
        <f t="shared" si="1"/>
        <v>0</v>
      </c>
      <c r="L23" s="62">
        <f t="shared" si="4"/>
        <v>589000</v>
      </c>
      <c r="M23" s="8"/>
    </row>
    <row r="24" spans="1:13" s="7" customFormat="1" ht="15">
      <c r="A24" s="47" t="s">
        <v>36</v>
      </c>
      <c r="B24" s="53" t="s">
        <v>37</v>
      </c>
      <c r="C24" s="54">
        <f>SUM(C25:C26)</f>
        <v>4734301106</v>
      </c>
      <c r="D24" s="54">
        <f>SUM(D25:D26)</f>
        <v>4734251106</v>
      </c>
      <c r="E24" s="54">
        <f>SUM(E25:E26)</f>
        <v>1213025807</v>
      </c>
      <c r="F24" s="59">
        <f>SUM(F25:F26)</f>
        <v>1213025807</v>
      </c>
      <c r="G24" s="61">
        <f t="shared" si="0"/>
        <v>9.4979462893386</v>
      </c>
      <c r="H24" s="59">
        <f t="shared" si="3"/>
        <v>3521225299</v>
      </c>
      <c r="I24" s="59">
        <f>SUM(I25:I26)</f>
        <v>551835835</v>
      </c>
      <c r="J24" s="59">
        <f>SUM(J25:J26)</f>
        <v>551835835</v>
      </c>
      <c r="K24" s="61">
        <f t="shared" si="1"/>
        <v>5.629713977631384</v>
      </c>
      <c r="L24" s="62">
        <f t="shared" si="4"/>
        <v>4182415271</v>
      </c>
      <c r="M24" s="8"/>
    </row>
    <row r="25" spans="1:13" s="7" customFormat="1" ht="15">
      <c r="A25" s="57" t="s">
        <v>38</v>
      </c>
      <c r="B25" s="58" t="s">
        <v>40</v>
      </c>
      <c r="C25" s="59">
        <v>1757499000</v>
      </c>
      <c r="D25" s="59">
        <v>1757449000</v>
      </c>
      <c r="E25" s="59">
        <f>F25-0</f>
        <v>796644733</v>
      </c>
      <c r="F25" s="59">
        <v>796644733</v>
      </c>
      <c r="G25" s="61">
        <f t="shared" si="0"/>
        <v>6.237698194098264</v>
      </c>
      <c r="H25" s="59">
        <f t="shared" si="3"/>
        <v>960804267</v>
      </c>
      <c r="I25" s="59">
        <f>J25-0</f>
        <v>135456519</v>
      </c>
      <c r="J25" s="59">
        <v>135456519</v>
      </c>
      <c r="K25" s="61">
        <f t="shared" si="1"/>
        <v>1.3818991265320621</v>
      </c>
      <c r="L25" s="62">
        <f t="shared" si="4"/>
        <v>1621992481</v>
      </c>
      <c r="M25" s="8"/>
    </row>
    <row r="26" spans="1:13" s="7" customFormat="1" ht="15">
      <c r="A26" s="57" t="s">
        <v>28</v>
      </c>
      <c r="B26" s="58" t="s">
        <v>33</v>
      </c>
      <c r="C26" s="59">
        <v>2976802106</v>
      </c>
      <c r="D26" s="59">
        <v>2976802106</v>
      </c>
      <c r="E26" s="59">
        <f>F26-0</f>
        <v>416381074</v>
      </c>
      <c r="F26" s="59">
        <v>416381074</v>
      </c>
      <c r="G26" s="61">
        <f t="shared" si="0"/>
        <v>3.2602480952403354</v>
      </c>
      <c r="H26" s="59">
        <f t="shared" si="3"/>
        <v>2560421032</v>
      </c>
      <c r="I26" s="59">
        <f>J26-0</f>
        <v>416379316</v>
      </c>
      <c r="J26" s="59">
        <v>416379316</v>
      </c>
      <c r="K26" s="61">
        <f t="shared" si="1"/>
        <v>4.247814851099322</v>
      </c>
      <c r="L26" s="62">
        <f t="shared" si="4"/>
        <v>2560422790</v>
      </c>
      <c r="M26" s="8"/>
    </row>
    <row r="27" spans="1:13" s="7" customFormat="1" ht="15">
      <c r="A27" s="47" t="s">
        <v>42</v>
      </c>
      <c r="B27" s="53" t="s">
        <v>43</v>
      </c>
      <c r="C27" s="54">
        <f>SUM(C28:C32)</f>
        <v>2816874709</v>
      </c>
      <c r="D27" s="54">
        <f>SUM(D28:D32)</f>
        <v>2816800789</v>
      </c>
      <c r="E27" s="54">
        <f>SUM(E28:E32)</f>
        <v>1537555793</v>
      </c>
      <c r="F27" s="59">
        <f>SUM(F28:F32)</f>
        <v>1537555793</v>
      </c>
      <c r="G27" s="61">
        <f t="shared" si="0"/>
        <v>12.039003831989715</v>
      </c>
      <c r="H27" s="59">
        <f t="shared" si="3"/>
        <v>1279244996</v>
      </c>
      <c r="I27" s="59">
        <f>SUM(I28:I32)</f>
        <v>332950572</v>
      </c>
      <c r="J27" s="59">
        <f>SUM(J28:J32)</f>
        <v>332950572</v>
      </c>
      <c r="K27" s="61">
        <f t="shared" si="1"/>
        <v>3.3966922228759655</v>
      </c>
      <c r="L27" s="62">
        <f t="shared" si="4"/>
        <v>2483850217</v>
      </c>
      <c r="M27" s="8"/>
    </row>
    <row r="28" spans="1:13" s="7" customFormat="1" ht="15">
      <c r="A28" s="57" t="s">
        <v>44</v>
      </c>
      <c r="B28" s="58" t="s">
        <v>45</v>
      </c>
      <c r="C28" s="59">
        <v>59276003</v>
      </c>
      <c r="D28" s="59">
        <v>59276003</v>
      </c>
      <c r="E28" s="59">
        <f>F28-0</f>
        <v>16327362</v>
      </c>
      <c r="F28" s="59">
        <v>16327362</v>
      </c>
      <c r="G28" s="61">
        <f t="shared" si="0"/>
        <v>0.12784262826700774</v>
      </c>
      <c r="H28" s="59">
        <f t="shared" si="3"/>
        <v>42948641</v>
      </c>
      <c r="I28" s="59">
        <v>632351</v>
      </c>
      <c r="J28" s="59">
        <v>632351</v>
      </c>
      <c r="K28" s="61">
        <f t="shared" si="1"/>
        <v>0.006451112881187179</v>
      </c>
      <c r="L28" s="62">
        <f t="shared" si="4"/>
        <v>58643652</v>
      </c>
      <c r="M28" s="8"/>
    </row>
    <row r="29" spans="1:13" s="7" customFormat="1" ht="15">
      <c r="A29" s="57" t="s">
        <v>229</v>
      </c>
      <c r="B29" s="58" t="s">
        <v>230</v>
      </c>
      <c r="C29" s="59">
        <v>11547357</v>
      </c>
      <c r="D29" s="59">
        <v>11547357</v>
      </c>
      <c r="E29" s="59">
        <f>F29-0</f>
        <v>635975</v>
      </c>
      <c r="F29" s="59">
        <v>635975</v>
      </c>
      <c r="G29" s="61">
        <f t="shared" si="0"/>
        <v>0.004979660248367755</v>
      </c>
      <c r="H29" s="59">
        <f>D29-F29</f>
        <v>10911382</v>
      </c>
      <c r="I29" s="59">
        <v>84850</v>
      </c>
      <c r="J29" s="59">
        <v>84850</v>
      </c>
      <c r="K29" s="61">
        <f t="shared" si="1"/>
        <v>0.0008656219852087403</v>
      </c>
      <c r="L29" s="62">
        <f>D29-J29</f>
        <v>11462507</v>
      </c>
      <c r="M29" s="8"/>
    </row>
    <row r="30" spans="1:13" s="7" customFormat="1" ht="15">
      <c r="A30" s="57" t="s">
        <v>28</v>
      </c>
      <c r="B30" s="58" t="s">
        <v>33</v>
      </c>
      <c r="C30" s="59">
        <v>2631046624</v>
      </c>
      <c r="D30" s="59">
        <v>2630972704</v>
      </c>
      <c r="E30" s="59">
        <f>F30-0</f>
        <v>1508439541</v>
      </c>
      <c r="F30" s="59">
        <v>1508439541</v>
      </c>
      <c r="G30" s="61">
        <f t="shared" si="0"/>
        <v>11.811024677674125</v>
      </c>
      <c r="H30" s="59">
        <f t="shared" si="3"/>
        <v>1122533163</v>
      </c>
      <c r="I30" s="59">
        <v>323217671</v>
      </c>
      <c r="J30" s="59">
        <v>323217671</v>
      </c>
      <c r="K30" s="61">
        <f t="shared" si="1"/>
        <v>3.297399198887042</v>
      </c>
      <c r="L30" s="62">
        <f>D30-J30</f>
        <v>2307755033</v>
      </c>
      <c r="M30" s="8"/>
    </row>
    <row r="31" spans="1:13" s="7" customFormat="1" ht="15">
      <c r="A31" s="57" t="s">
        <v>50</v>
      </c>
      <c r="B31" s="58" t="s">
        <v>273</v>
      </c>
      <c r="C31" s="59">
        <v>23409725</v>
      </c>
      <c r="D31" s="59">
        <v>23409725</v>
      </c>
      <c r="E31" s="59">
        <f>F31-0</f>
        <v>3023194</v>
      </c>
      <c r="F31" s="59">
        <v>3023194</v>
      </c>
      <c r="G31" s="61">
        <f t="shared" si="0"/>
        <v>0.02367149492496388</v>
      </c>
      <c r="H31" s="59">
        <f t="shared" si="3"/>
        <v>20386531</v>
      </c>
      <c r="I31" s="59">
        <v>316159</v>
      </c>
      <c r="J31" s="59">
        <v>316159</v>
      </c>
      <c r="K31" s="61">
        <f t="shared" si="1"/>
        <v>0.0032253881110384224</v>
      </c>
      <c r="L31" s="62">
        <v>2307755033</v>
      </c>
      <c r="M31" s="8"/>
    </row>
    <row r="32" spans="1:13" s="7" customFormat="1" ht="15">
      <c r="A32" s="57" t="s">
        <v>29</v>
      </c>
      <c r="B32" s="58" t="s">
        <v>34</v>
      </c>
      <c r="C32" s="59">
        <v>91595000</v>
      </c>
      <c r="D32" s="59">
        <v>91595000</v>
      </c>
      <c r="E32" s="59">
        <f>F32-0</f>
        <v>9129721</v>
      </c>
      <c r="F32" s="59">
        <v>9129721</v>
      </c>
      <c r="G32" s="61">
        <f t="shared" si="0"/>
        <v>0.07148537087525186</v>
      </c>
      <c r="H32" s="59">
        <f t="shared" si="3"/>
        <v>82465279</v>
      </c>
      <c r="I32" s="59">
        <v>8699541</v>
      </c>
      <c r="J32" s="59">
        <v>8699541</v>
      </c>
      <c r="K32" s="61">
        <f t="shared" si="1"/>
        <v>0.08875090101148887</v>
      </c>
      <c r="L32" s="62">
        <f t="shared" si="4"/>
        <v>82895459</v>
      </c>
      <c r="M32" s="8"/>
    </row>
    <row r="33" spans="1:13" s="7" customFormat="1" ht="15">
      <c r="A33" s="47" t="s">
        <v>46</v>
      </c>
      <c r="B33" s="53" t="s">
        <v>47</v>
      </c>
      <c r="C33" s="54">
        <f>SUM(C34:C51)</f>
        <v>4178702040</v>
      </c>
      <c r="D33" s="54">
        <f>SUM(D34:D51)</f>
        <v>4213659259</v>
      </c>
      <c r="E33" s="54">
        <f>SUM(E34:E51)</f>
        <v>343898143</v>
      </c>
      <c r="F33" s="59">
        <f>SUM(F34:F51)</f>
        <v>343898143</v>
      </c>
      <c r="G33" s="61">
        <f t="shared" si="0"/>
        <v>2.692709481008828</v>
      </c>
      <c r="H33" s="59">
        <f t="shared" si="3"/>
        <v>3869761116</v>
      </c>
      <c r="I33" s="59">
        <f>SUM(I34:I51)</f>
        <v>308460996</v>
      </c>
      <c r="J33" s="59">
        <f>SUM(J34:J51)</f>
        <v>308460996</v>
      </c>
      <c r="K33" s="61">
        <f t="shared" si="1"/>
        <v>3.1468546814023024</v>
      </c>
      <c r="L33" s="62">
        <f t="shared" si="4"/>
        <v>3905198263</v>
      </c>
      <c r="M33" s="8"/>
    </row>
    <row r="34" spans="1:13" s="7" customFormat="1" ht="15">
      <c r="A34" s="57" t="s">
        <v>48</v>
      </c>
      <c r="B34" s="58" t="s">
        <v>55</v>
      </c>
      <c r="C34" s="59">
        <v>300000000</v>
      </c>
      <c r="D34" s="59">
        <v>300000000</v>
      </c>
      <c r="E34" s="59">
        <f aca="true" t="shared" si="5" ref="E34:E51">F34-0</f>
        <v>0</v>
      </c>
      <c r="F34" s="59">
        <v>0</v>
      </c>
      <c r="G34" s="61">
        <f t="shared" si="0"/>
        <v>0</v>
      </c>
      <c r="H34" s="59">
        <f t="shared" si="3"/>
        <v>300000000</v>
      </c>
      <c r="I34" s="59">
        <f>J34-0</f>
        <v>0</v>
      </c>
      <c r="J34" s="59">
        <v>0</v>
      </c>
      <c r="K34" s="61">
        <f t="shared" si="1"/>
        <v>0</v>
      </c>
      <c r="L34" s="62">
        <f t="shared" si="4"/>
        <v>300000000</v>
      </c>
      <c r="M34" s="8"/>
    </row>
    <row r="35" spans="1:13" s="7" customFormat="1" ht="15">
      <c r="A35" s="57" t="s">
        <v>28</v>
      </c>
      <c r="B35" s="58" t="s">
        <v>33</v>
      </c>
      <c r="C35" s="59">
        <v>2611755757</v>
      </c>
      <c r="D35" s="59">
        <v>2598895763</v>
      </c>
      <c r="E35" s="59">
        <f t="shared" si="5"/>
        <v>177702454</v>
      </c>
      <c r="F35" s="59">
        <v>177702454</v>
      </c>
      <c r="G35" s="61">
        <f t="shared" si="0"/>
        <v>1.3914035083473397</v>
      </c>
      <c r="H35" s="59">
        <f t="shared" si="3"/>
        <v>2421193309</v>
      </c>
      <c r="I35" s="59">
        <f aca="true" t="shared" si="6" ref="I35:I40">J35-0</f>
        <v>156727995</v>
      </c>
      <c r="J35" s="59">
        <v>156727995</v>
      </c>
      <c r="K35" s="61">
        <f t="shared" si="1"/>
        <v>1.5989062836733712</v>
      </c>
      <c r="L35" s="62">
        <f t="shared" si="4"/>
        <v>2442167768</v>
      </c>
      <c r="M35" s="8"/>
    </row>
    <row r="36" spans="1:13" s="7" customFormat="1" ht="15">
      <c r="A36" s="57" t="s">
        <v>39</v>
      </c>
      <c r="B36" s="58" t="s">
        <v>41</v>
      </c>
      <c r="C36" s="59">
        <v>120644072</v>
      </c>
      <c r="D36" s="59">
        <v>111144072</v>
      </c>
      <c r="E36" s="59">
        <f t="shared" si="5"/>
        <v>9211783</v>
      </c>
      <c r="F36" s="59">
        <v>9211783</v>
      </c>
      <c r="G36" s="61">
        <f t="shared" si="0"/>
        <v>0.07212791323824026</v>
      </c>
      <c r="H36" s="59">
        <f t="shared" si="3"/>
        <v>101932289</v>
      </c>
      <c r="I36" s="59">
        <f t="shared" si="6"/>
        <v>1437520</v>
      </c>
      <c r="J36" s="59">
        <v>1437520</v>
      </c>
      <c r="K36" s="61">
        <f t="shared" si="1"/>
        <v>0.014665278917822846</v>
      </c>
      <c r="L36" s="62">
        <f t="shared" si="4"/>
        <v>109706552</v>
      </c>
      <c r="M36" s="8"/>
    </row>
    <row r="37" spans="1:13" s="7" customFormat="1" ht="15">
      <c r="A37" s="57" t="s">
        <v>232</v>
      </c>
      <c r="B37" s="58" t="s">
        <v>231</v>
      </c>
      <c r="C37" s="59">
        <v>1518625</v>
      </c>
      <c r="D37" s="59">
        <v>1518625</v>
      </c>
      <c r="E37" s="59">
        <f t="shared" si="5"/>
        <v>6983</v>
      </c>
      <c r="F37" s="59">
        <v>6983</v>
      </c>
      <c r="G37" s="61">
        <f t="shared" si="0"/>
        <v>5.467662646228551E-05</v>
      </c>
      <c r="H37" s="59">
        <f t="shared" si="3"/>
        <v>1511642</v>
      </c>
      <c r="I37" s="59">
        <f t="shared" si="6"/>
        <v>6983</v>
      </c>
      <c r="J37" s="59">
        <v>6983</v>
      </c>
      <c r="K37" s="61">
        <f t="shared" si="1"/>
        <v>7.12391081050399E-05</v>
      </c>
      <c r="L37" s="62">
        <f t="shared" si="4"/>
        <v>1511642</v>
      </c>
      <c r="M37" s="8"/>
    </row>
    <row r="38" spans="1:13" s="7" customFormat="1" ht="15">
      <c r="A38" s="57" t="s">
        <v>49</v>
      </c>
      <c r="B38" s="58" t="s">
        <v>56</v>
      </c>
      <c r="C38" s="59">
        <v>6466977</v>
      </c>
      <c r="D38" s="59">
        <v>6466977</v>
      </c>
      <c r="E38" s="59">
        <f t="shared" si="5"/>
        <v>297037</v>
      </c>
      <c r="F38" s="59">
        <v>297037</v>
      </c>
      <c r="G38" s="61">
        <f t="shared" si="0"/>
        <v>0.0023257884998536303</v>
      </c>
      <c r="H38" s="59">
        <f t="shared" si="3"/>
        <v>6169940</v>
      </c>
      <c r="I38" s="59">
        <f t="shared" si="6"/>
        <v>56858</v>
      </c>
      <c r="J38" s="59">
        <v>56858</v>
      </c>
      <c r="K38" s="61">
        <f t="shared" si="1"/>
        <v>0.0005800534453152453</v>
      </c>
      <c r="L38" s="62">
        <f t="shared" si="4"/>
        <v>6410119</v>
      </c>
      <c r="M38" s="8"/>
    </row>
    <row r="39" spans="1:13" s="7" customFormat="1" ht="15">
      <c r="A39" s="57" t="s">
        <v>50</v>
      </c>
      <c r="B39" s="58" t="s">
        <v>57</v>
      </c>
      <c r="C39" s="59">
        <v>15441590</v>
      </c>
      <c r="D39" s="59">
        <v>15441590</v>
      </c>
      <c r="E39" s="59">
        <f t="shared" si="5"/>
        <v>0</v>
      </c>
      <c r="F39" s="59">
        <v>0</v>
      </c>
      <c r="G39" s="61">
        <f t="shared" si="0"/>
        <v>0</v>
      </c>
      <c r="H39" s="59">
        <f t="shared" si="3"/>
        <v>15441590</v>
      </c>
      <c r="I39" s="59">
        <f t="shared" si="6"/>
        <v>0</v>
      </c>
      <c r="J39" s="59">
        <v>0</v>
      </c>
      <c r="K39" s="61">
        <f t="shared" si="1"/>
        <v>0</v>
      </c>
      <c r="L39" s="62">
        <f t="shared" si="4"/>
        <v>15441590</v>
      </c>
      <c r="M39" s="8"/>
    </row>
    <row r="40" spans="1:13" s="7" customFormat="1" ht="15">
      <c r="A40" s="57" t="s">
        <v>51</v>
      </c>
      <c r="B40" s="58" t="s">
        <v>58</v>
      </c>
      <c r="C40" s="59">
        <v>0</v>
      </c>
      <c r="D40" s="59">
        <v>0</v>
      </c>
      <c r="E40" s="59">
        <f t="shared" si="5"/>
        <v>0</v>
      </c>
      <c r="F40" s="59">
        <v>0</v>
      </c>
      <c r="G40" s="61">
        <f t="shared" si="0"/>
        <v>0</v>
      </c>
      <c r="H40" s="59">
        <f t="shared" si="3"/>
        <v>0</v>
      </c>
      <c r="I40" s="59">
        <f t="shared" si="6"/>
        <v>0</v>
      </c>
      <c r="J40" s="59">
        <v>0</v>
      </c>
      <c r="K40" s="61">
        <f t="shared" si="1"/>
        <v>0</v>
      </c>
      <c r="L40" s="62">
        <f t="shared" si="4"/>
        <v>0</v>
      </c>
      <c r="M40" s="8"/>
    </row>
    <row r="41" spans="1:13" s="7" customFormat="1" ht="15">
      <c r="A41" s="57" t="s">
        <v>29</v>
      </c>
      <c r="B41" s="58" t="s">
        <v>34</v>
      </c>
      <c r="C41" s="59">
        <v>2082343</v>
      </c>
      <c r="D41" s="59">
        <v>1982343</v>
      </c>
      <c r="E41" s="59">
        <f t="shared" si="5"/>
        <v>0</v>
      </c>
      <c r="F41" s="59">
        <v>0</v>
      </c>
      <c r="G41" s="61">
        <f t="shared" si="0"/>
        <v>0</v>
      </c>
      <c r="H41" s="59">
        <f t="shared" si="3"/>
        <v>1982343</v>
      </c>
      <c r="I41" s="59">
        <f aca="true" t="shared" si="7" ref="I41:I51">J41-0</f>
        <v>0</v>
      </c>
      <c r="J41" s="59">
        <v>0</v>
      </c>
      <c r="K41" s="61">
        <f t="shared" si="1"/>
        <v>0</v>
      </c>
      <c r="L41" s="62">
        <f t="shared" si="4"/>
        <v>1982343</v>
      </c>
      <c r="M41" s="8"/>
    </row>
    <row r="42" spans="1:13" s="7" customFormat="1" ht="15">
      <c r="A42" s="57" t="s">
        <v>233</v>
      </c>
      <c r="B42" s="58" t="s">
        <v>234</v>
      </c>
      <c r="C42" s="59">
        <v>0</v>
      </c>
      <c r="D42" s="59">
        <v>0</v>
      </c>
      <c r="E42" s="59">
        <f t="shared" si="5"/>
        <v>0</v>
      </c>
      <c r="F42" s="59">
        <v>0</v>
      </c>
      <c r="G42" s="61">
        <f t="shared" si="0"/>
        <v>0</v>
      </c>
      <c r="H42" s="59">
        <f t="shared" si="3"/>
        <v>0</v>
      </c>
      <c r="I42" s="59">
        <f>J42-0</f>
        <v>0</v>
      </c>
      <c r="J42" s="59">
        <v>0</v>
      </c>
      <c r="K42" s="61">
        <f t="shared" si="1"/>
        <v>0</v>
      </c>
      <c r="L42" s="62">
        <f t="shared" si="4"/>
        <v>0</v>
      </c>
      <c r="M42" s="8"/>
    </row>
    <row r="43" spans="1:13" s="7" customFormat="1" ht="15">
      <c r="A43" s="57" t="s">
        <v>236</v>
      </c>
      <c r="B43" s="58" t="s">
        <v>235</v>
      </c>
      <c r="C43" s="59">
        <v>3386000</v>
      </c>
      <c r="D43" s="59">
        <v>3386000</v>
      </c>
      <c r="E43" s="59">
        <f t="shared" si="5"/>
        <v>250226</v>
      </c>
      <c r="F43" s="59">
        <v>250226</v>
      </c>
      <c r="G43" s="61">
        <f t="shared" si="0"/>
        <v>0.001959260136496041</v>
      </c>
      <c r="H43" s="59">
        <f t="shared" si="3"/>
        <v>3135774</v>
      </c>
      <c r="I43" s="59">
        <f>J43-0</f>
        <v>81559</v>
      </c>
      <c r="J43" s="59">
        <v>81559</v>
      </c>
      <c r="K43" s="61">
        <f t="shared" si="1"/>
        <v>0.0008320478902962836</v>
      </c>
      <c r="L43" s="62">
        <f t="shared" si="4"/>
        <v>3304441</v>
      </c>
      <c r="M43" s="8"/>
    </row>
    <row r="44" spans="1:13" s="7" customFormat="1" ht="15">
      <c r="A44" s="57" t="s">
        <v>66</v>
      </c>
      <c r="B44" s="58" t="s">
        <v>74</v>
      </c>
      <c r="C44" s="59">
        <v>0</v>
      </c>
      <c r="D44" s="59">
        <v>0</v>
      </c>
      <c r="E44" s="59">
        <f t="shared" si="5"/>
        <v>0</v>
      </c>
      <c r="F44" s="59">
        <v>0</v>
      </c>
      <c r="G44" s="61">
        <f t="shared" si="0"/>
        <v>0</v>
      </c>
      <c r="H44" s="59">
        <f t="shared" si="3"/>
        <v>0</v>
      </c>
      <c r="I44" s="59">
        <f>J44-0</f>
        <v>0</v>
      </c>
      <c r="J44" s="59">
        <v>0</v>
      </c>
      <c r="K44" s="61">
        <f t="shared" si="1"/>
        <v>0</v>
      </c>
      <c r="L44" s="62">
        <f t="shared" si="4"/>
        <v>0</v>
      </c>
      <c r="M44" s="8"/>
    </row>
    <row r="45" spans="1:13" s="7" customFormat="1" ht="15">
      <c r="A45" s="57" t="s">
        <v>53</v>
      </c>
      <c r="B45" s="58" t="s">
        <v>60</v>
      </c>
      <c r="C45" s="59">
        <v>16237788</v>
      </c>
      <c r="D45" s="59">
        <v>16237788</v>
      </c>
      <c r="E45" s="59">
        <f t="shared" si="5"/>
        <v>0</v>
      </c>
      <c r="F45" s="59">
        <v>0</v>
      </c>
      <c r="G45" s="61">
        <f t="shared" si="0"/>
        <v>0</v>
      </c>
      <c r="H45" s="59">
        <f t="shared" si="3"/>
        <v>16237788</v>
      </c>
      <c r="I45" s="59">
        <f>J45-0</f>
        <v>0</v>
      </c>
      <c r="J45" s="59">
        <v>0</v>
      </c>
      <c r="K45" s="61">
        <f t="shared" si="1"/>
        <v>0</v>
      </c>
      <c r="L45" s="62">
        <f t="shared" si="4"/>
        <v>16237788</v>
      </c>
      <c r="M45" s="8"/>
    </row>
    <row r="46" spans="1:13" s="7" customFormat="1" ht="15">
      <c r="A46" s="57" t="s">
        <v>135</v>
      </c>
      <c r="B46" s="58" t="s">
        <v>136</v>
      </c>
      <c r="C46" s="59">
        <v>5000</v>
      </c>
      <c r="D46" s="59">
        <v>5000</v>
      </c>
      <c r="E46" s="59">
        <f t="shared" si="5"/>
        <v>0</v>
      </c>
      <c r="F46" s="59">
        <v>0</v>
      </c>
      <c r="G46" s="61">
        <f aca="true" t="shared" si="8" ref="G46:G77">(F46/$F$257)*100</f>
        <v>0</v>
      </c>
      <c r="H46" s="59">
        <f t="shared" si="3"/>
        <v>5000</v>
      </c>
      <c r="I46" s="59">
        <f t="shared" si="7"/>
        <v>0</v>
      </c>
      <c r="J46" s="59">
        <v>0</v>
      </c>
      <c r="K46" s="61">
        <f aca="true" t="shared" si="9" ref="K46:K77">(J46/$J$257)*100</f>
        <v>0</v>
      </c>
      <c r="L46" s="62">
        <f>D46-J46</f>
        <v>5000</v>
      </c>
      <c r="M46" s="8"/>
    </row>
    <row r="47" spans="1:13" s="7" customFormat="1" ht="15">
      <c r="A47" s="57" t="s">
        <v>97</v>
      </c>
      <c r="B47" s="58" t="s">
        <v>237</v>
      </c>
      <c r="C47" s="59">
        <v>17742110</v>
      </c>
      <c r="D47" s="59">
        <v>17742110</v>
      </c>
      <c r="E47" s="59">
        <f t="shared" si="5"/>
        <v>268984</v>
      </c>
      <c r="F47" s="59">
        <v>268984</v>
      </c>
      <c r="G47" s="61">
        <f t="shared" si="8"/>
        <v>0.002106134568571016</v>
      </c>
      <c r="H47" s="59">
        <f t="shared" si="3"/>
        <v>17473126</v>
      </c>
      <c r="I47" s="59">
        <f t="shared" si="7"/>
        <v>44992</v>
      </c>
      <c r="J47" s="59">
        <v>44992</v>
      </c>
      <c r="K47" s="61">
        <f t="shared" si="9"/>
        <v>0.00045899899067191095</v>
      </c>
      <c r="L47" s="62">
        <f>D47-J47</f>
        <v>17697118</v>
      </c>
      <c r="M47" s="8"/>
    </row>
    <row r="48" spans="1:13" s="7" customFormat="1" ht="15">
      <c r="A48" s="57" t="s">
        <v>191</v>
      </c>
      <c r="B48" s="58" t="s">
        <v>192</v>
      </c>
      <c r="C48" s="59">
        <v>0</v>
      </c>
      <c r="D48" s="59">
        <v>0</v>
      </c>
      <c r="E48" s="59">
        <f t="shared" si="5"/>
        <v>0</v>
      </c>
      <c r="F48" s="59">
        <v>0</v>
      </c>
      <c r="G48" s="61">
        <f t="shared" si="8"/>
        <v>0</v>
      </c>
      <c r="H48" s="59">
        <f t="shared" si="3"/>
        <v>0</v>
      </c>
      <c r="I48" s="59">
        <f t="shared" si="7"/>
        <v>0</v>
      </c>
      <c r="J48" s="59">
        <v>0</v>
      </c>
      <c r="K48" s="61">
        <f t="shared" si="9"/>
        <v>0</v>
      </c>
      <c r="L48" s="62">
        <f>D48-J48</f>
        <v>0</v>
      </c>
      <c r="M48" s="8"/>
    </row>
    <row r="49" spans="1:13" s="7" customFormat="1" ht="15">
      <c r="A49" s="57" t="s">
        <v>54</v>
      </c>
      <c r="B49" s="58" t="s">
        <v>61</v>
      </c>
      <c r="C49" s="59">
        <v>1038369294</v>
      </c>
      <c r="D49" s="59">
        <v>1035878866</v>
      </c>
      <c r="E49" s="59">
        <f t="shared" si="5"/>
        <v>149802873</v>
      </c>
      <c r="F49" s="59">
        <v>149802873</v>
      </c>
      <c r="G49" s="61">
        <f t="shared" si="8"/>
        <v>1.172950842044708</v>
      </c>
      <c r="H49" s="59">
        <f t="shared" si="3"/>
        <v>886075993</v>
      </c>
      <c r="I49" s="59">
        <f>J49-0</f>
        <v>149802873</v>
      </c>
      <c r="J49" s="59">
        <v>149802873</v>
      </c>
      <c r="K49" s="61">
        <f t="shared" si="9"/>
        <v>1.528257634840693</v>
      </c>
      <c r="L49" s="62">
        <f>D49-J49</f>
        <v>886075993</v>
      </c>
      <c r="M49" s="8"/>
    </row>
    <row r="50" spans="1:13" s="7" customFormat="1" ht="15">
      <c r="A50" s="57" t="s">
        <v>185</v>
      </c>
      <c r="B50" s="58" t="s">
        <v>186</v>
      </c>
      <c r="C50" s="59">
        <v>45052484</v>
      </c>
      <c r="D50" s="59">
        <v>104960125</v>
      </c>
      <c r="E50" s="59">
        <f t="shared" si="5"/>
        <v>6357803</v>
      </c>
      <c r="F50" s="59">
        <v>6357803</v>
      </c>
      <c r="G50" s="61">
        <f t="shared" si="8"/>
        <v>0.04978135754715713</v>
      </c>
      <c r="H50" s="59">
        <f t="shared" si="3"/>
        <v>98602322</v>
      </c>
      <c r="I50" s="59">
        <f t="shared" si="7"/>
        <v>302216</v>
      </c>
      <c r="J50" s="59">
        <v>302216</v>
      </c>
      <c r="K50" s="61">
        <f t="shared" si="9"/>
        <v>0.0030831445360264545</v>
      </c>
      <c r="L50" s="62">
        <f t="shared" si="4"/>
        <v>104657909</v>
      </c>
      <c r="M50" s="8"/>
    </row>
    <row r="51" spans="1:13" s="7" customFormat="1" ht="15">
      <c r="A51" s="57" t="s">
        <v>209</v>
      </c>
      <c r="B51" s="58" t="s">
        <v>210</v>
      </c>
      <c r="C51" s="59">
        <v>0</v>
      </c>
      <c r="D51" s="59">
        <v>0</v>
      </c>
      <c r="E51" s="59">
        <f t="shared" si="5"/>
        <v>0</v>
      </c>
      <c r="F51" s="59">
        <v>0</v>
      </c>
      <c r="G51" s="61">
        <f t="shared" si="8"/>
        <v>0</v>
      </c>
      <c r="H51" s="59">
        <f>D51-F51</f>
        <v>0</v>
      </c>
      <c r="I51" s="59">
        <f t="shared" si="7"/>
        <v>0</v>
      </c>
      <c r="J51" s="59">
        <v>0</v>
      </c>
      <c r="K51" s="61">
        <f t="shared" si="9"/>
        <v>0</v>
      </c>
      <c r="L51" s="62">
        <f>D51-J51</f>
        <v>0</v>
      </c>
      <c r="M51" s="8"/>
    </row>
    <row r="52" spans="1:13" s="7" customFormat="1" ht="15">
      <c r="A52" s="47" t="s">
        <v>63</v>
      </c>
      <c r="B52" s="53" t="s">
        <v>62</v>
      </c>
      <c r="C52" s="54">
        <f>SUM(C53:C70)</f>
        <v>11036127000</v>
      </c>
      <c r="D52" s="54">
        <f>SUM(D53:D70)</f>
        <v>10997094571</v>
      </c>
      <c r="E52" s="54">
        <f>SUM(E53:E70)</f>
        <v>1501086695</v>
      </c>
      <c r="F52" s="54">
        <f>SUM(F53:F70)</f>
        <v>1501086695</v>
      </c>
      <c r="G52" s="55">
        <f t="shared" si="8"/>
        <v>11.753452170989789</v>
      </c>
      <c r="H52" s="54">
        <f t="shared" si="3"/>
        <v>9496007876</v>
      </c>
      <c r="I52" s="54">
        <f>SUM(I53:I70)</f>
        <v>1355277323</v>
      </c>
      <c r="J52" s="54">
        <f>SUM(J53:J70)</f>
        <v>1355277323</v>
      </c>
      <c r="K52" s="55">
        <f t="shared" si="9"/>
        <v>13.8262562975091</v>
      </c>
      <c r="L52" s="56">
        <f t="shared" si="4"/>
        <v>9641817248</v>
      </c>
      <c r="M52" s="8"/>
    </row>
    <row r="53" spans="1:13" s="7" customFormat="1" ht="15">
      <c r="A53" s="57" t="s">
        <v>28</v>
      </c>
      <c r="B53" s="58" t="s">
        <v>33</v>
      </c>
      <c r="C53" s="59">
        <v>9488871851</v>
      </c>
      <c r="D53" s="59">
        <v>9488612953</v>
      </c>
      <c r="E53" s="59">
        <f aca="true" t="shared" si="10" ref="E53:E70">F53-0</f>
        <v>1395797093</v>
      </c>
      <c r="F53" s="59">
        <v>1395797093</v>
      </c>
      <c r="G53" s="61">
        <f t="shared" si="8"/>
        <v>10.929038560948731</v>
      </c>
      <c r="H53" s="59">
        <f t="shared" si="3"/>
        <v>8092815860</v>
      </c>
      <c r="I53" s="59">
        <v>1294398206</v>
      </c>
      <c r="J53" s="59">
        <v>1294398206</v>
      </c>
      <c r="K53" s="61">
        <f t="shared" si="9"/>
        <v>13.205180256079577</v>
      </c>
      <c r="L53" s="62">
        <f t="shared" si="4"/>
        <v>8194214747</v>
      </c>
      <c r="M53" s="8"/>
    </row>
    <row r="54" spans="1:13" s="7" customFormat="1" ht="15">
      <c r="A54" s="57" t="s">
        <v>49</v>
      </c>
      <c r="B54" s="58" t="s">
        <v>56</v>
      </c>
      <c r="C54" s="59">
        <v>252209609</v>
      </c>
      <c r="D54" s="59">
        <v>252209609</v>
      </c>
      <c r="E54" s="59">
        <f t="shared" si="10"/>
        <v>14660883</v>
      </c>
      <c r="F54" s="59">
        <v>14660883</v>
      </c>
      <c r="G54" s="61">
        <f t="shared" si="8"/>
        <v>0.11479416058975682</v>
      </c>
      <c r="H54" s="59">
        <f t="shared" si="3"/>
        <v>237548726</v>
      </c>
      <c r="I54" s="59">
        <v>12046841</v>
      </c>
      <c r="J54" s="59">
        <v>12046841</v>
      </c>
      <c r="K54" s="61">
        <f t="shared" si="9"/>
        <v>0.12289935676975895</v>
      </c>
      <c r="L54" s="62">
        <f t="shared" si="4"/>
        <v>240162768</v>
      </c>
      <c r="M54" s="8"/>
    </row>
    <row r="55" spans="1:13" s="7" customFormat="1" ht="15">
      <c r="A55" s="57" t="s">
        <v>50</v>
      </c>
      <c r="B55" s="58" t="s">
        <v>57</v>
      </c>
      <c r="C55" s="59">
        <v>68675307</v>
      </c>
      <c r="D55" s="59">
        <v>68675307</v>
      </c>
      <c r="E55" s="59">
        <f t="shared" si="10"/>
        <v>2300</v>
      </c>
      <c r="F55" s="59">
        <v>2300</v>
      </c>
      <c r="G55" s="61">
        <f t="shared" si="8"/>
        <v>1.8008913198232376E-05</v>
      </c>
      <c r="H55" s="59">
        <f>D55-F55</f>
        <v>68673007</v>
      </c>
      <c r="I55" s="59">
        <v>336</v>
      </c>
      <c r="J55" s="59">
        <v>336</v>
      </c>
      <c r="K55" s="61">
        <f t="shared" si="9"/>
        <v>3.4278018506792787E-06</v>
      </c>
      <c r="L55" s="62">
        <f t="shared" si="4"/>
        <v>68674971</v>
      </c>
      <c r="M55" s="8"/>
    </row>
    <row r="56" spans="1:13" s="7" customFormat="1" ht="15">
      <c r="A56" s="57" t="s">
        <v>29</v>
      </c>
      <c r="B56" s="58" t="s">
        <v>34</v>
      </c>
      <c r="C56" s="59">
        <v>8611360</v>
      </c>
      <c r="D56" s="59">
        <v>8611360</v>
      </c>
      <c r="E56" s="59">
        <f t="shared" si="10"/>
        <v>0</v>
      </c>
      <c r="F56" s="59">
        <v>0</v>
      </c>
      <c r="G56" s="61">
        <f t="shared" si="8"/>
        <v>0</v>
      </c>
      <c r="H56" s="59">
        <f t="shared" si="3"/>
        <v>8611360</v>
      </c>
      <c r="I56" s="59">
        <v>0</v>
      </c>
      <c r="J56" s="59">
        <v>0</v>
      </c>
      <c r="K56" s="61">
        <f t="shared" si="9"/>
        <v>0</v>
      </c>
      <c r="L56" s="62">
        <f t="shared" si="4"/>
        <v>8611360</v>
      </c>
      <c r="M56" s="8"/>
    </row>
    <row r="57" spans="1:13" s="7" customFormat="1" ht="15">
      <c r="A57" s="57" t="s">
        <v>64</v>
      </c>
      <c r="B57" s="58" t="s">
        <v>72</v>
      </c>
      <c r="C57" s="59">
        <v>407673716</v>
      </c>
      <c r="D57" s="59">
        <v>426139686</v>
      </c>
      <c r="E57" s="59">
        <f t="shared" si="10"/>
        <v>29111066</v>
      </c>
      <c r="F57" s="59">
        <v>29111066</v>
      </c>
      <c r="G57" s="61">
        <f t="shared" si="8"/>
        <v>0.22793854813131031</v>
      </c>
      <c r="H57" s="59">
        <f t="shared" si="3"/>
        <v>397028620</v>
      </c>
      <c r="I57" s="59">
        <v>27926369</v>
      </c>
      <c r="J57" s="59">
        <v>27926369</v>
      </c>
      <c r="K57" s="61">
        <f t="shared" si="9"/>
        <v>0.284898986133787</v>
      </c>
      <c r="L57" s="62">
        <f t="shared" si="4"/>
        <v>398213317</v>
      </c>
      <c r="M57" s="8"/>
    </row>
    <row r="58" spans="1:13" s="7" customFormat="1" ht="15">
      <c r="A58" s="57" t="s">
        <v>65</v>
      </c>
      <c r="B58" s="58" t="s">
        <v>73</v>
      </c>
      <c r="C58" s="59">
        <v>95446747</v>
      </c>
      <c r="D58" s="59">
        <v>57352002</v>
      </c>
      <c r="E58" s="59">
        <f t="shared" si="10"/>
        <v>4742483</v>
      </c>
      <c r="F58" s="59">
        <v>4742483</v>
      </c>
      <c r="G58" s="61">
        <f t="shared" si="8"/>
        <v>0.037133462909170724</v>
      </c>
      <c r="H58" s="59">
        <f t="shared" si="3"/>
        <v>52609519</v>
      </c>
      <c r="I58" s="59">
        <v>2140842</v>
      </c>
      <c r="J58" s="59">
        <v>2140842</v>
      </c>
      <c r="K58" s="61">
        <f t="shared" si="9"/>
        <v>0.021840423123845026</v>
      </c>
      <c r="L58" s="62">
        <f t="shared" si="4"/>
        <v>55211160</v>
      </c>
      <c r="M58" s="8"/>
    </row>
    <row r="59" spans="1:13" s="7" customFormat="1" ht="15">
      <c r="A59" s="57" t="s">
        <v>66</v>
      </c>
      <c r="B59" s="58" t="s">
        <v>74</v>
      </c>
      <c r="C59" s="59"/>
      <c r="D59" s="59"/>
      <c r="E59" s="59">
        <f t="shared" si="10"/>
        <v>0</v>
      </c>
      <c r="F59" s="59">
        <v>0</v>
      </c>
      <c r="G59" s="61">
        <f t="shared" si="8"/>
        <v>0</v>
      </c>
      <c r="H59" s="59">
        <f t="shared" si="3"/>
        <v>0</v>
      </c>
      <c r="I59" s="59">
        <f>J59-0</f>
        <v>0</v>
      </c>
      <c r="J59" s="59">
        <v>0</v>
      </c>
      <c r="K59" s="61">
        <f t="shared" si="9"/>
        <v>0</v>
      </c>
      <c r="L59" s="62">
        <f t="shared" si="4"/>
        <v>0</v>
      </c>
      <c r="M59" s="8"/>
    </row>
    <row r="60" spans="1:13" s="7" customFormat="1" ht="15">
      <c r="A60" s="57" t="s">
        <v>82</v>
      </c>
      <c r="B60" s="58" t="s">
        <v>84</v>
      </c>
      <c r="C60" s="59">
        <v>30150000</v>
      </c>
      <c r="D60" s="59">
        <v>11684030</v>
      </c>
      <c r="E60" s="59">
        <f t="shared" si="10"/>
        <v>0</v>
      </c>
      <c r="F60" s="59">
        <v>0</v>
      </c>
      <c r="G60" s="61">
        <f t="shared" si="8"/>
        <v>0</v>
      </c>
      <c r="H60" s="59">
        <f t="shared" si="3"/>
        <v>11684030</v>
      </c>
      <c r="I60" s="59">
        <v>0</v>
      </c>
      <c r="J60" s="59">
        <v>0</v>
      </c>
      <c r="K60" s="61">
        <f t="shared" si="9"/>
        <v>0</v>
      </c>
      <c r="L60" s="62">
        <f t="shared" si="4"/>
        <v>11684030</v>
      </c>
      <c r="M60" s="8"/>
    </row>
    <row r="61" spans="1:13" s="7" customFormat="1" ht="15">
      <c r="A61" s="57" t="s">
        <v>67</v>
      </c>
      <c r="B61" s="58" t="s">
        <v>75</v>
      </c>
      <c r="C61" s="59">
        <v>169513800</v>
      </c>
      <c r="D61" s="59">
        <v>169513800</v>
      </c>
      <c r="E61" s="59">
        <f t="shared" si="10"/>
        <v>12612024</v>
      </c>
      <c r="F61" s="59">
        <v>12612024</v>
      </c>
      <c r="G61" s="61">
        <f t="shared" si="8"/>
        <v>0.09875167194348847</v>
      </c>
      <c r="H61" s="59">
        <f t="shared" si="3"/>
        <v>156901776</v>
      </c>
      <c r="I61" s="59">
        <v>909525</v>
      </c>
      <c r="J61" s="59">
        <v>909525</v>
      </c>
      <c r="K61" s="61">
        <f t="shared" si="9"/>
        <v>0.009278784161425805</v>
      </c>
      <c r="L61" s="62">
        <f t="shared" si="4"/>
        <v>168604275</v>
      </c>
      <c r="M61" s="8"/>
    </row>
    <row r="62" spans="1:13" s="7" customFormat="1" ht="15">
      <c r="A62" s="57" t="s">
        <v>68</v>
      </c>
      <c r="B62" s="58" t="s">
        <v>76</v>
      </c>
      <c r="C62" s="59">
        <v>176019895</v>
      </c>
      <c r="D62" s="59">
        <v>176019895</v>
      </c>
      <c r="E62" s="59">
        <f t="shared" si="10"/>
        <v>14684165</v>
      </c>
      <c r="F62" s="59">
        <v>14684165</v>
      </c>
      <c r="G62" s="61">
        <f t="shared" si="8"/>
        <v>0.11497645777109647</v>
      </c>
      <c r="H62" s="59">
        <f t="shared" si="3"/>
        <v>161335730</v>
      </c>
      <c r="I62" s="59">
        <v>4284781</v>
      </c>
      <c r="J62" s="59">
        <v>4284781</v>
      </c>
      <c r="K62" s="61">
        <f t="shared" si="9"/>
        <v>0.04371244119510538</v>
      </c>
      <c r="L62" s="62">
        <f t="shared" si="4"/>
        <v>171735114</v>
      </c>
      <c r="M62" s="8"/>
    </row>
    <row r="63" spans="1:13" s="7" customFormat="1" ht="15">
      <c r="A63" s="57" t="s">
        <v>238</v>
      </c>
      <c r="B63" s="58" t="s">
        <v>239</v>
      </c>
      <c r="C63" s="59">
        <v>42739047</v>
      </c>
      <c r="D63" s="59">
        <v>42060261</v>
      </c>
      <c r="E63" s="59">
        <f t="shared" si="10"/>
        <v>1300000</v>
      </c>
      <c r="F63" s="59">
        <v>1300000</v>
      </c>
      <c r="G63" s="61">
        <f t="shared" si="8"/>
        <v>0.010178950938131343</v>
      </c>
      <c r="H63" s="59">
        <f>D63-F63</f>
        <v>40760261</v>
      </c>
      <c r="I63" s="59">
        <v>1144765</v>
      </c>
      <c r="J63" s="59">
        <v>1144765</v>
      </c>
      <c r="K63" s="61">
        <f t="shared" si="9"/>
        <v>0.01167865352855019</v>
      </c>
      <c r="L63" s="62">
        <f t="shared" si="4"/>
        <v>40915496</v>
      </c>
      <c r="M63" s="8"/>
    </row>
    <row r="64" spans="1:13" s="7" customFormat="1" ht="15">
      <c r="A64" s="57" t="s">
        <v>106</v>
      </c>
      <c r="B64" s="58" t="s">
        <v>108</v>
      </c>
      <c r="C64" s="59">
        <v>3000211</v>
      </c>
      <c r="D64" s="59">
        <v>3000211</v>
      </c>
      <c r="E64" s="59">
        <f t="shared" si="10"/>
        <v>0</v>
      </c>
      <c r="F64" s="59">
        <v>0</v>
      </c>
      <c r="G64" s="61">
        <f t="shared" si="8"/>
        <v>0</v>
      </c>
      <c r="H64" s="59">
        <f>D64-F64</f>
        <v>3000211</v>
      </c>
      <c r="I64" s="59">
        <v>0</v>
      </c>
      <c r="J64" s="59">
        <v>0</v>
      </c>
      <c r="K64" s="61">
        <f t="shared" si="9"/>
        <v>0</v>
      </c>
      <c r="L64" s="62">
        <f t="shared" si="4"/>
        <v>3000211</v>
      </c>
      <c r="M64" s="8"/>
    </row>
    <row r="65" spans="1:13" s="7" customFormat="1" ht="15">
      <c r="A65" s="57" t="s">
        <v>115</v>
      </c>
      <c r="B65" s="58" t="s">
        <v>122</v>
      </c>
      <c r="C65" s="59">
        <v>5000</v>
      </c>
      <c r="D65" s="59">
        <v>5000</v>
      </c>
      <c r="E65" s="59">
        <f t="shared" si="10"/>
        <v>0</v>
      </c>
      <c r="F65" s="59">
        <v>0</v>
      </c>
      <c r="G65" s="61">
        <f t="shared" si="8"/>
        <v>0</v>
      </c>
      <c r="H65" s="59">
        <f>D65-F65</f>
        <v>5000</v>
      </c>
      <c r="I65" s="59">
        <v>0</v>
      </c>
      <c r="J65" s="59">
        <v>0</v>
      </c>
      <c r="K65" s="61">
        <f t="shared" si="9"/>
        <v>0</v>
      </c>
      <c r="L65" s="62">
        <f t="shared" si="4"/>
        <v>5000</v>
      </c>
      <c r="M65" s="8"/>
    </row>
    <row r="66" spans="1:13" s="7" customFormat="1" ht="15">
      <c r="A66" s="57" t="s">
        <v>69</v>
      </c>
      <c r="B66" s="58" t="s">
        <v>77</v>
      </c>
      <c r="C66" s="59">
        <v>87556871</v>
      </c>
      <c r="D66" s="59">
        <v>87556871</v>
      </c>
      <c r="E66" s="59">
        <f t="shared" si="10"/>
        <v>4709586</v>
      </c>
      <c r="F66" s="59">
        <v>4709586</v>
      </c>
      <c r="G66" s="61">
        <f t="shared" si="8"/>
        <v>0.03687588064070019</v>
      </c>
      <c r="H66" s="59">
        <f t="shared" si="3"/>
        <v>82847285</v>
      </c>
      <c r="I66" s="59">
        <v>4709586</v>
      </c>
      <c r="J66" s="59">
        <v>4709586</v>
      </c>
      <c r="K66" s="61">
        <f t="shared" si="9"/>
        <v>0.048046213115277445</v>
      </c>
      <c r="L66" s="62">
        <f t="shared" si="4"/>
        <v>82847285</v>
      </c>
      <c r="M66" s="8"/>
    </row>
    <row r="67" spans="1:13" s="7" customFormat="1" ht="15">
      <c r="A67" s="57" t="s">
        <v>53</v>
      </c>
      <c r="B67" s="58" t="s">
        <v>60</v>
      </c>
      <c r="C67" s="59">
        <v>176664207</v>
      </c>
      <c r="D67" s="59">
        <v>176664207</v>
      </c>
      <c r="E67" s="59">
        <f t="shared" si="10"/>
        <v>16157836</v>
      </c>
      <c r="F67" s="59">
        <v>16157836</v>
      </c>
      <c r="G67" s="61">
        <f t="shared" si="8"/>
        <v>0.12651524608490183</v>
      </c>
      <c r="H67" s="59">
        <f t="shared" si="3"/>
        <v>160506371</v>
      </c>
      <c r="I67" s="59">
        <v>7411024</v>
      </c>
      <c r="J67" s="59">
        <v>7411024</v>
      </c>
      <c r="K67" s="61">
        <f t="shared" si="9"/>
        <v>0.07560571959115639</v>
      </c>
      <c r="L67" s="62">
        <f t="shared" si="4"/>
        <v>169253183</v>
      </c>
      <c r="M67" s="8"/>
    </row>
    <row r="68" spans="1:13" s="7" customFormat="1" ht="15">
      <c r="A68" s="57" t="s">
        <v>70</v>
      </c>
      <c r="B68" s="58" t="s">
        <v>78</v>
      </c>
      <c r="C68" s="59">
        <v>8424590</v>
      </c>
      <c r="D68" s="59">
        <v>8424590</v>
      </c>
      <c r="E68" s="59">
        <f t="shared" si="10"/>
        <v>791701</v>
      </c>
      <c r="F68" s="59">
        <v>791701</v>
      </c>
      <c r="G68" s="61">
        <f t="shared" si="8"/>
        <v>0.0061989889512842474</v>
      </c>
      <c r="H68" s="59">
        <f t="shared" si="3"/>
        <v>7632889</v>
      </c>
      <c r="I68" s="59">
        <v>287448</v>
      </c>
      <c r="J68" s="59">
        <v>287448</v>
      </c>
      <c r="K68" s="61">
        <f t="shared" si="9"/>
        <v>0.0029324844832561226</v>
      </c>
      <c r="L68" s="62">
        <f t="shared" si="4"/>
        <v>8137142</v>
      </c>
      <c r="M68" s="8"/>
    </row>
    <row r="69" spans="1:13" s="7" customFormat="1" ht="15">
      <c r="A69" s="57" t="s">
        <v>71</v>
      </c>
      <c r="B69" s="58" t="s">
        <v>79</v>
      </c>
      <c r="C69" s="59">
        <v>19657549</v>
      </c>
      <c r="D69" s="59">
        <v>19657549</v>
      </c>
      <c r="E69" s="59">
        <f t="shared" si="10"/>
        <v>6517558</v>
      </c>
      <c r="F69" s="59">
        <v>6517558</v>
      </c>
      <c r="G69" s="61">
        <f t="shared" si="8"/>
        <v>0.05103223316801957</v>
      </c>
      <c r="H69" s="59">
        <f t="shared" si="3"/>
        <v>13139991</v>
      </c>
      <c r="I69" s="59">
        <v>17600</v>
      </c>
      <c r="J69" s="59">
        <v>17600</v>
      </c>
      <c r="K69" s="61">
        <f t="shared" si="9"/>
        <v>0.00017955152551177173</v>
      </c>
      <c r="L69" s="62">
        <f t="shared" si="4"/>
        <v>19639949</v>
      </c>
      <c r="M69" s="8"/>
    </row>
    <row r="70" spans="1:13" s="7" customFormat="1" ht="15">
      <c r="A70" s="57" t="s">
        <v>199</v>
      </c>
      <c r="B70" s="58" t="s">
        <v>200</v>
      </c>
      <c r="C70" s="59">
        <v>907240</v>
      </c>
      <c r="D70" s="59">
        <v>907240</v>
      </c>
      <c r="E70" s="59">
        <f t="shared" si="10"/>
        <v>0</v>
      </c>
      <c r="F70" s="59">
        <v>0</v>
      </c>
      <c r="G70" s="61">
        <f t="shared" si="8"/>
        <v>0</v>
      </c>
      <c r="H70" s="59">
        <f t="shared" si="3"/>
        <v>907240</v>
      </c>
      <c r="I70" s="59">
        <v>0</v>
      </c>
      <c r="J70" s="59">
        <v>0</v>
      </c>
      <c r="K70" s="61"/>
      <c r="L70" s="62"/>
      <c r="M70" s="8"/>
    </row>
    <row r="71" spans="1:13" s="7" customFormat="1" ht="15">
      <c r="A71" s="47" t="s">
        <v>81</v>
      </c>
      <c r="B71" s="53" t="s">
        <v>80</v>
      </c>
      <c r="C71" s="54">
        <f>SUM(C72:C81)</f>
        <v>294666958</v>
      </c>
      <c r="D71" s="54">
        <f>SUM(D72:D81)</f>
        <v>287994393</v>
      </c>
      <c r="E71" s="54">
        <f>SUM(E72:E81)</f>
        <v>16604897</v>
      </c>
      <c r="F71" s="54">
        <f>SUM(F72:F81)</f>
        <v>16604897</v>
      </c>
      <c r="G71" s="55">
        <f t="shared" si="8"/>
        <v>0.13001571684286486</v>
      </c>
      <c r="H71" s="54">
        <f>D71-F71</f>
        <v>271389496</v>
      </c>
      <c r="I71" s="54">
        <f>SUM(I72:I81)</f>
        <v>12036911</v>
      </c>
      <c r="J71" s="54">
        <f>SUM(J72:J81)</f>
        <v>12036911</v>
      </c>
      <c r="K71" s="55">
        <f aca="true" t="shared" si="11" ref="K71:K102">(J71/$J$257)*100</f>
        <v>0.12279805298292192</v>
      </c>
      <c r="L71" s="56">
        <f>D71-J71</f>
        <v>275957482</v>
      </c>
      <c r="M71" s="8"/>
    </row>
    <row r="72" spans="1:13" s="7" customFormat="1" ht="15">
      <c r="A72" s="57" t="s">
        <v>28</v>
      </c>
      <c r="B72" s="58" t="s">
        <v>33</v>
      </c>
      <c r="C72" s="59">
        <v>78395122</v>
      </c>
      <c r="D72" s="59">
        <v>78395122</v>
      </c>
      <c r="E72" s="59">
        <f>F72-0</f>
        <v>8320600</v>
      </c>
      <c r="F72" s="59">
        <v>8320600</v>
      </c>
      <c r="G72" s="61">
        <f t="shared" si="8"/>
        <v>0.06514998398139665</v>
      </c>
      <c r="H72" s="59">
        <f t="shared" si="3"/>
        <v>70074522</v>
      </c>
      <c r="I72" s="59">
        <f>J72-0</f>
        <v>6348100</v>
      </c>
      <c r="J72" s="59">
        <v>6348100</v>
      </c>
      <c r="K72" s="61">
        <f t="shared" si="11"/>
        <v>0.06476199085802717</v>
      </c>
      <c r="L72" s="62">
        <f t="shared" si="4"/>
        <v>72047022</v>
      </c>
      <c r="M72" s="8"/>
    </row>
    <row r="73" spans="1:13" s="7" customFormat="1" ht="15">
      <c r="A73" s="57" t="s">
        <v>64</v>
      </c>
      <c r="B73" s="58" t="s">
        <v>72</v>
      </c>
      <c r="C73" s="59">
        <v>0</v>
      </c>
      <c r="D73" s="59">
        <v>0</v>
      </c>
      <c r="E73" s="59">
        <f aca="true" t="shared" si="12" ref="E73:E81">F73-0</f>
        <v>0</v>
      </c>
      <c r="F73" s="59">
        <v>0</v>
      </c>
      <c r="G73" s="61">
        <f t="shared" si="8"/>
        <v>0</v>
      </c>
      <c r="H73" s="59">
        <f t="shared" si="3"/>
        <v>0</v>
      </c>
      <c r="I73" s="59">
        <v>0</v>
      </c>
      <c r="J73" s="59">
        <v>0</v>
      </c>
      <c r="K73" s="61">
        <f t="shared" si="11"/>
        <v>0</v>
      </c>
      <c r="L73" s="62">
        <f t="shared" si="4"/>
        <v>0</v>
      </c>
      <c r="M73" s="8"/>
    </row>
    <row r="74" spans="1:13" s="7" customFormat="1" ht="15">
      <c r="A74" s="57" t="s">
        <v>52</v>
      </c>
      <c r="B74" s="58" t="s">
        <v>59</v>
      </c>
      <c r="C74" s="59">
        <v>295000</v>
      </c>
      <c r="D74" s="59">
        <v>295000</v>
      </c>
      <c r="E74" s="59">
        <f t="shared" si="12"/>
        <v>0</v>
      </c>
      <c r="F74" s="59">
        <v>0</v>
      </c>
      <c r="G74" s="61">
        <f t="shared" si="8"/>
        <v>0</v>
      </c>
      <c r="H74" s="59">
        <f t="shared" si="3"/>
        <v>295000</v>
      </c>
      <c r="I74" s="59">
        <f aca="true" t="shared" si="13" ref="I74:I80">J74-0</f>
        <v>0</v>
      </c>
      <c r="J74" s="59">
        <v>0</v>
      </c>
      <c r="K74" s="61">
        <f t="shared" si="11"/>
        <v>0</v>
      </c>
      <c r="L74" s="62">
        <f t="shared" si="4"/>
        <v>295000</v>
      </c>
      <c r="M74" s="8"/>
    </row>
    <row r="75" spans="1:13" s="7" customFormat="1" ht="15">
      <c r="A75" s="57" t="s">
        <v>131</v>
      </c>
      <c r="B75" s="58" t="s">
        <v>132</v>
      </c>
      <c r="C75" s="59">
        <v>5000</v>
      </c>
      <c r="D75" s="59">
        <v>5000</v>
      </c>
      <c r="E75" s="59">
        <f t="shared" si="12"/>
        <v>0</v>
      </c>
      <c r="F75" s="59">
        <v>0</v>
      </c>
      <c r="G75" s="61">
        <f t="shared" si="8"/>
        <v>0</v>
      </c>
      <c r="H75" s="59">
        <f>D75-F75</f>
        <v>5000</v>
      </c>
      <c r="I75" s="59">
        <f t="shared" si="13"/>
        <v>0</v>
      </c>
      <c r="J75" s="59">
        <v>0</v>
      </c>
      <c r="K75" s="61">
        <f t="shared" si="11"/>
        <v>0</v>
      </c>
      <c r="L75" s="62">
        <f t="shared" si="4"/>
        <v>5000</v>
      </c>
      <c r="M75" s="8"/>
    </row>
    <row r="76" spans="1:13" s="7" customFormat="1" ht="15">
      <c r="A76" s="57" t="s">
        <v>82</v>
      </c>
      <c r="B76" s="58" t="s">
        <v>84</v>
      </c>
      <c r="C76" s="59">
        <v>10236281</v>
      </c>
      <c r="D76" s="59">
        <v>9953716</v>
      </c>
      <c r="E76" s="59">
        <f t="shared" si="12"/>
        <v>0</v>
      </c>
      <c r="F76" s="59">
        <v>0</v>
      </c>
      <c r="G76" s="61">
        <f t="shared" si="8"/>
        <v>0</v>
      </c>
      <c r="H76" s="59">
        <f t="shared" si="3"/>
        <v>9953716</v>
      </c>
      <c r="I76" s="59">
        <f>J76-0</f>
        <v>0</v>
      </c>
      <c r="J76" s="59">
        <v>0</v>
      </c>
      <c r="K76" s="61">
        <f t="shared" si="11"/>
        <v>0</v>
      </c>
      <c r="L76" s="62">
        <f t="shared" si="4"/>
        <v>9953716</v>
      </c>
      <c r="M76" s="8"/>
    </row>
    <row r="77" spans="1:13" s="7" customFormat="1" ht="15">
      <c r="A77" s="57" t="s">
        <v>83</v>
      </c>
      <c r="B77" s="58" t="s">
        <v>85</v>
      </c>
      <c r="C77" s="59">
        <v>189414696</v>
      </c>
      <c r="D77" s="59">
        <v>183024696</v>
      </c>
      <c r="E77" s="59">
        <f t="shared" si="12"/>
        <v>8284297</v>
      </c>
      <c r="F77" s="59">
        <v>8284297</v>
      </c>
      <c r="G77" s="61">
        <f t="shared" si="8"/>
        <v>0.06486573286146821</v>
      </c>
      <c r="H77" s="59">
        <f t="shared" si="3"/>
        <v>174740399</v>
      </c>
      <c r="I77" s="59">
        <f>J77-0</f>
        <v>5688811</v>
      </c>
      <c r="J77" s="59">
        <v>5688811</v>
      </c>
      <c r="K77" s="61">
        <f t="shared" si="11"/>
        <v>0.05803606212489475</v>
      </c>
      <c r="L77" s="62">
        <f t="shared" si="4"/>
        <v>177335885</v>
      </c>
      <c r="M77" s="8"/>
    </row>
    <row r="78" spans="1:13" s="7" customFormat="1" ht="15">
      <c r="A78" s="57" t="s">
        <v>93</v>
      </c>
      <c r="B78" s="58" t="s">
        <v>99</v>
      </c>
      <c r="C78" s="59">
        <v>525000</v>
      </c>
      <c r="D78" s="59">
        <v>525000</v>
      </c>
      <c r="E78" s="59">
        <f t="shared" si="12"/>
        <v>0</v>
      </c>
      <c r="F78" s="59">
        <v>0</v>
      </c>
      <c r="G78" s="61">
        <f aca="true" t="shared" si="14" ref="G78:G109">(F78/$F$257)*100</f>
        <v>0</v>
      </c>
      <c r="H78" s="59">
        <f t="shared" si="3"/>
        <v>525000</v>
      </c>
      <c r="I78" s="59">
        <v>0</v>
      </c>
      <c r="J78" s="59">
        <v>0</v>
      </c>
      <c r="K78" s="61">
        <f t="shared" si="11"/>
        <v>0</v>
      </c>
      <c r="L78" s="62">
        <f t="shared" si="4"/>
        <v>525000</v>
      </c>
      <c r="M78" s="8"/>
    </row>
    <row r="79" spans="1:13" s="7" customFormat="1" ht="15">
      <c r="A79" s="57" t="s">
        <v>68</v>
      </c>
      <c r="B79" s="58" t="s">
        <v>76</v>
      </c>
      <c r="C79" s="59">
        <v>14585859</v>
      </c>
      <c r="D79" s="59">
        <v>14585859</v>
      </c>
      <c r="E79" s="59">
        <f t="shared" si="12"/>
        <v>0</v>
      </c>
      <c r="F79" s="59">
        <v>0</v>
      </c>
      <c r="G79" s="61">
        <f t="shared" si="14"/>
        <v>0</v>
      </c>
      <c r="H79" s="59">
        <f>D79-F79</f>
        <v>14585859</v>
      </c>
      <c r="I79" s="59">
        <v>0</v>
      </c>
      <c r="J79" s="59">
        <v>0</v>
      </c>
      <c r="K79" s="61">
        <f t="shared" si="11"/>
        <v>0</v>
      </c>
      <c r="L79" s="62">
        <f t="shared" si="4"/>
        <v>14585859</v>
      </c>
      <c r="M79" s="8"/>
    </row>
    <row r="80" spans="1:13" s="7" customFormat="1" ht="15">
      <c r="A80" s="57" t="s">
        <v>53</v>
      </c>
      <c r="B80" s="58" t="s">
        <v>60</v>
      </c>
      <c r="C80" s="59">
        <v>1160000</v>
      </c>
      <c r="D80" s="59">
        <v>1160000</v>
      </c>
      <c r="E80" s="59">
        <f t="shared" si="12"/>
        <v>0</v>
      </c>
      <c r="F80" s="59">
        <v>0</v>
      </c>
      <c r="G80" s="61">
        <f t="shared" si="14"/>
        <v>0</v>
      </c>
      <c r="H80" s="59">
        <f t="shared" si="3"/>
        <v>1160000</v>
      </c>
      <c r="I80" s="59">
        <f t="shared" si="13"/>
        <v>0</v>
      </c>
      <c r="J80" s="59">
        <v>0</v>
      </c>
      <c r="K80" s="61">
        <f t="shared" si="11"/>
        <v>0</v>
      </c>
      <c r="L80" s="62">
        <f t="shared" si="4"/>
        <v>1160000</v>
      </c>
      <c r="M80" s="8"/>
    </row>
    <row r="81" spans="1:13" s="7" customFormat="1" ht="15">
      <c r="A81" s="57" t="s">
        <v>96</v>
      </c>
      <c r="B81" s="58" t="s">
        <v>102</v>
      </c>
      <c r="C81" s="59">
        <v>50000</v>
      </c>
      <c r="D81" s="59">
        <v>50000</v>
      </c>
      <c r="E81" s="59">
        <f t="shared" si="12"/>
        <v>0</v>
      </c>
      <c r="F81" s="59">
        <v>0</v>
      </c>
      <c r="G81" s="61">
        <f t="shared" si="14"/>
        <v>0</v>
      </c>
      <c r="H81" s="59">
        <f t="shared" si="3"/>
        <v>50000</v>
      </c>
      <c r="I81" s="59">
        <v>0</v>
      </c>
      <c r="J81" s="59">
        <v>0</v>
      </c>
      <c r="K81" s="61">
        <f t="shared" si="11"/>
        <v>0</v>
      </c>
      <c r="L81" s="62">
        <f t="shared" si="4"/>
        <v>50000</v>
      </c>
      <c r="M81" s="8"/>
    </row>
    <row r="82" spans="1:13" s="7" customFormat="1" ht="15">
      <c r="A82" s="47" t="s">
        <v>87</v>
      </c>
      <c r="B82" s="53" t="s">
        <v>86</v>
      </c>
      <c r="C82" s="54">
        <f>SUM(C83:C86)</f>
        <v>23346008109</v>
      </c>
      <c r="D82" s="54">
        <f>SUM(D83:D86)</f>
        <v>23346008109</v>
      </c>
      <c r="E82" s="54">
        <f>SUM(E83:E86)</f>
        <v>4479564150</v>
      </c>
      <c r="F82" s="54">
        <f>SUM(F83:F86)</f>
        <v>4479564150</v>
      </c>
      <c r="G82" s="55">
        <f t="shared" si="14"/>
        <v>35.07481823620156</v>
      </c>
      <c r="H82" s="54">
        <f t="shared" si="3"/>
        <v>18866443959</v>
      </c>
      <c r="I82" s="54">
        <f>SUM(I83:I86)</f>
        <v>4394080898</v>
      </c>
      <c r="J82" s="54">
        <f>SUM(J83:J86)</f>
        <v>4394080898</v>
      </c>
      <c r="K82" s="55">
        <f t="shared" si="11"/>
        <v>44.82749593511567</v>
      </c>
      <c r="L82" s="56">
        <f t="shared" si="4"/>
        <v>18951927211</v>
      </c>
      <c r="M82" s="8"/>
    </row>
    <row r="83" spans="1:13" s="7" customFormat="1" ht="15">
      <c r="A83" s="57" t="s">
        <v>28</v>
      </c>
      <c r="B83" s="58" t="s">
        <v>33</v>
      </c>
      <c r="C83" s="59">
        <v>3027654252</v>
      </c>
      <c r="D83" s="59">
        <v>3027654252</v>
      </c>
      <c r="E83" s="59">
        <f>F83-0</f>
        <v>752408494</v>
      </c>
      <c r="F83" s="59">
        <v>752408494</v>
      </c>
      <c r="G83" s="61">
        <f t="shared" si="14"/>
        <v>5.891330112199454</v>
      </c>
      <c r="H83" s="59">
        <f t="shared" si="3"/>
        <v>2275245758</v>
      </c>
      <c r="I83" s="59">
        <f>J83-0</f>
        <v>743758349</v>
      </c>
      <c r="J83" s="59">
        <v>743758349</v>
      </c>
      <c r="K83" s="61">
        <f t="shared" si="11"/>
        <v>7.587667396310609</v>
      </c>
      <c r="L83" s="62">
        <f t="shared" si="4"/>
        <v>2283895903</v>
      </c>
      <c r="M83" s="8"/>
    </row>
    <row r="84" spans="1:13" s="7" customFormat="1" ht="15">
      <c r="A84" s="57" t="s">
        <v>39</v>
      </c>
      <c r="B84" s="58" t="s">
        <v>41</v>
      </c>
      <c r="C84" s="59">
        <v>387035</v>
      </c>
      <c r="D84" s="59">
        <v>387035</v>
      </c>
      <c r="E84" s="59">
        <f>F84-0</f>
        <v>0</v>
      </c>
      <c r="F84" s="59">
        <v>0</v>
      </c>
      <c r="G84" s="61">
        <f t="shared" si="14"/>
        <v>0</v>
      </c>
      <c r="H84" s="59">
        <f t="shared" si="3"/>
        <v>387035</v>
      </c>
      <c r="I84" s="59">
        <f>J84-0</f>
        <v>0</v>
      </c>
      <c r="J84" s="59">
        <v>0</v>
      </c>
      <c r="K84" s="61">
        <f t="shared" si="11"/>
        <v>0</v>
      </c>
      <c r="L84" s="62">
        <f t="shared" si="4"/>
        <v>387035</v>
      </c>
      <c r="M84" s="8"/>
    </row>
    <row r="85" spans="1:13" s="7" customFormat="1" ht="15">
      <c r="A85" s="57" t="s">
        <v>49</v>
      </c>
      <c r="B85" s="58" t="s">
        <v>56</v>
      </c>
      <c r="C85" s="59">
        <v>0</v>
      </c>
      <c r="D85" s="59">
        <v>0</v>
      </c>
      <c r="E85" s="59">
        <f>F85-0</f>
        <v>0</v>
      </c>
      <c r="F85" s="59">
        <v>0</v>
      </c>
      <c r="G85" s="61">
        <f t="shared" si="14"/>
        <v>0</v>
      </c>
      <c r="H85" s="59">
        <f t="shared" si="3"/>
        <v>0</v>
      </c>
      <c r="I85" s="59">
        <f>J85-0</f>
        <v>0</v>
      </c>
      <c r="J85" s="59">
        <v>0</v>
      </c>
      <c r="K85" s="61">
        <f t="shared" si="11"/>
        <v>0</v>
      </c>
      <c r="L85" s="62">
        <f t="shared" si="4"/>
        <v>0</v>
      </c>
      <c r="M85" s="8"/>
    </row>
    <row r="86" spans="1:13" s="7" customFormat="1" ht="15">
      <c r="A86" s="57" t="s">
        <v>88</v>
      </c>
      <c r="B86" s="58" t="s">
        <v>89</v>
      </c>
      <c r="C86" s="59">
        <v>20317966822</v>
      </c>
      <c r="D86" s="59">
        <v>20317966822</v>
      </c>
      <c r="E86" s="59">
        <f>F86-0</f>
        <v>3727155656</v>
      </c>
      <c r="F86" s="59">
        <v>3727155656</v>
      </c>
      <c r="G86" s="61">
        <f t="shared" si="14"/>
        <v>29.183488124002103</v>
      </c>
      <c r="H86" s="59">
        <f t="shared" si="3"/>
        <v>16590811166</v>
      </c>
      <c r="I86" s="59">
        <f>J86-0</f>
        <v>3650322549</v>
      </c>
      <c r="J86" s="59">
        <v>3650322549</v>
      </c>
      <c r="K86" s="61">
        <f t="shared" si="11"/>
        <v>37.239828538805064</v>
      </c>
      <c r="L86" s="62">
        <f t="shared" si="4"/>
        <v>16667644273</v>
      </c>
      <c r="M86" s="8"/>
    </row>
    <row r="87" spans="1:13" s="7" customFormat="1" ht="15">
      <c r="A87" s="47" t="s">
        <v>90</v>
      </c>
      <c r="B87" s="53" t="s">
        <v>91</v>
      </c>
      <c r="C87" s="54">
        <f>SUM(C88:C98)</f>
        <v>6351281228</v>
      </c>
      <c r="D87" s="54">
        <f>SUM(D88:D98)</f>
        <v>6351281228</v>
      </c>
      <c r="E87" s="54">
        <f>SUM(E88:E98)</f>
        <v>593398345</v>
      </c>
      <c r="F87" s="54">
        <f>SUM(F88:F98)</f>
        <v>593398345</v>
      </c>
      <c r="G87" s="55">
        <f t="shared" si="14"/>
        <v>4.646286646556413</v>
      </c>
      <c r="H87" s="54">
        <f t="shared" si="3"/>
        <v>5757882883</v>
      </c>
      <c r="I87" s="54">
        <f>SUM(I88:I98)</f>
        <v>451951038</v>
      </c>
      <c r="J87" s="54">
        <f>SUM(J88:J98)</f>
        <v>451951038</v>
      </c>
      <c r="K87" s="55">
        <f t="shared" si="11"/>
        <v>4.610710132359586</v>
      </c>
      <c r="L87" s="56">
        <f t="shared" si="4"/>
        <v>5899330190</v>
      </c>
      <c r="M87" s="8"/>
    </row>
    <row r="88" spans="1:13" s="7" customFormat="1" ht="15">
      <c r="A88" s="57" t="s">
        <v>28</v>
      </c>
      <c r="B88" s="58" t="s">
        <v>33</v>
      </c>
      <c r="C88" s="59">
        <v>785893545</v>
      </c>
      <c r="D88" s="59">
        <v>793350002</v>
      </c>
      <c r="E88" s="59">
        <f>F88-0</f>
        <v>116531756</v>
      </c>
      <c r="F88" s="59">
        <v>116531756</v>
      </c>
      <c r="G88" s="61">
        <f t="shared" si="14"/>
        <v>0.9124392515833021</v>
      </c>
      <c r="H88" s="59">
        <f t="shared" si="3"/>
        <v>676818246</v>
      </c>
      <c r="I88" s="59">
        <f>J88-0</f>
        <v>89609329</v>
      </c>
      <c r="J88" s="59">
        <v>89609329</v>
      </c>
      <c r="K88" s="61">
        <f t="shared" si="11"/>
        <v>0.9141756660247867</v>
      </c>
      <c r="L88" s="62">
        <f t="shared" si="4"/>
        <v>703740673</v>
      </c>
      <c r="M88" s="8"/>
    </row>
    <row r="89" spans="1:13" s="7" customFormat="1" ht="15">
      <c r="A89" s="57" t="s">
        <v>29</v>
      </c>
      <c r="B89" s="58" t="s">
        <v>34</v>
      </c>
      <c r="C89" s="59">
        <v>30549623</v>
      </c>
      <c r="D89" s="59">
        <v>30552456</v>
      </c>
      <c r="E89" s="59">
        <f aca="true" t="shared" si="15" ref="E89:E98">F89-0</f>
        <v>1170950</v>
      </c>
      <c r="F89" s="59">
        <v>1170950</v>
      </c>
      <c r="G89" s="61">
        <f t="shared" si="14"/>
        <v>0.009168494308465305</v>
      </c>
      <c r="H89" s="59">
        <f t="shared" si="3"/>
        <v>29381506</v>
      </c>
      <c r="I89" s="59">
        <f>J89-0</f>
        <v>539500</v>
      </c>
      <c r="J89" s="59">
        <v>539500</v>
      </c>
      <c r="K89" s="61">
        <f t="shared" si="11"/>
        <v>0.00550386636440914</v>
      </c>
      <c r="L89" s="62">
        <f t="shared" si="4"/>
        <v>30012956</v>
      </c>
      <c r="M89" s="8"/>
    </row>
    <row r="90" spans="1:13" s="7" customFormat="1" ht="15">
      <c r="A90" s="57" t="s">
        <v>65</v>
      </c>
      <c r="B90" s="58" t="s">
        <v>73</v>
      </c>
      <c r="C90" s="59">
        <v>224867763</v>
      </c>
      <c r="D90" s="59">
        <v>224867763</v>
      </c>
      <c r="E90" s="59">
        <f t="shared" si="15"/>
        <v>22158317</v>
      </c>
      <c r="F90" s="59">
        <v>22158317</v>
      </c>
      <c r="G90" s="61">
        <f t="shared" si="14"/>
        <v>0.17349878585735515</v>
      </c>
      <c r="H90" s="59">
        <f t="shared" si="3"/>
        <v>202709446</v>
      </c>
      <c r="I90" s="59">
        <f>J90-0</f>
        <v>20693880</v>
      </c>
      <c r="J90" s="59">
        <v>20693880</v>
      </c>
      <c r="K90" s="61">
        <f t="shared" si="11"/>
        <v>0.21111464333849675</v>
      </c>
      <c r="L90" s="62">
        <f t="shared" si="4"/>
        <v>204173883</v>
      </c>
      <c r="M90" s="8"/>
    </row>
    <row r="91" spans="1:13" s="7" customFormat="1" ht="15">
      <c r="A91" s="57" t="s">
        <v>83</v>
      </c>
      <c r="B91" s="58" t="s">
        <v>85</v>
      </c>
      <c r="C91" s="59"/>
      <c r="D91" s="59"/>
      <c r="E91" s="59">
        <f t="shared" si="15"/>
        <v>0</v>
      </c>
      <c r="F91" s="59">
        <v>0</v>
      </c>
      <c r="G91" s="61">
        <f t="shared" si="14"/>
        <v>0</v>
      </c>
      <c r="H91" s="59">
        <f t="shared" si="3"/>
        <v>0</v>
      </c>
      <c r="I91" s="59">
        <f>J91-0</f>
        <v>0</v>
      </c>
      <c r="J91" s="59">
        <v>0</v>
      </c>
      <c r="K91" s="61">
        <f t="shared" si="11"/>
        <v>0</v>
      </c>
      <c r="L91" s="62">
        <f t="shared" si="4"/>
        <v>0</v>
      </c>
      <c r="M91" s="8"/>
    </row>
    <row r="92" spans="1:13" s="7" customFormat="1" ht="15">
      <c r="A92" s="57" t="s">
        <v>92</v>
      </c>
      <c r="B92" s="58" t="s">
        <v>98</v>
      </c>
      <c r="C92" s="59">
        <v>323528151</v>
      </c>
      <c r="D92" s="59">
        <v>323528151</v>
      </c>
      <c r="E92" s="59">
        <f t="shared" si="15"/>
        <v>0</v>
      </c>
      <c r="F92" s="59">
        <v>0</v>
      </c>
      <c r="G92" s="61">
        <f t="shared" si="14"/>
        <v>0</v>
      </c>
      <c r="H92" s="59">
        <f t="shared" si="3"/>
        <v>323528151</v>
      </c>
      <c r="I92" s="59">
        <f>J92-0</f>
        <v>0</v>
      </c>
      <c r="J92" s="59">
        <v>0</v>
      </c>
      <c r="K92" s="61">
        <f t="shared" si="11"/>
        <v>0</v>
      </c>
      <c r="L92" s="62">
        <f t="shared" si="4"/>
        <v>323528151</v>
      </c>
      <c r="M92" s="8"/>
    </row>
    <row r="93" spans="1:13" s="7" customFormat="1" ht="15">
      <c r="A93" s="57" t="s">
        <v>67</v>
      </c>
      <c r="B93" s="58" t="s">
        <v>75</v>
      </c>
      <c r="C93" s="59">
        <v>4664785397</v>
      </c>
      <c r="D93" s="59">
        <v>4640926107</v>
      </c>
      <c r="E93" s="59">
        <f t="shared" si="15"/>
        <v>441641314</v>
      </c>
      <c r="F93" s="59">
        <v>441641314</v>
      </c>
      <c r="G93" s="61">
        <f t="shared" si="14"/>
        <v>3.45803482112143</v>
      </c>
      <c r="H93" s="59">
        <f t="shared" si="3"/>
        <v>4199284793</v>
      </c>
      <c r="I93" s="59">
        <f aca="true" t="shared" si="16" ref="I93:I98">J93-0</f>
        <v>340590993</v>
      </c>
      <c r="J93" s="59">
        <v>340590993</v>
      </c>
      <c r="K93" s="61">
        <f t="shared" si="11"/>
        <v>3.4746382027681344</v>
      </c>
      <c r="L93" s="62">
        <f t="shared" si="4"/>
        <v>4300335114</v>
      </c>
      <c r="M93" s="8"/>
    </row>
    <row r="94" spans="1:13" s="7" customFormat="1" ht="15">
      <c r="A94" s="57" t="s">
        <v>93</v>
      </c>
      <c r="B94" s="58" t="s">
        <v>99</v>
      </c>
      <c r="C94" s="59">
        <v>233565284</v>
      </c>
      <c r="D94" s="59">
        <v>233565284</v>
      </c>
      <c r="E94" s="59">
        <f t="shared" si="15"/>
        <v>10650299</v>
      </c>
      <c r="F94" s="59">
        <v>10650299</v>
      </c>
      <c r="G94" s="61">
        <f t="shared" si="14"/>
        <v>0.08339143922879177</v>
      </c>
      <c r="H94" s="59">
        <f t="shared" si="3"/>
        <v>222914985</v>
      </c>
      <c r="I94" s="59">
        <f t="shared" si="16"/>
        <v>428293</v>
      </c>
      <c r="J94" s="59">
        <v>428293</v>
      </c>
      <c r="K94" s="61">
        <f t="shared" si="11"/>
        <v>0.0043693557679552976</v>
      </c>
      <c r="L94" s="62">
        <f t="shared" si="4"/>
        <v>233136991</v>
      </c>
      <c r="M94" s="8"/>
    </row>
    <row r="95" spans="1:13" s="7" customFormat="1" ht="15">
      <c r="A95" s="57" t="s">
        <v>94</v>
      </c>
      <c r="B95" s="58" t="s">
        <v>100</v>
      </c>
      <c r="C95" s="59">
        <v>24638493</v>
      </c>
      <c r="D95" s="59">
        <v>24638493</v>
      </c>
      <c r="E95" s="59">
        <f t="shared" si="15"/>
        <v>77790</v>
      </c>
      <c r="F95" s="59">
        <v>77790</v>
      </c>
      <c r="G95" s="61">
        <f t="shared" si="14"/>
        <v>0.0006090927642132593</v>
      </c>
      <c r="H95" s="59">
        <f t="shared" si="3"/>
        <v>24560703</v>
      </c>
      <c r="I95" s="59">
        <f t="shared" si="16"/>
        <v>31650</v>
      </c>
      <c r="J95" s="59">
        <v>31650</v>
      </c>
      <c r="K95" s="61">
        <f t="shared" si="11"/>
        <v>0.0003228866921845213</v>
      </c>
      <c r="L95" s="62">
        <f t="shared" si="4"/>
        <v>24606843</v>
      </c>
      <c r="M95" s="8"/>
    </row>
    <row r="96" spans="1:13" s="7" customFormat="1" ht="15">
      <c r="A96" s="57" t="s">
        <v>95</v>
      </c>
      <c r="B96" s="58" t="s">
        <v>101</v>
      </c>
      <c r="C96" s="59">
        <v>57532972</v>
      </c>
      <c r="D96" s="59">
        <v>73932972</v>
      </c>
      <c r="E96" s="59">
        <f t="shared" si="15"/>
        <v>1167919</v>
      </c>
      <c r="F96" s="59">
        <v>1167919</v>
      </c>
      <c r="G96" s="61">
        <f t="shared" si="14"/>
        <v>0.009144761692854938</v>
      </c>
      <c r="H96" s="59">
        <f t="shared" si="3"/>
        <v>72765053</v>
      </c>
      <c r="I96" s="59">
        <f t="shared" si="16"/>
        <v>57393</v>
      </c>
      <c r="J96" s="59">
        <v>57393</v>
      </c>
      <c r="K96" s="61">
        <f t="shared" si="11"/>
        <v>0.0005855114036191543</v>
      </c>
      <c r="L96" s="62">
        <f t="shared" si="4"/>
        <v>73875579</v>
      </c>
      <c r="M96" s="8"/>
    </row>
    <row r="97" spans="1:13" s="7" customFormat="1" ht="15">
      <c r="A97" s="57" t="s">
        <v>68</v>
      </c>
      <c r="B97" s="58" t="s">
        <v>76</v>
      </c>
      <c r="C97" s="59">
        <v>5820000</v>
      </c>
      <c r="D97" s="59">
        <v>5820000</v>
      </c>
      <c r="E97" s="59">
        <f t="shared" si="15"/>
        <v>0</v>
      </c>
      <c r="F97" s="59">
        <v>0</v>
      </c>
      <c r="G97" s="61">
        <f t="shared" si="14"/>
        <v>0</v>
      </c>
      <c r="H97" s="59">
        <f t="shared" si="3"/>
        <v>5820000</v>
      </c>
      <c r="I97" s="59">
        <f t="shared" si="16"/>
        <v>0</v>
      </c>
      <c r="J97" s="59">
        <v>0</v>
      </c>
      <c r="K97" s="61">
        <f t="shared" si="11"/>
        <v>0</v>
      </c>
      <c r="L97" s="62">
        <f t="shared" si="4"/>
        <v>5820000</v>
      </c>
      <c r="M97" s="8"/>
    </row>
    <row r="98" spans="1:13" s="7" customFormat="1" ht="15">
      <c r="A98" s="57" t="s">
        <v>97</v>
      </c>
      <c r="B98" s="58" t="s">
        <v>241</v>
      </c>
      <c r="C98" s="59">
        <v>100000</v>
      </c>
      <c r="D98" s="59">
        <v>100000</v>
      </c>
      <c r="E98" s="59">
        <f t="shared" si="15"/>
        <v>0</v>
      </c>
      <c r="F98" s="59">
        <v>0</v>
      </c>
      <c r="G98" s="61">
        <f t="shared" si="14"/>
        <v>0</v>
      </c>
      <c r="H98" s="59">
        <f t="shared" si="3"/>
        <v>100000</v>
      </c>
      <c r="I98" s="59">
        <f t="shared" si="16"/>
        <v>0</v>
      </c>
      <c r="J98" s="59">
        <v>0</v>
      </c>
      <c r="K98" s="61">
        <f t="shared" si="11"/>
        <v>0</v>
      </c>
      <c r="L98" s="62">
        <f t="shared" si="4"/>
        <v>100000</v>
      </c>
      <c r="M98" s="8"/>
    </row>
    <row r="99" spans="1:13" s="7" customFormat="1" ht="15">
      <c r="A99" s="47" t="s">
        <v>104</v>
      </c>
      <c r="B99" s="53" t="s">
        <v>103</v>
      </c>
      <c r="C99" s="54">
        <f>SUM(C100:C104)</f>
        <v>30006918</v>
      </c>
      <c r="D99" s="54">
        <f>SUM(D100:D104)</f>
        <v>30006918</v>
      </c>
      <c r="E99" s="54">
        <f>SUM(E100:E104)</f>
        <v>4245196</v>
      </c>
      <c r="F99" s="54">
        <f>SUM(F100:F104)</f>
        <v>4245196</v>
      </c>
      <c r="G99" s="55">
        <f t="shared" si="14"/>
        <v>0.03323972446673187</v>
      </c>
      <c r="H99" s="54">
        <f t="shared" si="3"/>
        <v>25761722</v>
      </c>
      <c r="I99" s="54">
        <f>SUM(I100:I104)</f>
        <v>3997068</v>
      </c>
      <c r="J99" s="54">
        <f>SUM(J100:J104)</f>
        <v>3997068</v>
      </c>
      <c r="K99" s="55">
        <f t="shared" si="11"/>
        <v>0.04077725323717536</v>
      </c>
      <c r="L99" s="56">
        <f t="shared" si="4"/>
        <v>26009850</v>
      </c>
      <c r="M99" s="8"/>
    </row>
    <row r="100" spans="1:13" s="7" customFormat="1" ht="15">
      <c r="A100" s="57" t="s">
        <v>28</v>
      </c>
      <c r="B100" s="58" t="s">
        <v>33</v>
      </c>
      <c r="C100" s="59">
        <v>25533278</v>
      </c>
      <c r="D100" s="59">
        <v>25533278</v>
      </c>
      <c r="E100" s="59">
        <f>F100-0</f>
        <v>4245196</v>
      </c>
      <c r="F100" s="59">
        <v>4245196</v>
      </c>
      <c r="G100" s="61">
        <f t="shared" si="14"/>
        <v>0.03323972446673187</v>
      </c>
      <c r="H100" s="59">
        <f t="shared" si="3"/>
        <v>21288082</v>
      </c>
      <c r="I100" s="59">
        <f>J100-0</f>
        <v>3997068</v>
      </c>
      <c r="J100" s="59">
        <v>3997068</v>
      </c>
      <c r="K100" s="61">
        <f t="shared" si="11"/>
        <v>0.04077725323717536</v>
      </c>
      <c r="L100" s="62">
        <f t="shared" si="4"/>
        <v>21536210</v>
      </c>
      <c r="M100" s="8"/>
    </row>
    <row r="101" spans="1:13" s="7" customFormat="1" ht="15">
      <c r="A101" s="57" t="s">
        <v>242</v>
      </c>
      <c r="B101" s="58" t="s">
        <v>243</v>
      </c>
      <c r="C101" s="59">
        <v>306753</v>
      </c>
      <c r="D101" s="59">
        <v>306753</v>
      </c>
      <c r="E101" s="59">
        <f>F101-0</f>
        <v>0</v>
      </c>
      <c r="F101" s="59">
        <v>0</v>
      </c>
      <c r="G101" s="61">
        <f t="shared" si="14"/>
        <v>0</v>
      </c>
      <c r="H101" s="59">
        <f>D101-F101</f>
        <v>306753</v>
      </c>
      <c r="I101" s="59">
        <f>J101-0</f>
        <v>0</v>
      </c>
      <c r="J101" s="59">
        <v>0</v>
      </c>
      <c r="K101" s="61">
        <f t="shared" si="11"/>
        <v>0</v>
      </c>
      <c r="L101" s="62">
        <f>D101-J101</f>
        <v>306753</v>
      </c>
      <c r="M101" s="8"/>
    </row>
    <row r="102" spans="1:13" s="7" customFormat="1" ht="15">
      <c r="A102" s="57" t="s">
        <v>105</v>
      </c>
      <c r="B102" s="58" t="s">
        <v>107</v>
      </c>
      <c r="C102" s="59">
        <v>2654282</v>
      </c>
      <c r="D102" s="59">
        <v>2654282</v>
      </c>
      <c r="E102" s="59">
        <f>F102-0</f>
        <v>0</v>
      </c>
      <c r="F102" s="59">
        <v>0</v>
      </c>
      <c r="G102" s="61">
        <f t="shared" si="14"/>
        <v>0</v>
      </c>
      <c r="H102" s="59">
        <f t="shared" si="3"/>
        <v>2654282</v>
      </c>
      <c r="I102" s="59">
        <f>J102-0</f>
        <v>0</v>
      </c>
      <c r="J102" s="59">
        <v>0</v>
      </c>
      <c r="K102" s="61">
        <f t="shared" si="11"/>
        <v>0</v>
      </c>
      <c r="L102" s="62">
        <f t="shared" si="4"/>
        <v>2654282</v>
      </c>
      <c r="M102" s="8"/>
    </row>
    <row r="103" spans="1:13" s="7" customFormat="1" ht="15">
      <c r="A103" s="57" t="s">
        <v>106</v>
      </c>
      <c r="B103" s="58" t="s">
        <v>108</v>
      </c>
      <c r="C103" s="59">
        <v>1162697</v>
      </c>
      <c r="D103" s="59">
        <v>1162697</v>
      </c>
      <c r="E103" s="59">
        <f>F103-0</f>
        <v>0</v>
      </c>
      <c r="F103" s="59">
        <v>0</v>
      </c>
      <c r="G103" s="61">
        <f t="shared" si="14"/>
        <v>0</v>
      </c>
      <c r="H103" s="59">
        <f t="shared" si="3"/>
        <v>1162697</v>
      </c>
      <c r="I103" s="59">
        <f>J103-0</f>
        <v>0</v>
      </c>
      <c r="J103" s="59">
        <v>0</v>
      </c>
      <c r="K103" s="61">
        <f aca="true" t="shared" si="17" ref="K103:K134">(J103/$J$257)*100</f>
        <v>0</v>
      </c>
      <c r="L103" s="62">
        <f t="shared" si="4"/>
        <v>1162697</v>
      </c>
      <c r="M103" s="8"/>
    </row>
    <row r="104" spans="1:13" s="7" customFormat="1" ht="15">
      <c r="A104" s="57" t="s">
        <v>53</v>
      </c>
      <c r="B104" s="58" t="s">
        <v>60</v>
      </c>
      <c r="C104" s="59">
        <v>349908</v>
      </c>
      <c r="D104" s="59">
        <v>349908</v>
      </c>
      <c r="E104" s="59">
        <f>F104-0</f>
        <v>0</v>
      </c>
      <c r="F104" s="59">
        <v>0</v>
      </c>
      <c r="G104" s="61">
        <f t="shared" si="14"/>
        <v>0</v>
      </c>
      <c r="H104" s="59">
        <f t="shared" si="3"/>
        <v>349908</v>
      </c>
      <c r="I104" s="59">
        <f>J104-0</f>
        <v>0</v>
      </c>
      <c r="J104" s="59">
        <v>0</v>
      </c>
      <c r="K104" s="61">
        <f t="shared" si="17"/>
        <v>0</v>
      </c>
      <c r="L104" s="62">
        <f t="shared" si="4"/>
        <v>349908</v>
      </c>
      <c r="M104" s="8"/>
    </row>
    <row r="105" spans="1:13" s="7" customFormat="1" ht="15">
      <c r="A105" s="47" t="s">
        <v>109</v>
      </c>
      <c r="B105" s="53" t="s">
        <v>110</v>
      </c>
      <c r="C105" s="54">
        <f>SUM(C106:C120)</f>
        <v>7310005018</v>
      </c>
      <c r="D105" s="54">
        <f>SUM(D106:D120)</f>
        <v>7309998118</v>
      </c>
      <c r="E105" s="54">
        <f>SUM(E106:E120)</f>
        <v>775642650</v>
      </c>
      <c r="F105" s="54">
        <f>SUM(F106:F120)</f>
        <v>775642650</v>
      </c>
      <c r="G105" s="55">
        <f t="shared" si="14"/>
        <v>6.073252676824755</v>
      </c>
      <c r="H105" s="54">
        <f t="shared" si="3"/>
        <v>6534355468</v>
      </c>
      <c r="I105" s="54">
        <f>SUM(I106:I120)</f>
        <v>707795523</v>
      </c>
      <c r="J105" s="54">
        <f>SUM(J106:J120)</f>
        <v>707795523</v>
      </c>
      <c r="K105" s="55">
        <f t="shared" si="17"/>
        <v>7.220782153696153</v>
      </c>
      <c r="L105" s="56">
        <f t="shared" si="4"/>
        <v>6602202595</v>
      </c>
      <c r="M105" s="8"/>
    </row>
    <row r="106" spans="1:13" s="7" customFormat="1" ht="15">
      <c r="A106" s="57" t="s">
        <v>28</v>
      </c>
      <c r="B106" s="58" t="s">
        <v>33</v>
      </c>
      <c r="C106" s="59">
        <v>1978370265</v>
      </c>
      <c r="D106" s="59">
        <v>1978363365</v>
      </c>
      <c r="E106" s="59">
        <f aca="true" t="shared" si="18" ref="E106:E120">F106-0</f>
        <v>287635299</v>
      </c>
      <c r="F106" s="59">
        <v>287635299</v>
      </c>
      <c r="G106" s="61">
        <f t="shared" si="14"/>
        <v>2.2521735358428763</v>
      </c>
      <c r="H106" s="59">
        <f t="shared" si="3"/>
        <v>1690728066</v>
      </c>
      <c r="I106" s="59">
        <f>J106-0</f>
        <v>259042931</v>
      </c>
      <c r="J106" s="59">
        <v>259042931</v>
      </c>
      <c r="K106" s="61">
        <f t="shared" si="17"/>
        <v>2.64270189966424</v>
      </c>
      <c r="L106" s="62">
        <f t="shared" si="4"/>
        <v>1719320434</v>
      </c>
      <c r="M106" s="8"/>
    </row>
    <row r="107" spans="1:13" s="7" customFormat="1" ht="15">
      <c r="A107" s="57" t="s">
        <v>29</v>
      </c>
      <c r="B107" s="58" t="s">
        <v>34</v>
      </c>
      <c r="C107" s="59">
        <v>130000</v>
      </c>
      <c r="D107" s="59">
        <v>130000</v>
      </c>
      <c r="E107" s="59">
        <f t="shared" si="18"/>
        <v>0</v>
      </c>
      <c r="F107" s="59">
        <v>0</v>
      </c>
      <c r="G107" s="61">
        <f t="shared" si="14"/>
        <v>0</v>
      </c>
      <c r="H107" s="59">
        <f t="shared" si="3"/>
        <v>130000</v>
      </c>
      <c r="I107" s="59">
        <f aca="true" t="shared" si="19" ref="I107:I120">J107-0</f>
        <v>0</v>
      </c>
      <c r="J107" s="59">
        <v>0</v>
      </c>
      <c r="K107" s="61">
        <f t="shared" si="17"/>
        <v>0</v>
      </c>
      <c r="L107" s="62">
        <f t="shared" si="4"/>
        <v>130000</v>
      </c>
      <c r="M107" s="8"/>
    </row>
    <row r="108" spans="1:13" s="7" customFormat="1" ht="15">
      <c r="A108" s="57" t="s">
        <v>82</v>
      </c>
      <c r="B108" s="58" t="s">
        <v>84</v>
      </c>
      <c r="C108" s="59">
        <v>152952520</v>
      </c>
      <c r="D108" s="59">
        <v>152952520</v>
      </c>
      <c r="E108" s="59">
        <f t="shared" si="18"/>
        <v>1543204</v>
      </c>
      <c r="F108" s="59">
        <v>1543204</v>
      </c>
      <c r="G108" s="61">
        <f t="shared" si="14"/>
        <v>0.012083229079636954</v>
      </c>
      <c r="H108" s="59">
        <f t="shared" si="3"/>
        <v>151409316</v>
      </c>
      <c r="I108" s="59">
        <f t="shared" si="19"/>
        <v>748674</v>
      </c>
      <c r="J108" s="59">
        <v>748674</v>
      </c>
      <c r="K108" s="61">
        <f t="shared" si="17"/>
        <v>0.007637815841534102</v>
      </c>
      <c r="L108" s="62">
        <f t="shared" si="4"/>
        <v>152203846</v>
      </c>
      <c r="M108" s="8"/>
    </row>
    <row r="109" spans="1:13" s="7" customFormat="1" ht="15">
      <c r="A109" s="57" t="s">
        <v>67</v>
      </c>
      <c r="B109" s="58" t="s">
        <v>75</v>
      </c>
      <c r="C109" s="59">
        <v>29886178</v>
      </c>
      <c r="D109" s="59">
        <v>29886178</v>
      </c>
      <c r="E109" s="59">
        <f t="shared" si="18"/>
        <v>321681</v>
      </c>
      <c r="F109" s="59">
        <v>321681</v>
      </c>
      <c r="G109" s="61">
        <f t="shared" si="14"/>
        <v>0.0025187500897915606</v>
      </c>
      <c r="H109" s="59">
        <f t="shared" si="3"/>
        <v>29564497</v>
      </c>
      <c r="I109" s="59">
        <f t="shared" si="19"/>
        <v>221681</v>
      </c>
      <c r="J109" s="59">
        <v>221681</v>
      </c>
      <c r="K109" s="61">
        <f t="shared" si="17"/>
        <v>0.002261543279941765</v>
      </c>
      <c r="L109" s="62">
        <f t="shared" si="4"/>
        <v>29664497</v>
      </c>
      <c r="M109" s="8"/>
    </row>
    <row r="110" spans="1:13" s="7" customFormat="1" ht="15">
      <c r="A110" s="57" t="s">
        <v>68</v>
      </c>
      <c r="B110" s="58" t="s">
        <v>76</v>
      </c>
      <c r="C110" s="59">
        <v>14121490</v>
      </c>
      <c r="D110" s="59">
        <v>14121490</v>
      </c>
      <c r="E110" s="59">
        <f t="shared" si="18"/>
        <v>1171522</v>
      </c>
      <c r="F110" s="59">
        <v>1171522</v>
      </c>
      <c r="G110" s="61">
        <f aca="true" t="shared" si="20" ref="G110:G141">(F110/$F$257)*100</f>
        <v>0.009172973046878082</v>
      </c>
      <c r="H110" s="59">
        <f t="shared" si="3"/>
        <v>12949968</v>
      </c>
      <c r="I110" s="59">
        <f t="shared" si="19"/>
        <v>0</v>
      </c>
      <c r="J110" s="59">
        <v>0</v>
      </c>
      <c r="K110" s="61">
        <f t="shared" si="17"/>
        <v>0</v>
      </c>
      <c r="L110" s="62">
        <f t="shared" si="4"/>
        <v>14121490</v>
      </c>
      <c r="M110" s="8"/>
    </row>
    <row r="111" spans="1:13" s="7" customFormat="1" ht="15">
      <c r="A111" s="57" t="s">
        <v>238</v>
      </c>
      <c r="B111" s="58" t="s">
        <v>239</v>
      </c>
      <c r="C111" s="59">
        <v>2465500</v>
      </c>
      <c r="D111" s="59">
        <v>2465500</v>
      </c>
      <c r="E111" s="59">
        <f t="shared" si="18"/>
        <v>0</v>
      </c>
      <c r="F111" s="59">
        <v>0</v>
      </c>
      <c r="G111" s="61">
        <f t="shared" si="20"/>
        <v>0</v>
      </c>
      <c r="H111" s="59">
        <f t="shared" si="3"/>
        <v>2465500</v>
      </c>
      <c r="I111" s="59">
        <f t="shared" si="19"/>
        <v>0</v>
      </c>
      <c r="J111" s="59">
        <v>0</v>
      </c>
      <c r="K111" s="61">
        <f t="shared" si="17"/>
        <v>0</v>
      </c>
      <c r="L111" s="62">
        <f t="shared" si="4"/>
        <v>2465500</v>
      </c>
      <c r="M111" s="8"/>
    </row>
    <row r="112" spans="1:13" s="7" customFormat="1" ht="15">
      <c r="A112" s="57" t="s">
        <v>111</v>
      </c>
      <c r="B112" s="58" t="s">
        <v>118</v>
      </c>
      <c r="C112" s="59">
        <v>997721894</v>
      </c>
      <c r="D112" s="59">
        <v>997721894</v>
      </c>
      <c r="E112" s="59">
        <f t="shared" si="18"/>
        <v>117484641</v>
      </c>
      <c r="F112" s="59">
        <v>117484641</v>
      </c>
      <c r="G112" s="61">
        <f t="shared" si="20"/>
        <v>0.9199003051715184</v>
      </c>
      <c r="H112" s="59">
        <f t="shared" si="3"/>
        <v>880237253</v>
      </c>
      <c r="I112" s="59">
        <f t="shared" si="19"/>
        <v>117484641</v>
      </c>
      <c r="J112" s="59">
        <v>117484641</v>
      </c>
      <c r="K112" s="61">
        <f t="shared" si="17"/>
        <v>1.1985537793041388</v>
      </c>
      <c r="L112" s="62">
        <f t="shared" si="4"/>
        <v>880237253</v>
      </c>
      <c r="M112" s="8"/>
    </row>
    <row r="113" spans="1:13" s="7" customFormat="1" ht="15">
      <c r="A113" s="57" t="s">
        <v>112</v>
      </c>
      <c r="B113" s="58" t="s">
        <v>119</v>
      </c>
      <c r="C113" s="59">
        <v>2128775229</v>
      </c>
      <c r="D113" s="59">
        <v>2085240036</v>
      </c>
      <c r="E113" s="59">
        <f t="shared" si="18"/>
        <v>287131570</v>
      </c>
      <c r="F113" s="59">
        <v>287131570</v>
      </c>
      <c r="G113" s="61">
        <f t="shared" si="20"/>
        <v>2.2482293567835576</v>
      </c>
      <c r="H113" s="59">
        <f t="shared" si="3"/>
        <v>1798108466</v>
      </c>
      <c r="I113" s="59">
        <f t="shared" si="19"/>
        <v>287129364</v>
      </c>
      <c r="J113" s="59">
        <v>287129364</v>
      </c>
      <c r="K113" s="61">
        <f t="shared" si="17"/>
        <v>2.9292338253082266</v>
      </c>
      <c r="L113" s="62">
        <f t="shared" si="4"/>
        <v>1798110672</v>
      </c>
      <c r="M113" s="8"/>
    </row>
    <row r="114" spans="1:13" s="7" customFormat="1" ht="15">
      <c r="A114" s="57" t="s">
        <v>113</v>
      </c>
      <c r="B114" s="58" t="s">
        <v>120</v>
      </c>
      <c r="C114" s="59">
        <v>198434785</v>
      </c>
      <c r="D114" s="59">
        <v>198434785</v>
      </c>
      <c r="E114" s="59">
        <f t="shared" si="18"/>
        <v>5895651</v>
      </c>
      <c r="F114" s="59">
        <v>5895651</v>
      </c>
      <c r="G114" s="61">
        <f t="shared" si="20"/>
        <v>0.046162724828726916</v>
      </c>
      <c r="H114" s="59">
        <f t="shared" si="3"/>
        <v>192539134</v>
      </c>
      <c r="I114" s="59">
        <f t="shared" si="19"/>
        <v>179926</v>
      </c>
      <c r="J114" s="59">
        <v>179926</v>
      </c>
      <c r="K114" s="61">
        <f t="shared" si="17"/>
        <v>0.001835567487456309</v>
      </c>
      <c r="L114" s="62">
        <f t="shared" si="4"/>
        <v>198254859</v>
      </c>
      <c r="M114" s="8"/>
    </row>
    <row r="115" spans="1:13" s="7" customFormat="1" ht="15">
      <c r="A115" s="57" t="s">
        <v>114</v>
      </c>
      <c r="B115" s="58" t="s">
        <v>121</v>
      </c>
      <c r="C115" s="59">
        <v>376411228</v>
      </c>
      <c r="D115" s="59">
        <v>376411228</v>
      </c>
      <c r="E115" s="59">
        <f t="shared" si="18"/>
        <v>26352674</v>
      </c>
      <c r="F115" s="59">
        <v>26352674</v>
      </c>
      <c r="G115" s="61">
        <f t="shared" si="20"/>
        <v>0.20634044287274572</v>
      </c>
      <c r="H115" s="59">
        <f t="shared" si="3"/>
        <v>350058554</v>
      </c>
      <c r="I115" s="59">
        <f t="shared" si="19"/>
        <v>20021261</v>
      </c>
      <c r="J115" s="59">
        <v>20021261</v>
      </c>
      <c r="K115" s="61">
        <f t="shared" si="17"/>
        <v>0.2042527247283716</v>
      </c>
      <c r="L115" s="62">
        <f t="shared" si="4"/>
        <v>356389967</v>
      </c>
      <c r="M115" s="8"/>
    </row>
    <row r="116" spans="1:13" s="7" customFormat="1" ht="15">
      <c r="A116" s="57" t="s">
        <v>115</v>
      </c>
      <c r="B116" s="58" t="s">
        <v>122</v>
      </c>
      <c r="C116" s="59">
        <v>17893064</v>
      </c>
      <c r="D116" s="59">
        <v>17893064</v>
      </c>
      <c r="E116" s="59">
        <f t="shared" si="18"/>
        <v>2075364</v>
      </c>
      <c r="F116" s="59">
        <v>2075364</v>
      </c>
      <c r="G116" s="61">
        <f t="shared" si="20"/>
        <v>0.01625002179597232</v>
      </c>
      <c r="H116" s="59">
        <f t="shared" si="3"/>
        <v>15817700</v>
      </c>
      <c r="I116" s="59">
        <f t="shared" si="19"/>
        <v>216891</v>
      </c>
      <c r="J116" s="59">
        <v>216891</v>
      </c>
      <c r="K116" s="61">
        <f t="shared" si="17"/>
        <v>0.002212676699987141</v>
      </c>
      <c r="L116" s="62">
        <f t="shared" si="4"/>
        <v>17676173</v>
      </c>
      <c r="M116" s="8"/>
    </row>
    <row r="117" spans="1:13" s="7" customFormat="1" ht="15">
      <c r="A117" s="57" t="s">
        <v>116</v>
      </c>
      <c r="B117" s="58" t="s">
        <v>123</v>
      </c>
      <c r="C117" s="59">
        <v>35603773</v>
      </c>
      <c r="D117" s="59">
        <v>35603773</v>
      </c>
      <c r="E117" s="59">
        <f t="shared" si="18"/>
        <v>0</v>
      </c>
      <c r="F117" s="59">
        <v>0</v>
      </c>
      <c r="G117" s="61">
        <f t="shared" si="20"/>
        <v>0</v>
      </c>
      <c r="H117" s="59">
        <f t="shared" si="3"/>
        <v>35603773</v>
      </c>
      <c r="I117" s="59">
        <f t="shared" si="19"/>
        <v>0</v>
      </c>
      <c r="J117" s="59">
        <v>0</v>
      </c>
      <c r="K117" s="61">
        <f t="shared" si="17"/>
        <v>0</v>
      </c>
      <c r="L117" s="62">
        <f t="shared" si="4"/>
        <v>35603773</v>
      </c>
      <c r="M117" s="8"/>
    </row>
    <row r="118" spans="1:13" s="7" customFormat="1" ht="15">
      <c r="A118" s="57" t="s">
        <v>251</v>
      </c>
      <c r="B118" s="58" t="s">
        <v>252</v>
      </c>
      <c r="C118" s="59">
        <v>1240620786</v>
      </c>
      <c r="D118" s="59">
        <v>1284155979</v>
      </c>
      <c r="E118" s="59">
        <f t="shared" si="18"/>
        <v>23370204</v>
      </c>
      <c r="F118" s="59">
        <v>23370204</v>
      </c>
      <c r="G118" s="61">
        <f t="shared" si="20"/>
        <v>0.1829878153308622</v>
      </c>
      <c r="H118" s="59">
        <f t="shared" si="3"/>
        <v>1260785775</v>
      </c>
      <c r="I118" s="59">
        <f t="shared" si="19"/>
        <v>89314</v>
      </c>
      <c r="J118" s="59">
        <v>89314</v>
      </c>
      <c r="K118" s="61">
        <f t="shared" si="17"/>
        <v>0.000911162781224908</v>
      </c>
      <c r="L118" s="62">
        <f t="shared" si="4"/>
        <v>1284066665</v>
      </c>
      <c r="M118" s="8"/>
    </row>
    <row r="119" spans="1:13" s="7" customFormat="1" ht="15">
      <c r="A119" s="57" t="s">
        <v>117</v>
      </c>
      <c r="B119" s="58" t="s">
        <v>124</v>
      </c>
      <c r="C119" s="59">
        <v>2313306</v>
      </c>
      <c r="D119" s="59">
        <v>2313306</v>
      </c>
      <c r="E119" s="59">
        <f t="shared" si="18"/>
        <v>0</v>
      </c>
      <c r="F119" s="59">
        <v>0</v>
      </c>
      <c r="G119" s="61">
        <f t="shared" si="20"/>
        <v>0</v>
      </c>
      <c r="H119" s="59">
        <f t="shared" si="3"/>
        <v>2313306</v>
      </c>
      <c r="I119" s="59">
        <f t="shared" si="19"/>
        <v>0</v>
      </c>
      <c r="J119" s="59">
        <v>0</v>
      </c>
      <c r="K119" s="61">
        <f t="shared" si="17"/>
        <v>0</v>
      </c>
      <c r="L119" s="62">
        <f t="shared" si="4"/>
        <v>2313306</v>
      </c>
      <c r="M119" s="8"/>
    </row>
    <row r="120" spans="1:13" s="7" customFormat="1" ht="15">
      <c r="A120" s="57" t="s">
        <v>97</v>
      </c>
      <c r="B120" s="58" t="s">
        <v>241</v>
      </c>
      <c r="C120" s="59">
        <v>134305000</v>
      </c>
      <c r="D120" s="59">
        <v>134305000</v>
      </c>
      <c r="E120" s="59">
        <f t="shared" si="18"/>
        <v>22660840</v>
      </c>
      <c r="F120" s="59">
        <v>22660840</v>
      </c>
      <c r="G120" s="61">
        <f t="shared" si="20"/>
        <v>0.1774335219821879</v>
      </c>
      <c r="H120" s="59">
        <f>D120-F120</f>
        <v>111644160</v>
      </c>
      <c r="I120" s="59">
        <f t="shared" si="19"/>
        <v>22660840</v>
      </c>
      <c r="J120" s="59">
        <v>22660840</v>
      </c>
      <c r="K120" s="61">
        <f t="shared" si="17"/>
        <v>0.2311811586010328</v>
      </c>
      <c r="L120" s="62">
        <f>D120-J120</f>
        <v>111644160</v>
      </c>
      <c r="M120" s="8"/>
    </row>
    <row r="121" spans="1:13" s="7" customFormat="1" ht="15">
      <c r="A121" s="47" t="s">
        <v>125</v>
      </c>
      <c r="B121" s="53" t="s">
        <v>126</v>
      </c>
      <c r="C121" s="54">
        <f>SUM(C122:C125)</f>
        <v>323376667</v>
      </c>
      <c r="D121" s="54">
        <f>SUM(D122:D125)</f>
        <v>323376667</v>
      </c>
      <c r="E121" s="54">
        <f>SUM(E122:E125)</f>
        <v>13089066</v>
      </c>
      <c r="F121" s="54">
        <f>SUM(F122:F125)</f>
        <v>13089066</v>
      </c>
      <c r="G121" s="55">
        <f t="shared" si="20"/>
        <v>0.10248689279997159</v>
      </c>
      <c r="H121" s="54">
        <f t="shared" si="3"/>
        <v>310287601</v>
      </c>
      <c r="I121" s="54">
        <f>SUM(I122:I125)</f>
        <v>12021505</v>
      </c>
      <c r="J121" s="54">
        <f>SUM(J122:J125)</f>
        <v>12021505</v>
      </c>
      <c r="K121" s="55">
        <f t="shared" si="17"/>
        <v>0.12264088418735178</v>
      </c>
      <c r="L121" s="56">
        <f t="shared" si="4"/>
        <v>311355162</v>
      </c>
      <c r="M121" s="8"/>
    </row>
    <row r="122" spans="1:13" s="7" customFormat="1" ht="15">
      <c r="A122" s="57" t="s">
        <v>28</v>
      </c>
      <c r="B122" s="58" t="s">
        <v>33</v>
      </c>
      <c r="C122" s="59">
        <v>155062825</v>
      </c>
      <c r="D122" s="59">
        <v>155268725</v>
      </c>
      <c r="E122" s="59">
        <f>F122-0</f>
        <v>12144267</v>
      </c>
      <c r="F122" s="59">
        <v>12144267</v>
      </c>
      <c r="G122" s="61">
        <f t="shared" si="20"/>
        <v>0.0950891522865904</v>
      </c>
      <c r="H122" s="59">
        <f t="shared" si="3"/>
        <v>143124458</v>
      </c>
      <c r="I122" s="59">
        <f>J122-0</f>
        <v>11582949</v>
      </c>
      <c r="J122" s="59">
        <v>11582949</v>
      </c>
      <c r="K122" s="61">
        <f t="shared" si="17"/>
        <v>0.11816682743608242</v>
      </c>
      <c r="L122" s="62">
        <f t="shared" si="4"/>
        <v>143685776</v>
      </c>
      <c r="M122" s="8"/>
    </row>
    <row r="123" spans="1:13" s="7" customFormat="1" ht="15">
      <c r="A123" s="57" t="s">
        <v>127</v>
      </c>
      <c r="B123" s="58" t="s">
        <v>128</v>
      </c>
      <c r="C123" s="59">
        <v>25662465</v>
      </c>
      <c r="D123" s="59">
        <v>25662465</v>
      </c>
      <c r="E123" s="59">
        <f>F123-0</f>
        <v>0</v>
      </c>
      <c r="F123" s="59">
        <v>0</v>
      </c>
      <c r="G123" s="61">
        <f t="shared" si="20"/>
        <v>0</v>
      </c>
      <c r="H123" s="59">
        <f t="shared" si="3"/>
        <v>25662465</v>
      </c>
      <c r="I123" s="59">
        <f>J123-0</f>
        <v>0</v>
      </c>
      <c r="J123" s="59">
        <v>0</v>
      </c>
      <c r="K123" s="61">
        <f t="shared" si="17"/>
        <v>0</v>
      </c>
      <c r="L123" s="62">
        <f t="shared" si="4"/>
        <v>25662465</v>
      </c>
      <c r="M123" s="8"/>
    </row>
    <row r="124" spans="1:13" s="7" customFormat="1" ht="15">
      <c r="A124" s="57" t="s">
        <v>117</v>
      </c>
      <c r="B124" s="58" t="s">
        <v>124</v>
      </c>
      <c r="C124" s="59">
        <v>136381575</v>
      </c>
      <c r="D124" s="59">
        <v>136175675</v>
      </c>
      <c r="E124" s="59">
        <f>F124-0</f>
        <v>944799</v>
      </c>
      <c r="F124" s="59">
        <v>944799</v>
      </c>
      <c r="G124" s="61">
        <f t="shared" si="20"/>
        <v>0.007397740513381196</v>
      </c>
      <c r="H124" s="59">
        <f t="shared" si="3"/>
        <v>135230876</v>
      </c>
      <c r="I124" s="59">
        <f>J124-0</f>
        <v>438556</v>
      </c>
      <c r="J124" s="59">
        <v>438556</v>
      </c>
      <c r="K124" s="61">
        <f t="shared" si="17"/>
        <v>0.004474056751269349</v>
      </c>
      <c r="L124" s="62">
        <f>D124-J124</f>
        <v>135737119</v>
      </c>
      <c r="M124" s="8"/>
    </row>
    <row r="125" spans="1:13" s="7" customFormat="1" ht="15">
      <c r="A125" s="63" t="s">
        <v>185</v>
      </c>
      <c r="B125" s="64" t="s">
        <v>186</v>
      </c>
      <c r="C125" s="65">
        <v>6269802</v>
      </c>
      <c r="D125" s="65">
        <v>6269802</v>
      </c>
      <c r="E125" s="65">
        <f>F125-0</f>
        <v>0</v>
      </c>
      <c r="F125" s="65">
        <v>0</v>
      </c>
      <c r="G125" s="66">
        <f t="shared" si="20"/>
        <v>0</v>
      </c>
      <c r="H125" s="65">
        <f t="shared" si="3"/>
        <v>6269802</v>
      </c>
      <c r="I125" s="65">
        <f>J125-0</f>
        <v>0</v>
      </c>
      <c r="J125" s="65">
        <v>0</v>
      </c>
      <c r="K125" s="66">
        <f t="shared" si="17"/>
        <v>0</v>
      </c>
      <c r="L125" s="67">
        <f t="shared" si="4"/>
        <v>6269802</v>
      </c>
      <c r="M125" s="8"/>
    </row>
    <row r="126" spans="1:13" s="7" customFormat="1" ht="15">
      <c r="A126" s="68"/>
      <c r="B126" s="69"/>
      <c r="C126" s="70"/>
      <c r="D126" s="70"/>
      <c r="E126" s="70"/>
      <c r="F126" s="70"/>
      <c r="G126" s="71"/>
      <c r="H126" s="70"/>
      <c r="I126" s="70"/>
      <c r="J126" s="70"/>
      <c r="K126" s="71"/>
      <c r="L126" s="72" t="s">
        <v>228</v>
      </c>
      <c r="M126" s="8"/>
    </row>
    <row r="127" spans="1:13" s="7" customFormat="1" ht="13.5" customHeight="1">
      <c r="A127" s="31"/>
      <c r="B127" s="28"/>
      <c r="C127" s="32"/>
      <c r="D127" s="32"/>
      <c r="E127" s="32"/>
      <c r="F127" s="32"/>
      <c r="G127" s="33"/>
      <c r="H127" s="32"/>
      <c r="I127" s="32"/>
      <c r="J127" s="32"/>
      <c r="K127" s="33"/>
      <c r="L127" s="32"/>
      <c r="M127" s="8"/>
    </row>
    <row r="128" spans="1:13" s="7" customFormat="1" ht="15.75">
      <c r="A128" s="31"/>
      <c r="B128" s="28"/>
      <c r="C128" s="32"/>
      <c r="D128" s="32"/>
      <c r="E128" s="32"/>
      <c r="F128" s="32"/>
      <c r="G128" s="33"/>
      <c r="H128" s="32"/>
      <c r="I128" s="32"/>
      <c r="J128" s="32"/>
      <c r="K128" s="33"/>
      <c r="L128" s="32"/>
      <c r="M128" s="8"/>
    </row>
    <row r="129" spans="1:13" s="7" customFormat="1" ht="15.75">
      <c r="A129" s="31"/>
      <c r="B129" s="28"/>
      <c r="C129" s="32"/>
      <c r="D129" s="32"/>
      <c r="E129" s="32"/>
      <c r="F129" s="32"/>
      <c r="G129" s="33"/>
      <c r="H129" s="32"/>
      <c r="I129" s="32"/>
      <c r="J129" s="32"/>
      <c r="K129" s="33"/>
      <c r="L129" s="32"/>
      <c r="M129" s="8"/>
    </row>
    <row r="130" spans="1:13" s="7" customFormat="1" ht="17.25" customHeight="1">
      <c r="A130" s="31"/>
      <c r="B130" s="28"/>
      <c r="C130" s="32"/>
      <c r="D130" s="32"/>
      <c r="E130" s="32"/>
      <c r="F130" s="32"/>
      <c r="G130" s="33"/>
      <c r="H130" s="32"/>
      <c r="I130" s="32"/>
      <c r="J130" s="32"/>
      <c r="K130" s="33"/>
      <c r="L130" s="25" t="s">
        <v>157</v>
      </c>
      <c r="M130" s="8"/>
    </row>
    <row r="131" spans="1:13" s="7" customFormat="1" ht="15.75">
      <c r="A131" s="98" t="s">
        <v>14</v>
      </c>
      <c r="B131" s="98"/>
      <c r="C131" s="98"/>
      <c r="D131" s="98"/>
      <c r="E131" s="98"/>
      <c r="F131" s="98"/>
      <c r="G131" s="98"/>
      <c r="H131" s="98"/>
      <c r="I131" s="98"/>
      <c r="J131" s="98"/>
      <c r="K131" s="98"/>
      <c r="L131" s="98"/>
      <c r="M131" s="8"/>
    </row>
    <row r="132" spans="1:13" s="7" customFormat="1" ht="15.75">
      <c r="A132" s="98" t="s">
        <v>0</v>
      </c>
      <c r="B132" s="98"/>
      <c r="C132" s="98"/>
      <c r="D132" s="98"/>
      <c r="E132" s="98"/>
      <c r="F132" s="98"/>
      <c r="G132" s="98"/>
      <c r="H132" s="98"/>
      <c r="I132" s="98"/>
      <c r="J132" s="98"/>
      <c r="K132" s="98"/>
      <c r="L132" s="98"/>
      <c r="M132" s="8"/>
    </row>
    <row r="133" spans="1:13" s="7" customFormat="1" ht="15.75">
      <c r="A133" s="99" t="s">
        <v>1</v>
      </c>
      <c r="B133" s="99"/>
      <c r="C133" s="99"/>
      <c r="D133" s="99"/>
      <c r="E133" s="99"/>
      <c r="F133" s="99"/>
      <c r="G133" s="99"/>
      <c r="H133" s="99"/>
      <c r="I133" s="99"/>
      <c r="J133" s="99"/>
      <c r="K133" s="99"/>
      <c r="L133" s="99"/>
      <c r="M133" s="8"/>
    </row>
    <row r="134" spans="1:13" s="7" customFormat="1" ht="15.75">
      <c r="A134" s="98" t="s">
        <v>2</v>
      </c>
      <c r="B134" s="98"/>
      <c r="C134" s="98"/>
      <c r="D134" s="98"/>
      <c r="E134" s="98"/>
      <c r="F134" s="98"/>
      <c r="G134" s="98"/>
      <c r="H134" s="98"/>
      <c r="I134" s="98"/>
      <c r="J134" s="98"/>
      <c r="K134" s="98"/>
      <c r="L134" s="98"/>
      <c r="M134" s="8"/>
    </row>
    <row r="135" spans="1:13" s="7" customFormat="1" ht="15.75">
      <c r="A135" s="98" t="str">
        <f>A8</f>
        <v>JANEIRO A FEVEREIRO 2020/BIMESTRE JANEIRO-FEVEREIRO</v>
      </c>
      <c r="B135" s="98"/>
      <c r="C135" s="98"/>
      <c r="D135" s="98"/>
      <c r="E135" s="98"/>
      <c r="F135" s="98"/>
      <c r="G135" s="98"/>
      <c r="H135" s="98"/>
      <c r="I135" s="98"/>
      <c r="J135" s="98"/>
      <c r="K135" s="98"/>
      <c r="L135" s="98"/>
      <c r="M135" s="8"/>
    </row>
    <row r="136" spans="1:13" s="7" customFormat="1" ht="15.75">
      <c r="A136" s="24"/>
      <c r="B136" s="24"/>
      <c r="C136" s="24"/>
      <c r="D136" s="24"/>
      <c r="E136" s="24"/>
      <c r="F136" s="24"/>
      <c r="G136" s="24"/>
      <c r="H136" s="24"/>
      <c r="I136" s="24"/>
      <c r="J136" s="24"/>
      <c r="K136" s="24"/>
      <c r="L136" s="25" t="str">
        <f>L9</f>
        <v>Emissão: 20/03/2020</v>
      </c>
      <c r="M136" s="8"/>
    </row>
    <row r="137" spans="1:13" s="7" customFormat="1" ht="15.75">
      <c r="A137" s="27" t="s">
        <v>240</v>
      </c>
      <c r="B137" s="26"/>
      <c r="C137" s="28"/>
      <c r="D137" s="26"/>
      <c r="E137" s="26"/>
      <c r="F137" s="29"/>
      <c r="G137" s="29"/>
      <c r="H137" s="29"/>
      <c r="I137" s="26"/>
      <c r="J137" s="26"/>
      <c r="K137" s="25"/>
      <c r="L137" s="30">
        <v>1</v>
      </c>
      <c r="M137" s="8"/>
    </row>
    <row r="138" spans="1:13" s="7" customFormat="1" ht="13.5" customHeight="1">
      <c r="A138" s="11"/>
      <c r="B138" s="12"/>
      <c r="C138" s="13" t="s">
        <v>3</v>
      </c>
      <c r="D138" s="13" t="s">
        <v>3</v>
      </c>
      <c r="E138" s="100" t="s">
        <v>4</v>
      </c>
      <c r="F138" s="101"/>
      <c r="G138" s="102"/>
      <c r="H138" s="13" t="s">
        <v>18</v>
      </c>
      <c r="I138" s="100" t="s">
        <v>5</v>
      </c>
      <c r="J138" s="101"/>
      <c r="K138" s="102"/>
      <c r="L138" s="14" t="s">
        <v>18</v>
      </c>
      <c r="M138" s="8"/>
    </row>
    <row r="139" spans="1:13" s="7" customFormat="1" ht="14.25" customHeight="1">
      <c r="A139" s="15" t="s">
        <v>23</v>
      </c>
      <c r="B139" s="16" t="s">
        <v>6</v>
      </c>
      <c r="C139" s="16" t="s">
        <v>7</v>
      </c>
      <c r="D139" s="16" t="s">
        <v>8</v>
      </c>
      <c r="E139" s="16" t="s">
        <v>9</v>
      </c>
      <c r="F139" s="16" t="s">
        <v>10</v>
      </c>
      <c r="G139" s="16" t="s">
        <v>11</v>
      </c>
      <c r="H139" s="17"/>
      <c r="I139" s="16" t="s">
        <v>9</v>
      </c>
      <c r="J139" s="16" t="s">
        <v>10</v>
      </c>
      <c r="K139" s="16" t="s">
        <v>11</v>
      </c>
      <c r="L139" s="18"/>
      <c r="M139" s="8"/>
    </row>
    <row r="140" spans="1:13" s="7" customFormat="1" ht="13.5" customHeight="1">
      <c r="A140" s="19"/>
      <c r="B140" s="20"/>
      <c r="C140" s="20"/>
      <c r="D140" s="21" t="s">
        <v>12</v>
      </c>
      <c r="E140" s="21"/>
      <c r="F140" s="21" t="s">
        <v>13</v>
      </c>
      <c r="G140" s="21" t="s">
        <v>17</v>
      </c>
      <c r="H140" s="22" t="s">
        <v>19</v>
      </c>
      <c r="I140" s="21"/>
      <c r="J140" s="21" t="s">
        <v>20</v>
      </c>
      <c r="K140" s="21" t="s">
        <v>21</v>
      </c>
      <c r="L140" s="23" t="s">
        <v>22</v>
      </c>
      <c r="M140" s="8"/>
    </row>
    <row r="141" spans="1:13" s="7" customFormat="1" ht="15">
      <c r="A141" s="47" t="s">
        <v>129</v>
      </c>
      <c r="B141" s="53" t="s">
        <v>130</v>
      </c>
      <c r="C141" s="54">
        <f>SUM(C142:C148)</f>
        <v>198531068</v>
      </c>
      <c r="D141" s="54">
        <f>SUM(D142:D148)</f>
        <v>227381062</v>
      </c>
      <c r="E141" s="54">
        <f>SUM(E142:E148)</f>
        <v>36811742</v>
      </c>
      <c r="F141" s="54">
        <f>SUM(F142:F148)</f>
        <v>36811742</v>
      </c>
      <c r="G141" s="55">
        <f aca="true" t="shared" si="21" ref="G141:G148">(F141/$F$257)*100</f>
        <v>0.2882345505885761</v>
      </c>
      <c r="H141" s="54">
        <f aca="true" t="shared" si="22" ref="H141:H148">D141-F141</f>
        <v>190569320</v>
      </c>
      <c r="I141" s="54">
        <f>SUM(I142:I148)</f>
        <v>35065536</v>
      </c>
      <c r="J141" s="54">
        <f>SUM(J142:J148)</f>
        <v>35065536</v>
      </c>
      <c r="K141" s="55">
        <f aca="true" t="shared" si="23" ref="K141:K148">(J141/$J$257)*100</f>
        <v>0.3577312773686335</v>
      </c>
      <c r="L141" s="56">
        <f aca="true" t="shared" si="24" ref="L141:L148">D141-J141</f>
        <v>192315526</v>
      </c>
      <c r="M141" s="8"/>
    </row>
    <row r="142" spans="1:13" s="7" customFormat="1" ht="15">
      <c r="A142" s="57" t="s">
        <v>28</v>
      </c>
      <c r="B142" s="58" t="s">
        <v>33</v>
      </c>
      <c r="C142" s="59">
        <v>52057844</v>
      </c>
      <c r="D142" s="59">
        <v>54057844</v>
      </c>
      <c r="E142" s="59">
        <f aca="true" t="shared" si="25" ref="E142:E148">F142-0</f>
        <v>5845865</v>
      </c>
      <c r="F142" s="59">
        <v>5845865</v>
      </c>
      <c r="G142" s="61">
        <f t="shared" si="21"/>
        <v>0.045772902327645526</v>
      </c>
      <c r="H142" s="59">
        <f t="shared" si="22"/>
        <v>48211979</v>
      </c>
      <c r="I142" s="59">
        <f>J142-0</f>
        <v>5505926</v>
      </c>
      <c r="J142" s="59">
        <v>5505926</v>
      </c>
      <c r="K142" s="61">
        <f t="shared" si="23"/>
        <v>0.05617030753721177</v>
      </c>
      <c r="L142" s="62">
        <f t="shared" si="24"/>
        <v>48551918</v>
      </c>
      <c r="M142" s="8"/>
    </row>
    <row r="143" spans="1:13" s="7" customFormat="1" ht="15">
      <c r="A143" s="57" t="s">
        <v>49</v>
      </c>
      <c r="B143" s="58" t="s">
        <v>56</v>
      </c>
      <c r="C143" s="59">
        <v>114375503</v>
      </c>
      <c r="D143" s="59">
        <v>136835497</v>
      </c>
      <c r="E143" s="59">
        <f t="shared" si="25"/>
        <v>30965877</v>
      </c>
      <c r="F143" s="59">
        <v>30965877</v>
      </c>
      <c r="G143" s="61">
        <f t="shared" si="21"/>
        <v>0.24246164826093058</v>
      </c>
      <c r="H143" s="59">
        <f t="shared" si="22"/>
        <v>105869620</v>
      </c>
      <c r="I143" s="59">
        <f>J143-0</f>
        <v>29559610</v>
      </c>
      <c r="J143" s="59">
        <v>29559610</v>
      </c>
      <c r="K143" s="61">
        <f t="shared" si="23"/>
        <v>0.3015609698314217</v>
      </c>
      <c r="L143" s="62">
        <f t="shared" si="24"/>
        <v>107275887</v>
      </c>
      <c r="M143" s="8"/>
    </row>
    <row r="144" spans="1:13" s="7" customFormat="1" ht="15">
      <c r="A144" s="57" t="s">
        <v>52</v>
      </c>
      <c r="B144" s="58" t="s">
        <v>59</v>
      </c>
      <c r="C144" s="59">
        <v>823576</v>
      </c>
      <c r="D144" s="59">
        <v>823576</v>
      </c>
      <c r="E144" s="59">
        <f t="shared" si="25"/>
        <v>0</v>
      </c>
      <c r="F144" s="59">
        <v>0</v>
      </c>
      <c r="G144" s="61">
        <f t="shared" si="21"/>
        <v>0</v>
      </c>
      <c r="H144" s="59">
        <f t="shared" si="22"/>
        <v>823576</v>
      </c>
      <c r="I144" s="59">
        <f>J144-0</f>
        <v>0</v>
      </c>
      <c r="J144" s="59">
        <v>0</v>
      </c>
      <c r="K144" s="61">
        <f t="shared" si="23"/>
        <v>0</v>
      </c>
      <c r="L144" s="62">
        <f t="shared" si="24"/>
        <v>823576</v>
      </c>
      <c r="M144" s="8"/>
    </row>
    <row r="145" spans="1:13" s="7" customFormat="1" ht="15">
      <c r="A145" s="57" t="s">
        <v>131</v>
      </c>
      <c r="B145" s="58" t="s">
        <v>132</v>
      </c>
      <c r="C145" s="59">
        <v>303799</v>
      </c>
      <c r="D145" s="59">
        <v>303799</v>
      </c>
      <c r="E145" s="59">
        <f t="shared" si="25"/>
        <v>0</v>
      </c>
      <c r="F145" s="59">
        <v>0</v>
      </c>
      <c r="G145" s="61">
        <f t="shared" si="21"/>
        <v>0</v>
      </c>
      <c r="H145" s="59">
        <f t="shared" si="22"/>
        <v>303799</v>
      </c>
      <c r="I145" s="59">
        <f>J145-0</f>
        <v>0</v>
      </c>
      <c r="J145" s="59">
        <v>0</v>
      </c>
      <c r="K145" s="61">
        <f t="shared" si="23"/>
        <v>0</v>
      </c>
      <c r="L145" s="62">
        <f t="shared" si="24"/>
        <v>303799</v>
      </c>
      <c r="M145" s="8"/>
    </row>
    <row r="146" spans="1:13" s="7" customFormat="1" ht="15">
      <c r="A146" s="57" t="s">
        <v>251</v>
      </c>
      <c r="B146" s="58" t="s">
        <v>252</v>
      </c>
      <c r="C146" s="59">
        <v>0</v>
      </c>
      <c r="D146" s="59">
        <v>0</v>
      </c>
      <c r="E146" s="59">
        <f t="shared" si="25"/>
        <v>0</v>
      </c>
      <c r="F146" s="59">
        <v>0</v>
      </c>
      <c r="G146" s="61">
        <f t="shared" si="21"/>
        <v>0</v>
      </c>
      <c r="H146" s="59">
        <f t="shared" si="22"/>
        <v>0</v>
      </c>
      <c r="I146" s="59">
        <f>J146-0</f>
        <v>0</v>
      </c>
      <c r="J146" s="59">
        <v>0</v>
      </c>
      <c r="K146" s="61">
        <f t="shared" si="23"/>
        <v>0</v>
      </c>
      <c r="L146" s="62">
        <f t="shared" si="24"/>
        <v>0</v>
      </c>
      <c r="M146" s="8"/>
    </row>
    <row r="147" spans="1:13" s="7" customFormat="1" ht="15">
      <c r="A147" s="57" t="s">
        <v>127</v>
      </c>
      <c r="B147" s="58" t="s">
        <v>274</v>
      </c>
      <c r="C147" s="59">
        <v>5000</v>
      </c>
      <c r="D147" s="59">
        <v>5000</v>
      </c>
      <c r="E147" s="59">
        <f t="shared" si="25"/>
        <v>0</v>
      </c>
      <c r="F147" s="59">
        <v>0</v>
      </c>
      <c r="G147" s="61">
        <f t="shared" si="21"/>
        <v>0</v>
      </c>
      <c r="H147" s="59">
        <f t="shared" si="22"/>
        <v>5000</v>
      </c>
      <c r="I147" s="59">
        <v>0</v>
      </c>
      <c r="J147" s="59">
        <v>0</v>
      </c>
      <c r="K147" s="61">
        <f t="shared" si="23"/>
        <v>0</v>
      </c>
      <c r="L147" s="62">
        <f t="shared" si="24"/>
        <v>5000</v>
      </c>
      <c r="M147" s="8"/>
    </row>
    <row r="148" spans="1:13" s="7" customFormat="1" ht="15">
      <c r="A148" s="68" t="s">
        <v>53</v>
      </c>
      <c r="B148" s="73" t="s">
        <v>60</v>
      </c>
      <c r="C148" s="62">
        <v>30965346</v>
      </c>
      <c r="D148" s="62">
        <v>35355346</v>
      </c>
      <c r="E148" s="62">
        <f t="shared" si="25"/>
        <v>0</v>
      </c>
      <c r="F148" s="62">
        <v>0</v>
      </c>
      <c r="G148" s="74">
        <f t="shared" si="21"/>
        <v>0</v>
      </c>
      <c r="H148" s="62">
        <f t="shared" si="22"/>
        <v>35355346</v>
      </c>
      <c r="I148" s="62">
        <v>0</v>
      </c>
      <c r="J148" s="62">
        <v>0</v>
      </c>
      <c r="K148" s="74">
        <f t="shared" si="23"/>
        <v>0</v>
      </c>
      <c r="L148" s="62">
        <f t="shared" si="24"/>
        <v>35355346</v>
      </c>
      <c r="M148" s="8"/>
    </row>
    <row r="149" spans="1:13" s="7" customFormat="1" ht="15">
      <c r="A149" s="47" t="s">
        <v>133</v>
      </c>
      <c r="B149" s="53" t="s">
        <v>134</v>
      </c>
      <c r="C149" s="54">
        <f>SUM(C150:C152)</f>
        <v>440859715</v>
      </c>
      <c r="D149" s="54">
        <f>SUM(D150:D152)</f>
        <v>440859715</v>
      </c>
      <c r="E149" s="54">
        <f>SUM(E150:E151)</f>
        <v>4492775</v>
      </c>
      <c r="F149" s="54">
        <f>SUM(F150:F151)</f>
        <v>4492775</v>
      </c>
      <c r="G149" s="55">
        <f aca="true" t="shared" si="26" ref="G149:G180">(F149/$F$257)*100</f>
        <v>0.035178258693125415</v>
      </c>
      <c r="H149" s="54">
        <f aca="true" t="shared" si="27" ref="H149:H166">D149-F149</f>
        <v>436366940</v>
      </c>
      <c r="I149" s="54">
        <f>SUM(I150:I151)</f>
        <v>4096672</v>
      </c>
      <c r="J149" s="54">
        <f>SUM(J150:J151)</f>
        <v>4096672</v>
      </c>
      <c r="K149" s="55">
        <f aca="true" t="shared" si="28" ref="K149:K180">(J149/$J$257)*100</f>
        <v>0.04179339245007732</v>
      </c>
      <c r="L149" s="56">
        <f aca="true" t="shared" si="29" ref="L149:L166">D149-J149</f>
        <v>436763043</v>
      </c>
      <c r="M149" s="8"/>
    </row>
    <row r="150" spans="1:13" s="7" customFormat="1" ht="15">
      <c r="A150" s="57" t="s">
        <v>28</v>
      </c>
      <c r="B150" s="58" t="s">
        <v>33</v>
      </c>
      <c r="C150" s="59">
        <v>44369716</v>
      </c>
      <c r="D150" s="59">
        <v>44369716</v>
      </c>
      <c r="E150" s="59">
        <f>F150-0</f>
        <v>4492442</v>
      </c>
      <c r="F150" s="59">
        <v>4492442</v>
      </c>
      <c r="G150" s="61">
        <f t="shared" si="26"/>
        <v>0.0351756513156928</v>
      </c>
      <c r="H150" s="59">
        <f t="shared" si="27"/>
        <v>39877274</v>
      </c>
      <c r="I150" s="59">
        <f>J150-0</f>
        <v>4096339</v>
      </c>
      <c r="J150" s="59">
        <v>4096339</v>
      </c>
      <c r="K150" s="61">
        <f t="shared" si="28"/>
        <v>0.04178999525360031</v>
      </c>
      <c r="L150" s="62">
        <f t="shared" si="29"/>
        <v>40273377</v>
      </c>
      <c r="M150" s="8"/>
    </row>
    <row r="151" spans="1:13" s="7" customFormat="1" ht="15">
      <c r="A151" s="57" t="s">
        <v>135</v>
      </c>
      <c r="B151" s="58" t="s">
        <v>136</v>
      </c>
      <c r="C151" s="59">
        <v>396489999</v>
      </c>
      <c r="D151" s="59">
        <v>396489999</v>
      </c>
      <c r="E151" s="59">
        <f>F151-0</f>
        <v>333</v>
      </c>
      <c r="F151" s="75">
        <v>333</v>
      </c>
      <c r="G151" s="61">
        <f t="shared" si="26"/>
        <v>2.607377432613644E-06</v>
      </c>
      <c r="H151" s="59">
        <f t="shared" si="27"/>
        <v>396489666</v>
      </c>
      <c r="I151" s="59">
        <f>J151-0</f>
        <v>333</v>
      </c>
      <c r="J151" s="59">
        <v>333</v>
      </c>
      <c r="K151" s="61">
        <f t="shared" si="28"/>
        <v>3.3971964770124993E-06</v>
      </c>
      <c r="L151" s="62">
        <f t="shared" si="29"/>
        <v>396489666</v>
      </c>
      <c r="M151" s="8"/>
    </row>
    <row r="152" spans="1:15" s="7" customFormat="1" ht="15">
      <c r="A152" s="57" t="s">
        <v>265</v>
      </c>
      <c r="B152" s="58" t="s">
        <v>266</v>
      </c>
      <c r="C152" s="59">
        <v>0</v>
      </c>
      <c r="D152" s="59">
        <v>0</v>
      </c>
      <c r="E152" s="59">
        <f>F152-0</f>
        <v>0</v>
      </c>
      <c r="F152" s="59">
        <v>0</v>
      </c>
      <c r="G152" s="61">
        <f t="shared" si="26"/>
        <v>0</v>
      </c>
      <c r="H152" s="59">
        <f t="shared" si="27"/>
        <v>0</v>
      </c>
      <c r="I152" s="59">
        <f>J152-0</f>
        <v>0</v>
      </c>
      <c r="J152" s="59">
        <v>0</v>
      </c>
      <c r="K152" s="61">
        <f t="shared" si="28"/>
        <v>0</v>
      </c>
      <c r="L152" s="62">
        <f t="shared" si="29"/>
        <v>0</v>
      </c>
      <c r="M152" s="97"/>
      <c r="N152" s="97"/>
      <c r="O152" s="97"/>
    </row>
    <row r="153" spans="1:13" s="7" customFormat="1" ht="15">
      <c r="A153" s="47" t="s">
        <v>138</v>
      </c>
      <c r="B153" s="53" t="s">
        <v>137</v>
      </c>
      <c r="C153" s="54">
        <f>SUM(C154:C158)</f>
        <v>240260692</v>
      </c>
      <c r="D153" s="54">
        <f>SUM(D154:D158)</f>
        <v>240257692</v>
      </c>
      <c r="E153" s="54">
        <f>SUM(E154:E158)</f>
        <v>14583600</v>
      </c>
      <c r="F153" s="54">
        <f>SUM(F154:F158)</f>
        <v>14583600</v>
      </c>
      <c r="G153" s="55">
        <f t="shared" si="26"/>
        <v>0.11418903761640942</v>
      </c>
      <c r="H153" s="54">
        <f t="shared" si="27"/>
        <v>225674092</v>
      </c>
      <c r="I153" s="54">
        <f>SUM(I154:I158)</f>
        <v>10366595</v>
      </c>
      <c r="J153" s="54">
        <f>SUM(J154:J158)</f>
        <v>10366595</v>
      </c>
      <c r="K153" s="55">
        <f t="shared" si="28"/>
        <v>0.10575783787572189</v>
      </c>
      <c r="L153" s="56">
        <f t="shared" si="29"/>
        <v>229891097</v>
      </c>
      <c r="M153" s="8"/>
    </row>
    <row r="154" spans="1:13" s="7" customFormat="1" ht="15">
      <c r="A154" s="57" t="s">
        <v>28</v>
      </c>
      <c r="B154" s="58" t="s">
        <v>33</v>
      </c>
      <c r="C154" s="59">
        <v>60679469</v>
      </c>
      <c r="D154" s="59">
        <v>60676469</v>
      </c>
      <c r="E154" s="59">
        <f>F154-0</f>
        <v>9937365</v>
      </c>
      <c r="F154" s="59">
        <v>9937365</v>
      </c>
      <c r="G154" s="61">
        <f t="shared" si="26"/>
        <v>0.0778091929148489</v>
      </c>
      <c r="H154" s="59">
        <f t="shared" si="27"/>
        <v>50739104</v>
      </c>
      <c r="I154" s="59">
        <f>J154-0</f>
        <v>9848573</v>
      </c>
      <c r="J154" s="59">
        <v>9848573</v>
      </c>
      <c r="K154" s="61">
        <f t="shared" si="28"/>
        <v>0.10047308558318445</v>
      </c>
      <c r="L154" s="62">
        <f t="shared" si="29"/>
        <v>50827896</v>
      </c>
      <c r="M154" s="8"/>
    </row>
    <row r="155" spans="1:13" s="7" customFormat="1" ht="15">
      <c r="A155" s="57" t="s">
        <v>50</v>
      </c>
      <c r="B155" s="58" t="s">
        <v>57</v>
      </c>
      <c r="C155" s="59">
        <v>2402000</v>
      </c>
      <c r="D155" s="59">
        <v>2402000</v>
      </c>
      <c r="E155" s="59">
        <f>F155-0</f>
        <v>0</v>
      </c>
      <c r="F155" s="59">
        <v>0</v>
      </c>
      <c r="G155" s="61">
        <f t="shared" si="26"/>
        <v>0</v>
      </c>
      <c r="H155" s="59">
        <f t="shared" si="27"/>
        <v>2402000</v>
      </c>
      <c r="I155" s="59">
        <f>J155-0</f>
        <v>0</v>
      </c>
      <c r="J155" s="59">
        <v>0</v>
      </c>
      <c r="K155" s="61">
        <f t="shared" si="28"/>
        <v>0</v>
      </c>
      <c r="L155" s="62">
        <f t="shared" si="29"/>
        <v>2402000</v>
      </c>
      <c r="M155" s="8"/>
    </row>
    <row r="156" spans="1:13" s="7" customFormat="1" ht="15">
      <c r="A156" s="57" t="s">
        <v>67</v>
      </c>
      <c r="B156" s="58" t="s">
        <v>75</v>
      </c>
      <c r="C156" s="59">
        <v>0</v>
      </c>
      <c r="D156" s="59">
        <v>0</v>
      </c>
      <c r="E156" s="59">
        <f>F156-0</f>
        <v>0</v>
      </c>
      <c r="F156" s="59">
        <v>0</v>
      </c>
      <c r="G156" s="61">
        <f t="shared" si="26"/>
        <v>0</v>
      </c>
      <c r="H156" s="59">
        <f t="shared" si="27"/>
        <v>0</v>
      </c>
      <c r="I156" s="59">
        <f>J156-0</f>
        <v>0</v>
      </c>
      <c r="J156" s="59">
        <v>0</v>
      </c>
      <c r="K156" s="61">
        <f t="shared" si="28"/>
        <v>0</v>
      </c>
      <c r="L156" s="62">
        <f t="shared" si="29"/>
        <v>0</v>
      </c>
      <c r="M156" s="8"/>
    </row>
    <row r="157" spans="1:13" s="7" customFormat="1" ht="15">
      <c r="A157" s="57" t="s">
        <v>135</v>
      </c>
      <c r="B157" s="58" t="s">
        <v>136</v>
      </c>
      <c r="C157" s="59">
        <v>71788456</v>
      </c>
      <c r="D157" s="59">
        <v>71788456</v>
      </c>
      <c r="E157" s="59">
        <f>F157-0</f>
        <v>0</v>
      </c>
      <c r="F157" s="59">
        <v>0</v>
      </c>
      <c r="G157" s="61">
        <f t="shared" si="26"/>
        <v>0</v>
      </c>
      <c r="H157" s="59">
        <f t="shared" si="27"/>
        <v>71788456</v>
      </c>
      <c r="I157" s="59">
        <f>J157-0</f>
        <v>0</v>
      </c>
      <c r="J157" s="59">
        <v>0</v>
      </c>
      <c r="K157" s="61">
        <f t="shared" si="28"/>
        <v>0</v>
      </c>
      <c r="L157" s="62">
        <f t="shared" si="29"/>
        <v>71788456</v>
      </c>
      <c r="M157" s="8"/>
    </row>
    <row r="158" spans="1:13" s="7" customFormat="1" ht="15">
      <c r="A158" s="57" t="s">
        <v>139</v>
      </c>
      <c r="B158" s="58" t="s">
        <v>140</v>
      </c>
      <c r="C158" s="59">
        <v>105390767</v>
      </c>
      <c r="D158" s="59">
        <v>105390767</v>
      </c>
      <c r="E158" s="59">
        <f>F158-0</f>
        <v>4646235</v>
      </c>
      <c r="F158" s="59">
        <v>4646235</v>
      </c>
      <c r="G158" s="61">
        <f t="shared" si="26"/>
        <v>0.03637984470156052</v>
      </c>
      <c r="H158" s="59">
        <f t="shared" si="27"/>
        <v>100744532</v>
      </c>
      <c r="I158" s="59">
        <f>J158-0</f>
        <v>518022</v>
      </c>
      <c r="J158" s="59">
        <v>518022</v>
      </c>
      <c r="K158" s="61">
        <f t="shared" si="28"/>
        <v>0.005284752292537444</v>
      </c>
      <c r="L158" s="62">
        <f t="shared" si="29"/>
        <v>104872745</v>
      </c>
      <c r="M158" s="8"/>
    </row>
    <row r="159" spans="1:13" s="7" customFormat="1" ht="15">
      <c r="A159" s="47" t="s">
        <v>141</v>
      </c>
      <c r="B159" s="53" t="s">
        <v>142</v>
      </c>
      <c r="C159" s="54">
        <f>SUM(C160:C162)</f>
        <v>652651527</v>
      </c>
      <c r="D159" s="54">
        <f>SUM(D160:D162)</f>
        <v>652651527</v>
      </c>
      <c r="E159" s="54">
        <f>SUM(E160:E162)</f>
        <v>0</v>
      </c>
      <c r="F159" s="54">
        <f>SUM(F160:F162)</f>
        <v>0</v>
      </c>
      <c r="G159" s="55">
        <f t="shared" si="26"/>
        <v>0</v>
      </c>
      <c r="H159" s="54">
        <f t="shared" si="27"/>
        <v>652651527</v>
      </c>
      <c r="I159" s="54">
        <f>SUM(I161:I162)</f>
        <v>0</v>
      </c>
      <c r="J159" s="54">
        <f>SUM(J161:J162)</f>
        <v>0</v>
      </c>
      <c r="K159" s="55">
        <f t="shared" si="28"/>
        <v>0</v>
      </c>
      <c r="L159" s="56">
        <f t="shared" si="29"/>
        <v>652651527</v>
      </c>
      <c r="M159" s="8"/>
    </row>
    <row r="160" spans="1:13" s="7" customFormat="1" ht="15">
      <c r="A160" s="57" t="s">
        <v>51</v>
      </c>
      <c r="B160" s="58" t="s">
        <v>58</v>
      </c>
      <c r="C160" s="59">
        <v>5000</v>
      </c>
      <c r="D160" s="59">
        <v>5000</v>
      </c>
      <c r="E160" s="54">
        <f>F160-0</f>
        <v>0</v>
      </c>
      <c r="F160" s="54">
        <v>0</v>
      </c>
      <c r="G160" s="55">
        <f t="shared" si="26"/>
        <v>0</v>
      </c>
      <c r="H160" s="59">
        <f t="shared" si="27"/>
        <v>5000</v>
      </c>
      <c r="I160" s="54">
        <f>J160-0</f>
        <v>0</v>
      </c>
      <c r="J160" s="54">
        <v>0</v>
      </c>
      <c r="K160" s="55">
        <f t="shared" si="28"/>
        <v>0</v>
      </c>
      <c r="L160" s="62">
        <f t="shared" si="29"/>
        <v>5000</v>
      </c>
      <c r="M160" s="8"/>
    </row>
    <row r="161" spans="1:13" s="7" customFormat="1" ht="15">
      <c r="A161" s="57" t="s">
        <v>143</v>
      </c>
      <c r="B161" s="58" t="s">
        <v>144</v>
      </c>
      <c r="C161" s="59">
        <v>652646527</v>
      </c>
      <c r="D161" s="59">
        <v>652646527</v>
      </c>
      <c r="E161" s="59">
        <f>F161-0</f>
        <v>0</v>
      </c>
      <c r="F161" s="59">
        <v>0</v>
      </c>
      <c r="G161" s="61">
        <f t="shared" si="26"/>
        <v>0</v>
      </c>
      <c r="H161" s="59">
        <f t="shared" si="27"/>
        <v>652646527</v>
      </c>
      <c r="I161" s="59">
        <f>J161-0</f>
        <v>0</v>
      </c>
      <c r="J161" s="59">
        <v>0</v>
      </c>
      <c r="K161" s="61">
        <f t="shared" si="28"/>
        <v>0</v>
      </c>
      <c r="L161" s="62">
        <f t="shared" si="29"/>
        <v>652646527</v>
      </c>
      <c r="M161" s="8"/>
    </row>
    <row r="162" spans="1:15" s="7" customFormat="1" ht="15">
      <c r="A162" s="57" t="s">
        <v>147</v>
      </c>
      <c r="B162" s="58" t="s">
        <v>148</v>
      </c>
      <c r="C162" s="59">
        <v>0</v>
      </c>
      <c r="D162" s="59">
        <v>0</v>
      </c>
      <c r="E162" s="59">
        <f>F162-0</f>
        <v>0</v>
      </c>
      <c r="F162" s="59">
        <v>0</v>
      </c>
      <c r="G162" s="61">
        <f t="shared" si="26"/>
        <v>0</v>
      </c>
      <c r="H162" s="59">
        <f t="shared" si="27"/>
        <v>0</v>
      </c>
      <c r="I162" s="59">
        <f>J162-0</f>
        <v>0</v>
      </c>
      <c r="J162" s="59">
        <v>0</v>
      </c>
      <c r="K162" s="61">
        <f t="shared" si="28"/>
        <v>0</v>
      </c>
      <c r="L162" s="62">
        <f t="shared" si="29"/>
        <v>0</v>
      </c>
      <c r="M162" s="8"/>
      <c r="O162" s="9"/>
    </row>
    <row r="163" spans="1:15" s="7" customFormat="1" ht="15">
      <c r="A163" s="47" t="s">
        <v>149</v>
      </c>
      <c r="B163" s="53" t="s">
        <v>150</v>
      </c>
      <c r="C163" s="54">
        <f>SUM(C164:C173)</f>
        <v>1253565452</v>
      </c>
      <c r="D163" s="54">
        <f>SUM(D164:D173)</f>
        <v>1253565452</v>
      </c>
      <c r="E163" s="54">
        <f>SUM(E164:E173)</f>
        <v>45480750</v>
      </c>
      <c r="F163" s="54">
        <f>SUM(F164:F173)</f>
        <v>45480750</v>
      </c>
      <c r="G163" s="55">
        <f t="shared" si="26"/>
        <v>0.35611255606109005</v>
      </c>
      <c r="H163" s="54">
        <f t="shared" si="27"/>
        <v>1208084702</v>
      </c>
      <c r="I163" s="54">
        <f>SUM(I164:I172)</f>
        <v>19295235</v>
      </c>
      <c r="J163" s="54">
        <f>SUM(J164:J172)</f>
        <v>19295235</v>
      </c>
      <c r="K163" s="55">
        <f t="shared" si="28"/>
        <v>0.19684595905443925</v>
      </c>
      <c r="L163" s="56">
        <f t="shared" si="29"/>
        <v>1234270217</v>
      </c>
      <c r="M163" s="8"/>
      <c r="O163" s="10"/>
    </row>
    <row r="164" spans="1:13" s="7" customFormat="1" ht="15">
      <c r="A164" s="57" t="s">
        <v>28</v>
      </c>
      <c r="B164" s="58" t="s">
        <v>33</v>
      </c>
      <c r="C164" s="59">
        <v>177899889</v>
      </c>
      <c r="D164" s="59">
        <v>177899889</v>
      </c>
      <c r="E164" s="59">
        <f>F164-0</f>
        <v>22689803</v>
      </c>
      <c r="F164" s="59">
        <v>22689803</v>
      </c>
      <c r="G164" s="61">
        <f t="shared" si="26"/>
        <v>0.1776603011791272</v>
      </c>
      <c r="H164" s="59">
        <f t="shared" si="27"/>
        <v>155210086</v>
      </c>
      <c r="I164" s="59">
        <f>J164-0</f>
        <v>19295235</v>
      </c>
      <c r="J164" s="59">
        <v>19295235</v>
      </c>
      <c r="K164" s="61">
        <f t="shared" si="28"/>
        <v>0.19684595905443925</v>
      </c>
      <c r="L164" s="62">
        <f t="shared" si="29"/>
        <v>158604654</v>
      </c>
      <c r="M164" s="8"/>
    </row>
    <row r="165" spans="1:13" s="7" customFormat="1" ht="15">
      <c r="A165" s="57" t="s">
        <v>29</v>
      </c>
      <c r="B165" s="58" t="s">
        <v>34</v>
      </c>
      <c r="C165" s="59">
        <v>150000</v>
      </c>
      <c r="D165" s="59">
        <v>150000</v>
      </c>
      <c r="E165" s="59">
        <f aca="true" t="shared" si="30" ref="E165:E173">F165-0</f>
        <v>0</v>
      </c>
      <c r="F165" s="59">
        <v>0</v>
      </c>
      <c r="G165" s="61">
        <f t="shared" si="26"/>
        <v>0</v>
      </c>
      <c r="H165" s="59">
        <f t="shared" si="27"/>
        <v>150000</v>
      </c>
      <c r="I165" s="59">
        <f aca="true" t="shared" si="31" ref="I165:I173">J165-0</f>
        <v>0</v>
      </c>
      <c r="J165" s="59">
        <v>0</v>
      </c>
      <c r="K165" s="61">
        <f t="shared" si="28"/>
        <v>0</v>
      </c>
      <c r="L165" s="62">
        <f t="shared" si="29"/>
        <v>150000</v>
      </c>
      <c r="M165" s="8"/>
    </row>
    <row r="166" spans="1:13" s="7" customFormat="1" ht="15">
      <c r="A166" s="57" t="s">
        <v>151</v>
      </c>
      <c r="B166" s="58" t="s">
        <v>152</v>
      </c>
      <c r="C166" s="59">
        <v>0</v>
      </c>
      <c r="D166" s="59">
        <v>0</v>
      </c>
      <c r="E166" s="59">
        <f t="shared" si="30"/>
        <v>0</v>
      </c>
      <c r="F166" s="59">
        <v>0</v>
      </c>
      <c r="G166" s="61">
        <f t="shared" si="26"/>
        <v>0</v>
      </c>
      <c r="H166" s="59">
        <f t="shared" si="27"/>
        <v>0</v>
      </c>
      <c r="I166" s="59">
        <f t="shared" si="31"/>
        <v>0</v>
      </c>
      <c r="J166" s="59">
        <v>0</v>
      </c>
      <c r="K166" s="61">
        <f t="shared" si="28"/>
        <v>0</v>
      </c>
      <c r="L166" s="62">
        <f t="shared" si="29"/>
        <v>0</v>
      </c>
      <c r="M166" s="8"/>
    </row>
    <row r="167" spans="1:13" s="7" customFormat="1" ht="15">
      <c r="A167" s="57" t="s">
        <v>153</v>
      </c>
      <c r="B167" s="58" t="s">
        <v>154</v>
      </c>
      <c r="C167" s="59">
        <v>757633057</v>
      </c>
      <c r="D167" s="59">
        <v>757633057</v>
      </c>
      <c r="E167" s="59">
        <f t="shared" si="30"/>
        <v>0</v>
      </c>
      <c r="F167" s="59">
        <v>0</v>
      </c>
      <c r="G167" s="61">
        <f t="shared" si="26"/>
        <v>0</v>
      </c>
      <c r="H167" s="59">
        <f aca="true" t="shared" si="32" ref="H167:H173">D167-F167</f>
        <v>757633057</v>
      </c>
      <c r="I167" s="59">
        <f t="shared" si="31"/>
        <v>0</v>
      </c>
      <c r="J167" s="59">
        <v>0</v>
      </c>
      <c r="K167" s="61">
        <f t="shared" si="28"/>
        <v>0</v>
      </c>
      <c r="L167" s="62">
        <f aca="true" t="shared" si="33" ref="L167:L173">D167-J167</f>
        <v>757633057</v>
      </c>
      <c r="M167" s="8"/>
    </row>
    <row r="168" spans="1:13" s="7" customFormat="1" ht="15">
      <c r="A168" s="57" t="s">
        <v>30</v>
      </c>
      <c r="B168" s="58" t="s">
        <v>35</v>
      </c>
      <c r="C168" s="59">
        <v>30747000</v>
      </c>
      <c r="D168" s="59">
        <v>30747000</v>
      </c>
      <c r="E168" s="59">
        <f t="shared" si="30"/>
        <v>92357</v>
      </c>
      <c r="F168" s="59">
        <v>92357</v>
      </c>
      <c r="G168" s="61">
        <f t="shared" si="26"/>
        <v>0.000723151824456151</v>
      </c>
      <c r="H168" s="59">
        <f t="shared" si="32"/>
        <v>30654643</v>
      </c>
      <c r="I168" s="59">
        <f t="shared" si="31"/>
        <v>0</v>
      </c>
      <c r="J168" s="59">
        <v>0</v>
      </c>
      <c r="K168" s="61">
        <f t="shared" si="28"/>
        <v>0</v>
      </c>
      <c r="L168" s="62">
        <f t="shared" si="33"/>
        <v>30747000</v>
      </c>
      <c r="M168" s="8"/>
    </row>
    <row r="169" spans="1:13" s="7" customFormat="1" ht="15">
      <c r="A169" s="57" t="s">
        <v>145</v>
      </c>
      <c r="B169" s="58" t="s">
        <v>146</v>
      </c>
      <c r="C169" s="59">
        <v>199756072</v>
      </c>
      <c r="D169" s="59">
        <v>199756072</v>
      </c>
      <c r="E169" s="59">
        <f t="shared" si="30"/>
        <v>22698590</v>
      </c>
      <c r="F169" s="59">
        <v>22698590</v>
      </c>
      <c r="G169" s="61">
        <f t="shared" si="26"/>
        <v>0.17772910305750672</v>
      </c>
      <c r="H169" s="59">
        <f t="shared" si="32"/>
        <v>177057482</v>
      </c>
      <c r="I169" s="59">
        <f t="shared" si="31"/>
        <v>0</v>
      </c>
      <c r="J169" s="59">
        <v>0</v>
      </c>
      <c r="K169" s="61">
        <f t="shared" si="28"/>
        <v>0</v>
      </c>
      <c r="L169" s="62">
        <f t="shared" si="33"/>
        <v>199756072</v>
      </c>
      <c r="M169" s="8"/>
    </row>
    <row r="170" spans="1:13" s="7" customFormat="1" ht="15">
      <c r="A170" s="76" t="s">
        <v>147</v>
      </c>
      <c r="B170" s="58" t="s">
        <v>148</v>
      </c>
      <c r="C170" s="59">
        <v>69083516</v>
      </c>
      <c r="D170" s="59">
        <v>69083516</v>
      </c>
      <c r="E170" s="59">
        <f t="shared" si="30"/>
        <v>0</v>
      </c>
      <c r="F170" s="59">
        <v>0</v>
      </c>
      <c r="G170" s="61">
        <f t="shared" si="26"/>
        <v>0</v>
      </c>
      <c r="H170" s="59">
        <f t="shared" si="32"/>
        <v>69083516</v>
      </c>
      <c r="I170" s="59">
        <f t="shared" si="31"/>
        <v>0</v>
      </c>
      <c r="J170" s="59">
        <v>0</v>
      </c>
      <c r="K170" s="61">
        <f t="shared" si="28"/>
        <v>0</v>
      </c>
      <c r="L170" s="62">
        <f t="shared" si="33"/>
        <v>69083516</v>
      </c>
      <c r="M170" s="8"/>
    </row>
    <row r="171" spans="1:13" s="7" customFormat="1" ht="15">
      <c r="A171" s="76" t="s">
        <v>160</v>
      </c>
      <c r="B171" s="58" t="s">
        <v>161</v>
      </c>
      <c r="C171" s="77">
        <v>7970918</v>
      </c>
      <c r="D171" s="59">
        <v>7970918</v>
      </c>
      <c r="E171" s="59">
        <f t="shared" si="30"/>
        <v>0</v>
      </c>
      <c r="F171" s="59">
        <v>0</v>
      </c>
      <c r="G171" s="61">
        <f t="shared" si="26"/>
        <v>0</v>
      </c>
      <c r="H171" s="59">
        <f t="shared" si="32"/>
        <v>7970918</v>
      </c>
      <c r="I171" s="59">
        <f t="shared" si="31"/>
        <v>0</v>
      </c>
      <c r="J171" s="59">
        <v>0</v>
      </c>
      <c r="K171" s="61">
        <f t="shared" si="28"/>
        <v>0</v>
      </c>
      <c r="L171" s="62">
        <f t="shared" si="33"/>
        <v>7970918</v>
      </c>
      <c r="M171" s="8"/>
    </row>
    <row r="172" spans="1:13" s="7" customFormat="1" ht="15">
      <c r="A172" s="76" t="s">
        <v>97</v>
      </c>
      <c r="B172" s="58" t="s">
        <v>237</v>
      </c>
      <c r="C172" s="77">
        <v>6325000</v>
      </c>
      <c r="D172" s="59">
        <v>6325000</v>
      </c>
      <c r="E172" s="59">
        <f t="shared" si="30"/>
        <v>0</v>
      </c>
      <c r="F172" s="59">
        <v>0</v>
      </c>
      <c r="G172" s="61">
        <f t="shared" si="26"/>
        <v>0</v>
      </c>
      <c r="H172" s="59">
        <f t="shared" si="32"/>
        <v>6325000</v>
      </c>
      <c r="I172" s="59">
        <f t="shared" si="31"/>
        <v>0</v>
      </c>
      <c r="J172" s="59">
        <v>0</v>
      </c>
      <c r="K172" s="61">
        <f t="shared" si="28"/>
        <v>0</v>
      </c>
      <c r="L172" s="62">
        <f t="shared" si="33"/>
        <v>6325000</v>
      </c>
      <c r="M172" s="8"/>
    </row>
    <row r="173" spans="1:13" s="7" customFormat="1" ht="15">
      <c r="A173" s="68" t="s">
        <v>201</v>
      </c>
      <c r="B173" s="58" t="s">
        <v>202</v>
      </c>
      <c r="C173" s="77">
        <v>4000000</v>
      </c>
      <c r="D173" s="59">
        <v>4000000</v>
      </c>
      <c r="E173" s="59">
        <f t="shared" si="30"/>
        <v>0</v>
      </c>
      <c r="F173" s="59">
        <v>0</v>
      </c>
      <c r="G173" s="61">
        <f t="shared" si="26"/>
        <v>0</v>
      </c>
      <c r="H173" s="59">
        <f t="shared" si="32"/>
        <v>4000000</v>
      </c>
      <c r="I173" s="59">
        <f t="shared" si="31"/>
        <v>0</v>
      </c>
      <c r="J173" s="59">
        <v>0</v>
      </c>
      <c r="K173" s="61">
        <f t="shared" si="28"/>
        <v>0</v>
      </c>
      <c r="L173" s="62">
        <f t="shared" si="33"/>
        <v>4000000</v>
      </c>
      <c r="M173" s="8"/>
    </row>
    <row r="174" spans="1:12" ht="14.25">
      <c r="A174" s="47" t="s">
        <v>158</v>
      </c>
      <c r="B174" s="53" t="s">
        <v>159</v>
      </c>
      <c r="C174" s="54">
        <f>SUM(C175:C182)</f>
        <v>539201464</v>
      </c>
      <c r="D174" s="54">
        <f>SUM(D175:D182)</f>
        <v>539201464</v>
      </c>
      <c r="E174" s="54">
        <f>SUM(E175:E182)</f>
        <v>22077575</v>
      </c>
      <c r="F174" s="54">
        <f>SUM(F175:F182)</f>
        <v>22077575</v>
      </c>
      <c r="G174" s="55">
        <f t="shared" si="26"/>
        <v>0.17286657904455005</v>
      </c>
      <c r="H174" s="54">
        <f>D174-F174</f>
        <v>517123889</v>
      </c>
      <c r="I174" s="54">
        <f>SUM(I175:I182)</f>
        <v>19603509</v>
      </c>
      <c r="J174" s="54">
        <f>SUM(J175:J182)</f>
        <v>19603509</v>
      </c>
      <c r="K174" s="55">
        <f t="shared" si="28"/>
        <v>0.19999090604169012</v>
      </c>
      <c r="L174" s="56">
        <f>D174-J174</f>
        <v>519597955</v>
      </c>
    </row>
    <row r="175" spans="1:12" ht="15">
      <c r="A175" s="57" t="s">
        <v>28</v>
      </c>
      <c r="B175" s="58" t="s">
        <v>33</v>
      </c>
      <c r="C175" s="59">
        <v>89577636</v>
      </c>
      <c r="D175" s="59">
        <v>89577636</v>
      </c>
      <c r="E175" s="59">
        <f aca="true" t="shared" si="34" ref="E175:E182">F175-0</f>
        <v>9578217</v>
      </c>
      <c r="F175" s="59">
        <v>9578217</v>
      </c>
      <c r="G175" s="61">
        <f t="shared" si="26"/>
        <v>0.07499707762905813</v>
      </c>
      <c r="H175" s="59">
        <f aca="true" t="shared" si="35" ref="H175:H247">D175-F175</f>
        <v>79999419</v>
      </c>
      <c r="I175" s="59">
        <f aca="true" t="shared" si="36" ref="I175:I182">J175-0</f>
        <v>9441811</v>
      </c>
      <c r="J175" s="59">
        <v>9441811</v>
      </c>
      <c r="K175" s="61">
        <f t="shared" si="28"/>
        <v>0.09632338458203563</v>
      </c>
      <c r="L175" s="62">
        <f>D175-J175</f>
        <v>80135825</v>
      </c>
    </row>
    <row r="176" spans="1:12" ht="15">
      <c r="A176" s="57" t="s">
        <v>50</v>
      </c>
      <c r="B176" s="58" t="s">
        <v>57</v>
      </c>
      <c r="C176" s="59">
        <v>20065414</v>
      </c>
      <c r="D176" s="59">
        <v>20065414</v>
      </c>
      <c r="E176" s="59">
        <f t="shared" si="34"/>
        <v>328964</v>
      </c>
      <c r="F176" s="59">
        <v>328964</v>
      </c>
      <c r="G176" s="61">
        <f t="shared" si="26"/>
        <v>0.002575775704931876</v>
      </c>
      <c r="H176" s="59">
        <f t="shared" si="35"/>
        <v>19736450</v>
      </c>
      <c r="I176" s="59">
        <f t="shared" si="36"/>
        <v>119657</v>
      </c>
      <c r="J176" s="59">
        <v>119657</v>
      </c>
      <c r="K176" s="61">
        <f t="shared" si="28"/>
        <v>0.0012207157322819356</v>
      </c>
      <c r="L176" s="62">
        <f aca="true" t="shared" si="37" ref="L176:L245">D176-J176</f>
        <v>19945757</v>
      </c>
    </row>
    <row r="177" spans="1:12" ht="15">
      <c r="A177" s="57" t="s">
        <v>29</v>
      </c>
      <c r="B177" s="58" t="s">
        <v>34</v>
      </c>
      <c r="C177" s="59">
        <v>10000</v>
      </c>
      <c r="D177" s="59">
        <v>10000</v>
      </c>
      <c r="E177" s="59">
        <f t="shared" si="34"/>
        <v>0</v>
      </c>
      <c r="F177" s="59">
        <v>0</v>
      </c>
      <c r="G177" s="61">
        <f t="shared" si="26"/>
        <v>0</v>
      </c>
      <c r="H177" s="59">
        <f t="shared" si="35"/>
        <v>10000</v>
      </c>
      <c r="I177" s="59">
        <f t="shared" si="36"/>
        <v>0</v>
      </c>
      <c r="J177" s="59">
        <v>0</v>
      </c>
      <c r="K177" s="61">
        <f t="shared" si="28"/>
        <v>0</v>
      </c>
      <c r="L177" s="62">
        <f t="shared" si="37"/>
        <v>10000</v>
      </c>
    </row>
    <row r="178" spans="1:12" ht="15">
      <c r="A178" s="57" t="s">
        <v>114</v>
      </c>
      <c r="B178" s="58" t="s">
        <v>121</v>
      </c>
      <c r="C178" s="59">
        <v>81600000</v>
      </c>
      <c r="D178" s="59">
        <v>81600000</v>
      </c>
      <c r="E178" s="59">
        <f t="shared" si="34"/>
        <v>12170394</v>
      </c>
      <c r="F178" s="59">
        <v>12170394</v>
      </c>
      <c r="G178" s="61">
        <f t="shared" si="26"/>
        <v>0.09529372571056005</v>
      </c>
      <c r="H178" s="59">
        <f t="shared" si="35"/>
        <v>69429606</v>
      </c>
      <c r="I178" s="59">
        <f t="shared" si="36"/>
        <v>10042041</v>
      </c>
      <c r="J178" s="59">
        <v>10042041</v>
      </c>
      <c r="K178" s="61">
        <f t="shared" si="28"/>
        <v>0.10244680572737258</v>
      </c>
      <c r="L178" s="62"/>
    </row>
    <row r="179" spans="1:12" ht="15">
      <c r="A179" s="57" t="s">
        <v>116</v>
      </c>
      <c r="B179" s="58" t="s">
        <v>123</v>
      </c>
      <c r="C179" s="59">
        <v>0</v>
      </c>
      <c r="D179" s="59">
        <v>0</v>
      </c>
      <c r="E179" s="59">
        <f t="shared" si="34"/>
        <v>0</v>
      </c>
      <c r="F179" s="59">
        <v>0</v>
      </c>
      <c r="G179" s="61">
        <f t="shared" si="26"/>
        <v>0</v>
      </c>
      <c r="H179" s="59">
        <f t="shared" si="35"/>
        <v>0</v>
      </c>
      <c r="I179" s="59">
        <f t="shared" si="36"/>
        <v>0</v>
      </c>
      <c r="J179" s="59">
        <v>0</v>
      </c>
      <c r="K179" s="61">
        <f t="shared" si="28"/>
        <v>0</v>
      </c>
      <c r="L179" s="62">
        <f t="shared" si="37"/>
        <v>0</v>
      </c>
    </row>
    <row r="180" spans="1:12" ht="15">
      <c r="A180" s="57" t="s">
        <v>96</v>
      </c>
      <c r="B180" s="58" t="s">
        <v>102</v>
      </c>
      <c r="C180" s="59">
        <v>178221084</v>
      </c>
      <c r="D180" s="59">
        <v>178221084</v>
      </c>
      <c r="E180" s="59">
        <f t="shared" si="34"/>
        <v>0</v>
      </c>
      <c r="F180" s="59">
        <v>0</v>
      </c>
      <c r="G180" s="61">
        <f t="shared" si="26"/>
        <v>0</v>
      </c>
      <c r="H180" s="59">
        <f t="shared" si="35"/>
        <v>178221084</v>
      </c>
      <c r="I180" s="59">
        <f t="shared" si="36"/>
        <v>0</v>
      </c>
      <c r="J180" s="59">
        <v>0</v>
      </c>
      <c r="K180" s="61">
        <f t="shared" si="28"/>
        <v>0</v>
      </c>
      <c r="L180" s="62">
        <f t="shared" si="37"/>
        <v>178221084</v>
      </c>
    </row>
    <row r="181" spans="1:12" ht="15">
      <c r="A181" s="57" t="s">
        <v>160</v>
      </c>
      <c r="B181" s="58" t="s">
        <v>161</v>
      </c>
      <c r="C181" s="59">
        <v>139135539</v>
      </c>
      <c r="D181" s="59">
        <v>139135539</v>
      </c>
      <c r="E181" s="59">
        <f t="shared" si="34"/>
        <v>0</v>
      </c>
      <c r="F181" s="59">
        <v>0</v>
      </c>
      <c r="G181" s="61">
        <f aca="true" t="shared" si="38" ref="G181:G212">(F181/$F$257)*100</f>
        <v>0</v>
      </c>
      <c r="H181" s="59">
        <f t="shared" si="35"/>
        <v>139135539</v>
      </c>
      <c r="I181" s="59">
        <f t="shared" si="36"/>
        <v>0</v>
      </c>
      <c r="J181" s="59">
        <v>0</v>
      </c>
      <c r="K181" s="61">
        <f aca="true" t="shared" si="39" ref="K181:K212">(J181/$J$257)*100</f>
        <v>0</v>
      </c>
      <c r="L181" s="62">
        <f t="shared" si="37"/>
        <v>139135539</v>
      </c>
    </row>
    <row r="182" spans="1:12" ht="15">
      <c r="A182" s="57" t="s">
        <v>97</v>
      </c>
      <c r="B182" s="58" t="s">
        <v>241</v>
      </c>
      <c r="C182" s="59">
        <v>30591791</v>
      </c>
      <c r="D182" s="59">
        <v>30591791</v>
      </c>
      <c r="E182" s="59">
        <f t="shared" si="34"/>
        <v>0</v>
      </c>
      <c r="F182" s="59">
        <v>0</v>
      </c>
      <c r="G182" s="61">
        <f t="shared" si="38"/>
        <v>0</v>
      </c>
      <c r="H182" s="59">
        <f t="shared" si="35"/>
        <v>30591791</v>
      </c>
      <c r="I182" s="59">
        <f t="shared" si="36"/>
        <v>0</v>
      </c>
      <c r="J182" s="59">
        <v>0</v>
      </c>
      <c r="K182" s="61">
        <f t="shared" si="39"/>
        <v>0</v>
      </c>
      <c r="L182" s="62">
        <f t="shared" si="37"/>
        <v>30591791</v>
      </c>
    </row>
    <row r="183" spans="1:12" ht="14.25">
      <c r="A183" s="47" t="s">
        <v>162</v>
      </c>
      <c r="B183" s="53" t="s">
        <v>163</v>
      </c>
      <c r="C183" s="54">
        <f>SUM(C184:C199)</f>
        <v>357865043</v>
      </c>
      <c r="D183" s="54">
        <f>SUM(D184:D199)</f>
        <v>428498831</v>
      </c>
      <c r="E183" s="54">
        <f>SUM(E184:E199)</f>
        <v>67604956</v>
      </c>
      <c r="F183" s="54">
        <f>SUM(F184:F199)</f>
        <v>67604956</v>
      </c>
      <c r="G183" s="55">
        <f t="shared" si="38"/>
        <v>0.5293442540757909</v>
      </c>
      <c r="H183" s="54">
        <f t="shared" si="35"/>
        <v>360893875</v>
      </c>
      <c r="I183" s="54">
        <f>SUM(I184:I199)</f>
        <v>46647265</v>
      </c>
      <c r="J183" s="54">
        <f>SUM(J184:J199)</f>
        <v>46647265</v>
      </c>
      <c r="K183" s="55">
        <f t="shared" si="39"/>
        <v>0.47588565861942483</v>
      </c>
      <c r="L183" s="56">
        <f t="shared" si="37"/>
        <v>381851566</v>
      </c>
    </row>
    <row r="184" spans="1:12" ht="15">
      <c r="A184" s="57" t="s">
        <v>28</v>
      </c>
      <c r="B184" s="58" t="s">
        <v>33</v>
      </c>
      <c r="C184" s="59">
        <v>330972187</v>
      </c>
      <c r="D184" s="59">
        <v>330509912</v>
      </c>
      <c r="E184" s="59">
        <f aca="true" t="shared" si="40" ref="E184:E189">F184-0</f>
        <v>48327257</v>
      </c>
      <c r="F184" s="59">
        <v>48327257</v>
      </c>
      <c r="G184" s="61">
        <f t="shared" si="38"/>
        <v>0.37840059844420343</v>
      </c>
      <c r="H184" s="59">
        <f t="shared" si="35"/>
        <v>282182655</v>
      </c>
      <c r="I184" s="59">
        <f aca="true" t="shared" si="41" ref="I184:I199">J184-0</f>
        <v>46576476</v>
      </c>
      <c r="J184" s="59">
        <v>46576476</v>
      </c>
      <c r="K184" s="61">
        <f t="shared" si="39"/>
        <v>0.4751634840205922</v>
      </c>
      <c r="L184" s="62">
        <f t="shared" si="37"/>
        <v>283933436</v>
      </c>
    </row>
    <row r="185" spans="1:12" ht="15">
      <c r="A185" s="57" t="s">
        <v>50</v>
      </c>
      <c r="B185" s="58" t="s">
        <v>57</v>
      </c>
      <c r="C185" s="59">
        <v>5000</v>
      </c>
      <c r="D185" s="59">
        <v>5000</v>
      </c>
      <c r="E185" s="59">
        <f t="shared" si="40"/>
        <v>0</v>
      </c>
      <c r="F185" s="59">
        <v>0</v>
      </c>
      <c r="G185" s="61">
        <f t="shared" si="38"/>
        <v>0</v>
      </c>
      <c r="H185" s="59">
        <f t="shared" si="35"/>
        <v>5000</v>
      </c>
      <c r="I185" s="59">
        <f t="shared" si="41"/>
        <v>0</v>
      </c>
      <c r="J185" s="59">
        <v>0</v>
      </c>
      <c r="K185" s="61">
        <f t="shared" si="39"/>
        <v>0</v>
      </c>
      <c r="L185" s="62">
        <f t="shared" si="37"/>
        <v>5000</v>
      </c>
    </row>
    <row r="186" spans="1:12" ht="15">
      <c r="A186" s="57" t="s">
        <v>51</v>
      </c>
      <c r="B186" s="58" t="s">
        <v>58</v>
      </c>
      <c r="C186" s="59">
        <v>0</v>
      </c>
      <c r="D186" s="59">
        <v>0</v>
      </c>
      <c r="E186" s="59">
        <f t="shared" si="40"/>
        <v>0</v>
      </c>
      <c r="F186" s="59">
        <v>0</v>
      </c>
      <c r="G186" s="61">
        <f t="shared" si="38"/>
        <v>0</v>
      </c>
      <c r="H186" s="59">
        <f t="shared" si="35"/>
        <v>0</v>
      </c>
      <c r="I186" s="59">
        <f t="shared" si="41"/>
        <v>0</v>
      </c>
      <c r="J186" s="59">
        <v>0</v>
      </c>
      <c r="K186" s="61">
        <f t="shared" si="39"/>
        <v>0</v>
      </c>
      <c r="L186" s="62">
        <f t="shared" si="37"/>
        <v>0</v>
      </c>
    </row>
    <row r="187" spans="1:12" ht="15">
      <c r="A187" s="57" t="s">
        <v>29</v>
      </c>
      <c r="B187" s="58" t="s">
        <v>268</v>
      </c>
      <c r="C187" s="59">
        <v>5000</v>
      </c>
      <c r="D187" s="59">
        <v>5000</v>
      </c>
      <c r="E187" s="59">
        <f t="shared" si="40"/>
        <v>0</v>
      </c>
      <c r="F187" s="59">
        <v>0</v>
      </c>
      <c r="G187" s="61">
        <f t="shared" si="38"/>
        <v>0</v>
      </c>
      <c r="H187" s="59">
        <f t="shared" si="35"/>
        <v>5000</v>
      </c>
      <c r="I187" s="59">
        <f t="shared" si="41"/>
        <v>0</v>
      </c>
      <c r="J187" s="59">
        <v>0</v>
      </c>
      <c r="K187" s="61">
        <f t="shared" si="39"/>
        <v>0</v>
      </c>
      <c r="L187" s="62">
        <f t="shared" si="37"/>
        <v>5000</v>
      </c>
    </row>
    <row r="188" spans="1:12" ht="15">
      <c r="A188" s="57" t="s">
        <v>94</v>
      </c>
      <c r="B188" s="58" t="s">
        <v>100</v>
      </c>
      <c r="C188" s="59">
        <v>0</v>
      </c>
      <c r="D188" s="59">
        <v>0</v>
      </c>
      <c r="E188" s="59">
        <f t="shared" si="40"/>
        <v>0</v>
      </c>
      <c r="F188" s="59">
        <v>0</v>
      </c>
      <c r="G188" s="61">
        <f t="shared" si="38"/>
        <v>0</v>
      </c>
      <c r="H188" s="59">
        <f t="shared" si="35"/>
        <v>0</v>
      </c>
      <c r="I188" s="59">
        <f t="shared" si="41"/>
        <v>0</v>
      </c>
      <c r="J188" s="59">
        <v>0</v>
      </c>
      <c r="K188" s="61">
        <f t="shared" si="39"/>
        <v>0</v>
      </c>
      <c r="L188" s="62">
        <f t="shared" si="37"/>
        <v>0</v>
      </c>
    </row>
    <row r="189" spans="1:12" ht="15">
      <c r="A189" s="57" t="s">
        <v>68</v>
      </c>
      <c r="B189" s="58" t="s">
        <v>76</v>
      </c>
      <c r="C189" s="59">
        <v>967074</v>
      </c>
      <c r="D189" s="59">
        <v>329000</v>
      </c>
      <c r="E189" s="59">
        <f t="shared" si="40"/>
        <v>7838</v>
      </c>
      <c r="F189" s="59">
        <v>7838</v>
      </c>
      <c r="G189" s="61">
        <f t="shared" si="38"/>
        <v>6.13712441946719E-05</v>
      </c>
      <c r="H189" s="59">
        <f t="shared" si="35"/>
        <v>321162</v>
      </c>
      <c r="I189" s="59">
        <f t="shared" si="41"/>
        <v>7838</v>
      </c>
      <c r="J189" s="59">
        <v>7838</v>
      </c>
      <c r="K189" s="61">
        <f t="shared" si="39"/>
        <v>7.996163960007198E-05</v>
      </c>
      <c r="L189" s="62">
        <f t="shared" si="37"/>
        <v>321162</v>
      </c>
    </row>
    <row r="190" spans="1:12" ht="15">
      <c r="A190" s="57" t="s">
        <v>135</v>
      </c>
      <c r="B190" s="58" t="s">
        <v>136</v>
      </c>
      <c r="C190" s="59">
        <v>0</v>
      </c>
      <c r="D190" s="59">
        <v>0</v>
      </c>
      <c r="E190" s="59">
        <f aca="true" t="shared" si="42" ref="E190:E199">F190-0</f>
        <v>0</v>
      </c>
      <c r="F190" s="59">
        <v>0</v>
      </c>
      <c r="G190" s="61">
        <f t="shared" si="38"/>
        <v>0</v>
      </c>
      <c r="H190" s="59">
        <f t="shared" si="35"/>
        <v>0</v>
      </c>
      <c r="I190" s="59">
        <f t="shared" si="41"/>
        <v>0</v>
      </c>
      <c r="J190" s="59">
        <v>0</v>
      </c>
      <c r="K190" s="61">
        <f t="shared" si="39"/>
        <v>0</v>
      </c>
      <c r="L190" s="62">
        <f t="shared" si="37"/>
        <v>0</v>
      </c>
    </row>
    <row r="191" spans="1:12" ht="15">
      <c r="A191" s="57" t="s">
        <v>96</v>
      </c>
      <c r="B191" s="58" t="s">
        <v>102</v>
      </c>
      <c r="C191" s="59">
        <v>73433</v>
      </c>
      <c r="D191" s="59">
        <v>73433</v>
      </c>
      <c r="E191" s="59">
        <f t="shared" si="42"/>
        <v>0</v>
      </c>
      <c r="F191" s="59">
        <v>0</v>
      </c>
      <c r="G191" s="61">
        <f t="shared" si="38"/>
        <v>0</v>
      </c>
      <c r="H191" s="59">
        <f t="shared" si="35"/>
        <v>73433</v>
      </c>
      <c r="I191" s="59">
        <f t="shared" si="41"/>
        <v>0</v>
      </c>
      <c r="J191" s="59">
        <v>0</v>
      </c>
      <c r="K191" s="61">
        <f t="shared" si="39"/>
        <v>0</v>
      </c>
      <c r="L191" s="62">
        <f t="shared" si="37"/>
        <v>73433</v>
      </c>
    </row>
    <row r="192" spans="1:12" ht="15">
      <c r="A192" s="57" t="s">
        <v>155</v>
      </c>
      <c r="B192" s="58" t="s">
        <v>156</v>
      </c>
      <c r="C192" s="59">
        <v>0</v>
      </c>
      <c r="D192" s="59">
        <v>0</v>
      </c>
      <c r="E192" s="59">
        <f t="shared" si="42"/>
        <v>0</v>
      </c>
      <c r="F192" s="59">
        <v>0</v>
      </c>
      <c r="G192" s="61">
        <f t="shared" si="38"/>
        <v>0</v>
      </c>
      <c r="H192" s="59">
        <f t="shared" si="35"/>
        <v>0</v>
      </c>
      <c r="I192" s="59">
        <f t="shared" si="41"/>
        <v>0</v>
      </c>
      <c r="J192" s="59">
        <v>0</v>
      </c>
      <c r="K192" s="61">
        <f t="shared" si="39"/>
        <v>0</v>
      </c>
      <c r="L192" s="62">
        <f t="shared" si="37"/>
        <v>0</v>
      </c>
    </row>
    <row r="193" spans="1:12" ht="15">
      <c r="A193" s="57" t="s">
        <v>166</v>
      </c>
      <c r="B193" s="58" t="s">
        <v>167</v>
      </c>
      <c r="C193" s="59">
        <v>0</v>
      </c>
      <c r="D193" s="59">
        <v>0</v>
      </c>
      <c r="E193" s="59">
        <f t="shared" si="42"/>
        <v>0</v>
      </c>
      <c r="F193" s="59">
        <v>0</v>
      </c>
      <c r="G193" s="61">
        <f t="shared" si="38"/>
        <v>0</v>
      </c>
      <c r="H193" s="59">
        <f t="shared" si="35"/>
        <v>0</v>
      </c>
      <c r="I193" s="59">
        <f t="shared" si="41"/>
        <v>0</v>
      </c>
      <c r="J193" s="59">
        <v>0</v>
      </c>
      <c r="K193" s="61">
        <f t="shared" si="39"/>
        <v>0</v>
      </c>
      <c r="L193" s="62">
        <f t="shared" si="37"/>
        <v>0</v>
      </c>
    </row>
    <row r="194" spans="1:12" ht="15">
      <c r="A194" s="57" t="s">
        <v>168</v>
      </c>
      <c r="B194" s="58" t="s">
        <v>169</v>
      </c>
      <c r="C194" s="59">
        <v>0</v>
      </c>
      <c r="D194" s="59">
        <v>0</v>
      </c>
      <c r="E194" s="59">
        <f t="shared" si="42"/>
        <v>0</v>
      </c>
      <c r="F194" s="59">
        <v>0</v>
      </c>
      <c r="G194" s="61">
        <f t="shared" si="38"/>
        <v>0</v>
      </c>
      <c r="H194" s="59">
        <f t="shared" si="35"/>
        <v>0</v>
      </c>
      <c r="I194" s="59">
        <f t="shared" si="41"/>
        <v>0</v>
      </c>
      <c r="J194" s="59">
        <v>0</v>
      </c>
      <c r="K194" s="61">
        <f t="shared" si="39"/>
        <v>0</v>
      </c>
      <c r="L194" s="62">
        <f t="shared" si="37"/>
        <v>0</v>
      </c>
    </row>
    <row r="195" spans="1:12" ht="15">
      <c r="A195" s="57" t="s">
        <v>170</v>
      </c>
      <c r="B195" s="58" t="s">
        <v>171</v>
      </c>
      <c r="C195" s="59">
        <v>1135001</v>
      </c>
      <c r="D195" s="59">
        <v>700001</v>
      </c>
      <c r="E195" s="59">
        <f t="shared" si="42"/>
        <v>0</v>
      </c>
      <c r="F195" s="59">
        <v>0</v>
      </c>
      <c r="G195" s="61">
        <f t="shared" si="38"/>
        <v>0</v>
      </c>
      <c r="H195" s="59">
        <f t="shared" si="35"/>
        <v>700001</v>
      </c>
      <c r="I195" s="59">
        <f t="shared" si="41"/>
        <v>0</v>
      </c>
      <c r="J195" s="59">
        <v>0</v>
      </c>
      <c r="K195" s="61">
        <f t="shared" si="39"/>
        <v>0</v>
      </c>
      <c r="L195" s="62">
        <f t="shared" si="37"/>
        <v>700001</v>
      </c>
    </row>
    <row r="196" spans="1:12" ht="15">
      <c r="A196" s="57" t="s">
        <v>172</v>
      </c>
      <c r="B196" s="58" t="s">
        <v>173</v>
      </c>
      <c r="C196" s="59">
        <v>8959673</v>
      </c>
      <c r="D196" s="59">
        <v>92448153</v>
      </c>
      <c r="E196" s="59">
        <f t="shared" si="42"/>
        <v>19172631</v>
      </c>
      <c r="F196" s="59">
        <v>19172631</v>
      </c>
      <c r="G196" s="61">
        <f t="shared" si="38"/>
        <v>0.1501209771568431</v>
      </c>
      <c r="H196" s="59">
        <f t="shared" si="35"/>
        <v>73275522</v>
      </c>
      <c r="I196" s="59">
        <f t="shared" si="41"/>
        <v>15000</v>
      </c>
      <c r="J196" s="59">
        <v>15000</v>
      </c>
      <c r="K196" s="61">
        <f t="shared" si="39"/>
        <v>0.00015302686833389636</v>
      </c>
      <c r="L196" s="62">
        <f t="shared" si="37"/>
        <v>92433153</v>
      </c>
    </row>
    <row r="197" spans="1:12" ht="15">
      <c r="A197" s="57" t="s">
        <v>275</v>
      </c>
      <c r="B197" s="58" t="s">
        <v>277</v>
      </c>
      <c r="C197" s="59">
        <v>14052415</v>
      </c>
      <c r="D197" s="59">
        <v>2802415</v>
      </c>
      <c r="E197" s="59">
        <f t="shared" si="42"/>
        <v>0</v>
      </c>
      <c r="F197" s="59">
        <v>0</v>
      </c>
      <c r="G197" s="61">
        <f t="shared" si="38"/>
        <v>0</v>
      </c>
      <c r="H197" s="59">
        <f t="shared" si="35"/>
        <v>2802415</v>
      </c>
      <c r="I197" s="59">
        <f t="shared" si="41"/>
        <v>0</v>
      </c>
      <c r="J197" s="59">
        <v>0</v>
      </c>
      <c r="K197" s="61">
        <f t="shared" si="39"/>
        <v>0</v>
      </c>
      <c r="L197" s="62">
        <f t="shared" si="37"/>
        <v>2802415</v>
      </c>
    </row>
    <row r="198" spans="1:12" ht="15">
      <c r="A198" s="57" t="s">
        <v>276</v>
      </c>
      <c r="B198" s="58" t="s">
        <v>278</v>
      </c>
      <c r="C198" s="59">
        <v>1695260</v>
      </c>
      <c r="D198" s="59">
        <v>1625917</v>
      </c>
      <c r="E198" s="59">
        <f t="shared" si="42"/>
        <v>97230</v>
      </c>
      <c r="F198" s="59">
        <v>97230</v>
      </c>
      <c r="G198" s="61">
        <f t="shared" si="38"/>
        <v>0.0007613072305496234</v>
      </c>
      <c r="H198" s="59">
        <f t="shared" si="35"/>
        <v>1528687</v>
      </c>
      <c r="I198" s="59">
        <f t="shared" si="41"/>
        <v>47951</v>
      </c>
      <c r="J198" s="59">
        <v>47951</v>
      </c>
      <c r="K198" s="61">
        <f t="shared" si="39"/>
        <v>0.0004891860908985776</v>
      </c>
      <c r="L198" s="62">
        <f t="shared" si="37"/>
        <v>1577966</v>
      </c>
    </row>
    <row r="199" spans="1:12" ht="15">
      <c r="A199" s="57" t="s">
        <v>244</v>
      </c>
      <c r="B199" s="58" t="s">
        <v>245</v>
      </c>
      <c r="C199" s="59">
        <v>0</v>
      </c>
      <c r="D199" s="59">
        <v>0</v>
      </c>
      <c r="E199" s="59">
        <f t="shared" si="42"/>
        <v>0</v>
      </c>
      <c r="F199" s="59">
        <v>0</v>
      </c>
      <c r="G199" s="61">
        <f t="shared" si="38"/>
        <v>0</v>
      </c>
      <c r="H199" s="59">
        <f t="shared" si="35"/>
        <v>0</v>
      </c>
      <c r="I199" s="59">
        <f t="shared" si="41"/>
        <v>0</v>
      </c>
      <c r="J199" s="59">
        <v>0</v>
      </c>
      <c r="K199" s="61">
        <f t="shared" si="39"/>
        <v>0</v>
      </c>
      <c r="L199" s="62">
        <f t="shared" si="37"/>
        <v>0</v>
      </c>
    </row>
    <row r="200" spans="1:12" ht="14.25">
      <c r="A200" s="47" t="s">
        <v>175</v>
      </c>
      <c r="B200" s="53" t="s">
        <v>174</v>
      </c>
      <c r="C200" s="54">
        <f>SUM(C201:C203)</f>
        <v>27578334</v>
      </c>
      <c r="D200" s="54">
        <f>SUM(D201:D203)</f>
        <v>27578334</v>
      </c>
      <c r="E200" s="54">
        <f>SUM(E201:E203)</f>
        <v>1489635</v>
      </c>
      <c r="F200" s="54">
        <f>SUM(F201:F203)</f>
        <v>1489635</v>
      </c>
      <c r="G200" s="55">
        <f t="shared" si="38"/>
        <v>0.011663785831325602</v>
      </c>
      <c r="H200" s="54">
        <f t="shared" si="35"/>
        <v>26088699</v>
      </c>
      <c r="I200" s="54">
        <f>SUM(I201:I203)</f>
        <v>1476959</v>
      </c>
      <c r="J200" s="54">
        <f>SUM(J201:J203)</f>
        <v>1476959</v>
      </c>
      <c r="K200" s="55">
        <f t="shared" si="39"/>
        <v>0.01506762736183755</v>
      </c>
      <c r="L200" s="56">
        <f t="shared" si="37"/>
        <v>26101375</v>
      </c>
    </row>
    <row r="201" spans="1:12" ht="15">
      <c r="A201" s="57" t="s">
        <v>28</v>
      </c>
      <c r="B201" s="58" t="s">
        <v>33</v>
      </c>
      <c r="C201" s="59">
        <v>10981758</v>
      </c>
      <c r="D201" s="59">
        <v>10981758</v>
      </c>
      <c r="E201" s="59">
        <f>F201-0</f>
        <v>1489635</v>
      </c>
      <c r="F201" s="59">
        <v>1489635</v>
      </c>
      <c r="G201" s="61">
        <f t="shared" si="38"/>
        <v>0.011663785831325602</v>
      </c>
      <c r="H201" s="59">
        <f t="shared" si="35"/>
        <v>9492123</v>
      </c>
      <c r="I201" s="59">
        <f>J201-0</f>
        <v>1476959</v>
      </c>
      <c r="J201" s="59">
        <v>1476959</v>
      </c>
      <c r="K201" s="61">
        <f t="shared" si="39"/>
        <v>0.01506762736183755</v>
      </c>
      <c r="L201" s="62">
        <f t="shared" si="37"/>
        <v>9504799</v>
      </c>
    </row>
    <row r="202" spans="1:12" ht="15">
      <c r="A202" s="57" t="s">
        <v>139</v>
      </c>
      <c r="B202" s="58" t="s">
        <v>140</v>
      </c>
      <c r="C202" s="59">
        <v>900000</v>
      </c>
      <c r="D202" s="59">
        <v>900000</v>
      </c>
      <c r="E202" s="59">
        <f>F202-0</f>
        <v>0</v>
      </c>
      <c r="F202" s="59">
        <v>0</v>
      </c>
      <c r="G202" s="61">
        <f t="shared" si="38"/>
        <v>0</v>
      </c>
      <c r="H202" s="59">
        <f t="shared" si="35"/>
        <v>900000</v>
      </c>
      <c r="I202" s="59">
        <f>J202-0</f>
        <v>0</v>
      </c>
      <c r="J202" s="59">
        <v>0</v>
      </c>
      <c r="K202" s="61">
        <f t="shared" si="39"/>
        <v>0</v>
      </c>
      <c r="L202" s="62">
        <f t="shared" si="37"/>
        <v>900000</v>
      </c>
    </row>
    <row r="203" spans="1:12" ht="15">
      <c r="A203" s="57" t="s">
        <v>176</v>
      </c>
      <c r="B203" s="58" t="s">
        <v>177</v>
      </c>
      <c r="C203" s="59">
        <v>15696576</v>
      </c>
      <c r="D203" s="59">
        <v>15696576</v>
      </c>
      <c r="E203" s="59">
        <f>F203-0</f>
        <v>0</v>
      </c>
      <c r="F203" s="59">
        <v>0</v>
      </c>
      <c r="G203" s="61">
        <f t="shared" si="38"/>
        <v>0</v>
      </c>
      <c r="H203" s="59">
        <f t="shared" si="35"/>
        <v>15696576</v>
      </c>
      <c r="I203" s="59">
        <f>J203-0</f>
        <v>0</v>
      </c>
      <c r="J203" s="59">
        <v>0</v>
      </c>
      <c r="K203" s="61">
        <f t="shared" si="39"/>
        <v>0</v>
      </c>
      <c r="L203" s="62">
        <f t="shared" si="37"/>
        <v>15696576</v>
      </c>
    </row>
    <row r="204" spans="1:12" ht="14.25">
      <c r="A204" s="47" t="s">
        <v>178</v>
      </c>
      <c r="B204" s="53" t="s">
        <v>179</v>
      </c>
      <c r="C204" s="54">
        <f>SUM(C205:C215)</f>
        <v>219777111</v>
      </c>
      <c r="D204" s="54">
        <f>SUM(D205:D215)</f>
        <v>219777111</v>
      </c>
      <c r="E204" s="54">
        <f>SUM(E205:E215)</f>
        <v>8172598</v>
      </c>
      <c r="F204" s="54">
        <f>SUM(F205:F215)</f>
        <v>8172598</v>
      </c>
      <c r="G204" s="55">
        <f t="shared" si="38"/>
        <v>0.06399113390697718</v>
      </c>
      <c r="H204" s="54">
        <f t="shared" si="35"/>
        <v>211604513</v>
      </c>
      <c r="I204" s="54">
        <f>SUM(I205:I215)</f>
        <v>7569902</v>
      </c>
      <c r="J204" s="54">
        <f>SUM(J205:J215)</f>
        <v>7569902</v>
      </c>
      <c r="K204" s="55">
        <f t="shared" si="39"/>
        <v>0.07722655977696657</v>
      </c>
      <c r="L204" s="56">
        <f t="shared" si="37"/>
        <v>212207209</v>
      </c>
    </row>
    <row r="205" spans="1:12" ht="15">
      <c r="A205" s="57" t="s">
        <v>28</v>
      </c>
      <c r="B205" s="58" t="s">
        <v>33</v>
      </c>
      <c r="C205" s="59">
        <v>64682976</v>
      </c>
      <c r="D205" s="59">
        <v>67182976</v>
      </c>
      <c r="E205" s="59">
        <f aca="true" t="shared" si="43" ref="E205:E215">F205-0</f>
        <v>8145574</v>
      </c>
      <c r="F205" s="59">
        <v>8145574</v>
      </c>
      <c r="G205" s="61">
        <f t="shared" si="38"/>
        <v>0.0637795370068602</v>
      </c>
      <c r="H205" s="59">
        <f t="shared" si="35"/>
        <v>59037402</v>
      </c>
      <c r="I205" s="59">
        <f>J205-0</f>
        <v>7550949</v>
      </c>
      <c r="J205" s="59">
        <v>7550949</v>
      </c>
      <c r="K205" s="61">
        <f t="shared" si="39"/>
        <v>0.07703320522793108</v>
      </c>
      <c r="L205" s="62">
        <f t="shared" si="37"/>
        <v>59632027</v>
      </c>
    </row>
    <row r="206" spans="1:12" ht="15">
      <c r="A206" s="57" t="s">
        <v>49</v>
      </c>
      <c r="B206" s="58" t="s">
        <v>56</v>
      </c>
      <c r="C206" s="59">
        <v>15975000</v>
      </c>
      <c r="D206" s="59">
        <v>13475000</v>
      </c>
      <c r="E206" s="59">
        <f t="shared" si="43"/>
        <v>0</v>
      </c>
      <c r="F206" s="59">
        <v>0</v>
      </c>
      <c r="G206" s="61">
        <f t="shared" si="38"/>
        <v>0</v>
      </c>
      <c r="H206" s="59">
        <f t="shared" si="35"/>
        <v>13475000</v>
      </c>
      <c r="I206" s="59">
        <f aca="true" t="shared" si="44" ref="I206:I215">J206-0</f>
        <v>0</v>
      </c>
      <c r="J206" s="59">
        <v>0</v>
      </c>
      <c r="K206" s="61">
        <f t="shared" si="39"/>
        <v>0</v>
      </c>
      <c r="L206" s="62">
        <f t="shared" si="37"/>
        <v>13475000</v>
      </c>
    </row>
    <row r="207" spans="1:12" ht="15">
      <c r="A207" s="57" t="s">
        <v>51</v>
      </c>
      <c r="B207" s="58" t="s">
        <v>58</v>
      </c>
      <c r="C207" s="59">
        <v>0</v>
      </c>
      <c r="D207" s="59">
        <v>0</v>
      </c>
      <c r="E207" s="59">
        <f t="shared" si="43"/>
        <v>0</v>
      </c>
      <c r="F207" s="59">
        <v>0</v>
      </c>
      <c r="G207" s="61">
        <f t="shared" si="38"/>
        <v>0</v>
      </c>
      <c r="H207" s="59">
        <f t="shared" si="35"/>
        <v>0</v>
      </c>
      <c r="I207" s="59">
        <f t="shared" si="44"/>
        <v>0</v>
      </c>
      <c r="J207" s="59">
        <v>0</v>
      </c>
      <c r="K207" s="61">
        <f t="shared" si="39"/>
        <v>0</v>
      </c>
      <c r="L207" s="62">
        <f t="shared" si="37"/>
        <v>0</v>
      </c>
    </row>
    <row r="208" spans="1:12" ht="15">
      <c r="A208" s="57" t="s">
        <v>160</v>
      </c>
      <c r="B208" s="58" t="s">
        <v>161</v>
      </c>
      <c r="C208" s="59">
        <v>0</v>
      </c>
      <c r="D208" s="59">
        <v>0</v>
      </c>
      <c r="E208" s="59">
        <f t="shared" si="43"/>
        <v>0</v>
      </c>
      <c r="F208" s="59">
        <v>0</v>
      </c>
      <c r="G208" s="61">
        <f t="shared" si="38"/>
        <v>0</v>
      </c>
      <c r="H208" s="59">
        <f>D208-F208</f>
        <v>0</v>
      </c>
      <c r="I208" s="59">
        <f t="shared" si="44"/>
        <v>0</v>
      </c>
      <c r="J208" s="59">
        <v>0</v>
      </c>
      <c r="K208" s="61">
        <f t="shared" si="39"/>
        <v>0</v>
      </c>
      <c r="L208" s="62">
        <f>D208-J208</f>
        <v>0</v>
      </c>
    </row>
    <row r="209" spans="1:12" ht="15">
      <c r="A209" s="57" t="s">
        <v>97</v>
      </c>
      <c r="B209" s="58" t="s">
        <v>241</v>
      </c>
      <c r="C209" s="59">
        <v>15000</v>
      </c>
      <c r="D209" s="59">
        <v>15000</v>
      </c>
      <c r="E209" s="59">
        <f t="shared" si="43"/>
        <v>1022</v>
      </c>
      <c r="F209" s="59">
        <v>1022</v>
      </c>
      <c r="G209" s="61">
        <f t="shared" si="38"/>
        <v>8.002221429823256E-06</v>
      </c>
      <c r="H209" s="59">
        <f>D209-F209</f>
        <v>13978</v>
      </c>
      <c r="I209" s="59">
        <f>J209-0</f>
        <v>854</v>
      </c>
      <c r="J209" s="59">
        <v>854</v>
      </c>
      <c r="K209" s="61">
        <f t="shared" si="39"/>
        <v>8.712329703809832E-06</v>
      </c>
      <c r="L209" s="62">
        <f>D209-J209</f>
        <v>14146</v>
      </c>
    </row>
    <row r="210" spans="1:12" ht="15">
      <c r="A210" s="57" t="s">
        <v>180</v>
      </c>
      <c r="B210" s="58" t="s">
        <v>181</v>
      </c>
      <c r="C210" s="59">
        <v>69119338</v>
      </c>
      <c r="D210" s="59">
        <v>69119338</v>
      </c>
      <c r="E210" s="59">
        <f t="shared" si="43"/>
        <v>17222</v>
      </c>
      <c r="F210" s="59">
        <v>17222</v>
      </c>
      <c r="G210" s="61">
        <f t="shared" si="38"/>
        <v>0.00013484761004345998</v>
      </c>
      <c r="H210" s="59">
        <f>D210-F210</f>
        <v>69102116</v>
      </c>
      <c r="I210" s="59">
        <f>J210-0</f>
        <v>16853</v>
      </c>
      <c r="J210" s="59">
        <v>16853</v>
      </c>
      <c r="K210" s="61">
        <f t="shared" si="39"/>
        <v>0.00017193078746874368</v>
      </c>
      <c r="L210" s="62">
        <f>D210-J210</f>
        <v>69102485</v>
      </c>
    </row>
    <row r="211" spans="1:12" ht="15">
      <c r="A211" s="57" t="s">
        <v>182</v>
      </c>
      <c r="B211" s="58" t="s">
        <v>183</v>
      </c>
      <c r="C211" s="59">
        <v>22200</v>
      </c>
      <c r="D211" s="59">
        <v>22200</v>
      </c>
      <c r="E211" s="59">
        <f t="shared" si="43"/>
        <v>8780</v>
      </c>
      <c r="F211" s="59">
        <v>8780</v>
      </c>
      <c r="G211" s="61">
        <f t="shared" si="38"/>
        <v>6.874706864368706E-05</v>
      </c>
      <c r="H211" s="59">
        <f>D211-F211</f>
        <v>13420</v>
      </c>
      <c r="I211" s="59">
        <f>J211-0</f>
        <v>1246</v>
      </c>
      <c r="J211" s="59">
        <v>1246</v>
      </c>
      <c r="K211" s="61">
        <f t="shared" si="39"/>
        <v>1.2711431862935657E-05</v>
      </c>
      <c r="L211" s="62">
        <f>D211-J211</f>
        <v>20954</v>
      </c>
    </row>
    <row r="212" spans="1:12" ht="15">
      <c r="A212" s="57" t="s">
        <v>184</v>
      </c>
      <c r="B212" s="58" t="s">
        <v>250</v>
      </c>
      <c r="C212" s="59">
        <v>542648</v>
      </c>
      <c r="D212" s="59">
        <v>542648</v>
      </c>
      <c r="E212" s="59">
        <f t="shared" si="43"/>
        <v>0</v>
      </c>
      <c r="F212" s="59">
        <v>0</v>
      </c>
      <c r="G212" s="61">
        <f t="shared" si="38"/>
        <v>0</v>
      </c>
      <c r="H212" s="59">
        <f t="shared" si="35"/>
        <v>542648</v>
      </c>
      <c r="I212" s="59">
        <f t="shared" si="44"/>
        <v>0</v>
      </c>
      <c r="J212" s="59">
        <v>0</v>
      </c>
      <c r="K212" s="61">
        <f t="shared" si="39"/>
        <v>0</v>
      </c>
      <c r="L212" s="62">
        <f t="shared" si="37"/>
        <v>542648</v>
      </c>
    </row>
    <row r="213" spans="1:12" ht="15">
      <c r="A213" s="57" t="s">
        <v>185</v>
      </c>
      <c r="B213" s="58" t="s">
        <v>186</v>
      </c>
      <c r="C213" s="59">
        <v>69375233</v>
      </c>
      <c r="D213" s="59">
        <v>69375233</v>
      </c>
      <c r="E213" s="59">
        <f t="shared" si="43"/>
        <v>0</v>
      </c>
      <c r="F213" s="59">
        <v>0</v>
      </c>
      <c r="G213" s="61">
        <f aca="true" t="shared" si="45" ref="G213:G244">(F213/$F$257)*100</f>
        <v>0</v>
      </c>
      <c r="H213" s="59">
        <f t="shared" si="35"/>
        <v>69375233</v>
      </c>
      <c r="I213" s="59">
        <f t="shared" si="44"/>
        <v>0</v>
      </c>
      <c r="J213" s="59">
        <v>0</v>
      </c>
      <c r="K213" s="61">
        <f aca="true" t="shared" si="46" ref="K213:K244">(J213/$J$257)*100</f>
        <v>0</v>
      </c>
      <c r="L213" s="62">
        <f t="shared" si="37"/>
        <v>69375233</v>
      </c>
    </row>
    <row r="214" spans="1:12" ht="15">
      <c r="A214" s="57" t="s">
        <v>187</v>
      </c>
      <c r="B214" s="58" t="s">
        <v>188</v>
      </c>
      <c r="C214" s="59">
        <v>0</v>
      </c>
      <c r="D214" s="59">
        <v>0</v>
      </c>
      <c r="E214" s="59">
        <f t="shared" si="43"/>
        <v>0</v>
      </c>
      <c r="F214" s="59">
        <v>0</v>
      </c>
      <c r="G214" s="61">
        <f t="shared" si="45"/>
        <v>0</v>
      </c>
      <c r="H214" s="59">
        <f>D214-F214</f>
        <v>0</v>
      </c>
      <c r="I214" s="59">
        <f t="shared" si="44"/>
        <v>0</v>
      </c>
      <c r="J214" s="59">
        <v>0</v>
      </c>
      <c r="K214" s="61">
        <f t="shared" si="46"/>
        <v>0</v>
      </c>
      <c r="L214" s="62">
        <f>D214-J214</f>
        <v>0</v>
      </c>
    </row>
    <row r="215" spans="1:12" ht="15">
      <c r="A215" s="57" t="s">
        <v>253</v>
      </c>
      <c r="B215" s="58" t="s">
        <v>254</v>
      </c>
      <c r="C215" s="59">
        <v>44716</v>
      </c>
      <c r="D215" s="59">
        <v>44716</v>
      </c>
      <c r="E215" s="59">
        <f t="shared" si="43"/>
        <v>0</v>
      </c>
      <c r="F215" s="59">
        <v>0</v>
      </c>
      <c r="G215" s="61">
        <f t="shared" si="45"/>
        <v>0</v>
      </c>
      <c r="H215" s="59">
        <f t="shared" si="35"/>
        <v>44716</v>
      </c>
      <c r="I215" s="59">
        <f t="shared" si="44"/>
        <v>0</v>
      </c>
      <c r="J215" s="59">
        <v>0</v>
      </c>
      <c r="K215" s="61">
        <f t="shared" si="46"/>
        <v>0</v>
      </c>
      <c r="L215" s="62">
        <f t="shared" si="37"/>
        <v>44716</v>
      </c>
    </row>
    <row r="216" spans="1:12" ht="14.25">
      <c r="A216" s="47" t="s">
        <v>189</v>
      </c>
      <c r="B216" s="53" t="s">
        <v>190</v>
      </c>
      <c r="C216" s="54">
        <f>SUM(C217:C226)</f>
        <v>274908807</v>
      </c>
      <c r="D216" s="54">
        <f>SUM(D217:D226)</f>
        <v>274908807</v>
      </c>
      <c r="E216" s="54">
        <f>SUM(E217:E226)</f>
        <v>34911160</v>
      </c>
      <c r="F216" s="54">
        <f>SUM(F217:F226)</f>
        <v>34911160</v>
      </c>
      <c r="G216" s="55">
        <f t="shared" si="45"/>
        <v>0.2733530652563488</v>
      </c>
      <c r="H216" s="54">
        <f t="shared" si="35"/>
        <v>239997647</v>
      </c>
      <c r="I216" s="54">
        <f>SUM(I217:I226)</f>
        <v>27385532</v>
      </c>
      <c r="J216" s="54">
        <f>SUM(J217:J226)</f>
        <v>27385532</v>
      </c>
      <c r="K216" s="55">
        <f t="shared" si="46"/>
        <v>0.2793814799745137</v>
      </c>
      <c r="L216" s="56">
        <f t="shared" si="37"/>
        <v>247523275</v>
      </c>
    </row>
    <row r="217" spans="1:12" ht="15">
      <c r="A217" s="57" t="s">
        <v>28</v>
      </c>
      <c r="B217" s="58" t="s">
        <v>33</v>
      </c>
      <c r="C217" s="59">
        <v>90489797</v>
      </c>
      <c r="D217" s="59">
        <v>90489797</v>
      </c>
      <c r="E217" s="59">
        <f aca="true" t="shared" si="47" ref="E217:E226">F217-0</f>
        <v>13397306</v>
      </c>
      <c r="F217" s="59">
        <v>13397306</v>
      </c>
      <c r="G217" s="61">
        <f t="shared" si="45"/>
        <v>0.10490040036702512</v>
      </c>
      <c r="H217" s="59">
        <f t="shared" si="35"/>
        <v>77092491</v>
      </c>
      <c r="I217" s="59">
        <f aca="true" t="shared" si="48" ref="I217:I226">J217-0</f>
        <v>9246202</v>
      </c>
      <c r="J217" s="59">
        <v>9246202</v>
      </c>
      <c r="K217" s="61">
        <f t="shared" si="46"/>
        <v>0.09432782240284061</v>
      </c>
      <c r="L217" s="62">
        <f t="shared" si="37"/>
        <v>81243595</v>
      </c>
    </row>
    <row r="218" spans="1:12" ht="15">
      <c r="A218" s="57" t="s">
        <v>39</v>
      </c>
      <c r="B218" s="58" t="s">
        <v>41</v>
      </c>
      <c r="C218" s="59">
        <v>5000</v>
      </c>
      <c r="D218" s="59">
        <v>5000</v>
      </c>
      <c r="E218" s="59">
        <f t="shared" si="47"/>
        <v>0</v>
      </c>
      <c r="F218" s="59">
        <v>0</v>
      </c>
      <c r="G218" s="61">
        <f t="shared" si="45"/>
        <v>0</v>
      </c>
      <c r="H218" s="59">
        <f t="shared" si="35"/>
        <v>5000</v>
      </c>
      <c r="I218" s="59">
        <f t="shared" si="48"/>
        <v>0</v>
      </c>
      <c r="J218" s="59">
        <v>0</v>
      </c>
      <c r="K218" s="61">
        <f t="shared" si="46"/>
        <v>0</v>
      </c>
      <c r="L218" s="62">
        <f t="shared" si="37"/>
        <v>5000</v>
      </c>
    </row>
    <row r="219" spans="1:12" ht="15">
      <c r="A219" s="57" t="s">
        <v>131</v>
      </c>
      <c r="B219" s="58" t="s">
        <v>132</v>
      </c>
      <c r="C219" s="59">
        <v>1164010</v>
      </c>
      <c r="D219" s="59">
        <v>1164010</v>
      </c>
      <c r="E219" s="59">
        <f t="shared" si="47"/>
        <v>0</v>
      </c>
      <c r="F219" s="59">
        <v>0</v>
      </c>
      <c r="G219" s="61">
        <f t="shared" si="45"/>
        <v>0</v>
      </c>
      <c r="H219" s="59">
        <f>D219-F219</f>
        <v>1164010</v>
      </c>
      <c r="I219" s="59">
        <f t="shared" si="48"/>
        <v>0</v>
      </c>
      <c r="J219" s="59">
        <v>0</v>
      </c>
      <c r="K219" s="61">
        <f t="shared" si="46"/>
        <v>0</v>
      </c>
      <c r="L219" s="62">
        <f>D219-J219</f>
        <v>1164010</v>
      </c>
    </row>
    <row r="220" spans="1:12" ht="15">
      <c r="A220" s="57" t="s">
        <v>83</v>
      </c>
      <c r="B220" s="58" t="s">
        <v>85</v>
      </c>
      <c r="C220" s="59">
        <v>11353566</v>
      </c>
      <c r="D220" s="59">
        <v>11353566</v>
      </c>
      <c r="E220" s="59">
        <f t="shared" si="47"/>
        <v>0</v>
      </c>
      <c r="F220" s="59">
        <v>0</v>
      </c>
      <c r="G220" s="61">
        <f t="shared" si="45"/>
        <v>0</v>
      </c>
      <c r="H220" s="59">
        <f>D220-F220</f>
        <v>11353566</v>
      </c>
      <c r="I220" s="59">
        <f t="shared" si="48"/>
        <v>0</v>
      </c>
      <c r="J220" s="59">
        <v>0</v>
      </c>
      <c r="K220" s="61">
        <f t="shared" si="46"/>
        <v>0</v>
      </c>
      <c r="L220" s="62">
        <f>D220-J220</f>
        <v>11353566</v>
      </c>
    </row>
    <row r="221" spans="1:12" ht="15">
      <c r="A221" s="57" t="s">
        <v>53</v>
      </c>
      <c r="B221" s="58" t="s">
        <v>60</v>
      </c>
      <c r="C221" s="59">
        <v>9500000</v>
      </c>
      <c r="D221" s="59">
        <v>8573000</v>
      </c>
      <c r="E221" s="59">
        <f t="shared" si="47"/>
        <v>0</v>
      </c>
      <c r="F221" s="59">
        <v>0</v>
      </c>
      <c r="G221" s="61">
        <f t="shared" si="45"/>
        <v>0</v>
      </c>
      <c r="H221" s="59">
        <f t="shared" si="35"/>
        <v>8573000</v>
      </c>
      <c r="I221" s="59">
        <f t="shared" si="48"/>
        <v>0</v>
      </c>
      <c r="J221" s="59">
        <v>0</v>
      </c>
      <c r="K221" s="61">
        <f t="shared" si="46"/>
        <v>0</v>
      </c>
      <c r="L221" s="62">
        <f t="shared" si="37"/>
        <v>8573000</v>
      </c>
    </row>
    <row r="222" spans="1:12" ht="15">
      <c r="A222" s="57" t="s">
        <v>191</v>
      </c>
      <c r="B222" s="58" t="s">
        <v>192</v>
      </c>
      <c r="C222" s="59">
        <v>13672544</v>
      </c>
      <c r="D222" s="59">
        <v>14599544</v>
      </c>
      <c r="E222" s="59">
        <f t="shared" si="47"/>
        <v>2047499</v>
      </c>
      <c r="F222" s="59">
        <v>2047499</v>
      </c>
      <c r="G222" s="61">
        <f t="shared" si="45"/>
        <v>0.016031839897594602</v>
      </c>
      <c r="H222" s="59">
        <f t="shared" si="35"/>
        <v>12552045</v>
      </c>
      <c r="I222" s="59">
        <f t="shared" si="48"/>
        <v>237443</v>
      </c>
      <c r="J222" s="59">
        <v>237443</v>
      </c>
      <c r="K222" s="61">
        <f t="shared" si="46"/>
        <v>0.0024223439131870234</v>
      </c>
      <c r="L222" s="62">
        <f t="shared" si="37"/>
        <v>14362101</v>
      </c>
    </row>
    <row r="223" spans="1:12" ht="15">
      <c r="A223" s="57" t="s">
        <v>244</v>
      </c>
      <c r="B223" s="58" t="s">
        <v>245</v>
      </c>
      <c r="C223" s="59">
        <v>26350</v>
      </c>
      <c r="D223" s="59">
        <v>26350</v>
      </c>
      <c r="E223" s="59">
        <f t="shared" si="47"/>
        <v>0</v>
      </c>
      <c r="F223" s="59">
        <v>0</v>
      </c>
      <c r="G223" s="61">
        <f t="shared" si="45"/>
        <v>0</v>
      </c>
      <c r="H223" s="59">
        <f t="shared" si="35"/>
        <v>26350</v>
      </c>
      <c r="I223" s="59">
        <f t="shared" si="48"/>
        <v>0</v>
      </c>
      <c r="J223" s="59">
        <v>0</v>
      </c>
      <c r="K223" s="61">
        <f t="shared" si="46"/>
        <v>0</v>
      </c>
      <c r="L223" s="62">
        <f t="shared" si="37"/>
        <v>26350</v>
      </c>
    </row>
    <row r="224" spans="1:12" ht="15">
      <c r="A224" s="57" t="s">
        <v>279</v>
      </c>
      <c r="B224" s="58" t="s">
        <v>280</v>
      </c>
      <c r="C224" s="59">
        <v>5000</v>
      </c>
      <c r="D224" s="59">
        <v>5000</v>
      </c>
      <c r="E224" s="59">
        <f t="shared" si="47"/>
        <v>0</v>
      </c>
      <c r="F224" s="59">
        <v>0</v>
      </c>
      <c r="G224" s="61">
        <f t="shared" si="45"/>
        <v>0</v>
      </c>
      <c r="H224" s="59">
        <f t="shared" si="35"/>
        <v>5000</v>
      </c>
      <c r="I224" s="59">
        <f t="shared" si="48"/>
        <v>0</v>
      </c>
      <c r="J224" s="59">
        <v>0</v>
      </c>
      <c r="K224" s="61">
        <f t="shared" si="46"/>
        <v>0</v>
      </c>
      <c r="L224" s="62">
        <f t="shared" si="37"/>
        <v>5000</v>
      </c>
    </row>
    <row r="225" spans="1:12" ht="15">
      <c r="A225" s="57" t="s">
        <v>54</v>
      </c>
      <c r="B225" s="58" t="s">
        <v>61</v>
      </c>
      <c r="C225" s="59">
        <v>148515979</v>
      </c>
      <c r="D225" s="59">
        <v>148515979</v>
      </c>
      <c r="E225" s="59">
        <f t="shared" si="47"/>
        <v>19465502</v>
      </c>
      <c r="F225" s="59">
        <v>19465502</v>
      </c>
      <c r="G225" s="61">
        <f t="shared" si="45"/>
        <v>0.15241414603392117</v>
      </c>
      <c r="H225" s="59">
        <f t="shared" si="35"/>
        <v>129050477</v>
      </c>
      <c r="I225" s="59">
        <f t="shared" si="48"/>
        <v>17901034</v>
      </c>
      <c r="J225" s="59">
        <v>17901034</v>
      </c>
      <c r="K225" s="61">
        <f t="shared" si="46"/>
        <v>0.18262261153057346</v>
      </c>
      <c r="L225" s="62">
        <f t="shared" si="37"/>
        <v>130614945</v>
      </c>
    </row>
    <row r="226" spans="1:12" ht="15">
      <c r="A226" s="57" t="s">
        <v>185</v>
      </c>
      <c r="B226" s="58" t="s">
        <v>186</v>
      </c>
      <c r="C226" s="59">
        <v>176561</v>
      </c>
      <c r="D226" s="59">
        <v>176561</v>
      </c>
      <c r="E226" s="59">
        <f t="shared" si="47"/>
        <v>853</v>
      </c>
      <c r="F226" s="59">
        <v>853</v>
      </c>
      <c r="G226" s="61">
        <f t="shared" si="45"/>
        <v>6.678957807866182E-06</v>
      </c>
      <c r="H226" s="59">
        <f t="shared" si="35"/>
        <v>175708</v>
      </c>
      <c r="I226" s="59">
        <f t="shared" si="48"/>
        <v>853</v>
      </c>
      <c r="J226" s="59">
        <v>853</v>
      </c>
      <c r="K226" s="61">
        <f t="shared" si="46"/>
        <v>8.702127912587573E-06</v>
      </c>
      <c r="L226" s="62">
        <f t="shared" si="37"/>
        <v>175708</v>
      </c>
    </row>
    <row r="227" spans="1:12" ht="14.25">
      <c r="A227" s="47" t="s">
        <v>193</v>
      </c>
      <c r="B227" s="53" t="s">
        <v>194</v>
      </c>
      <c r="C227" s="54">
        <f>SUM(C228:C230)</f>
        <v>10171340</v>
      </c>
      <c r="D227" s="54">
        <f>SUM(D228:D230)</f>
        <v>10171340</v>
      </c>
      <c r="E227" s="54">
        <f>SUM(E228:E230)</f>
        <v>1555407</v>
      </c>
      <c r="F227" s="54">
        <f>SUM(F228:F230)</f>
        <v>1555407</v>
      </c>
      <c r="G227" s="55">
        <f t="shared" si="45"/>
        <v>0.012178778109096967</v>
      </c>
      <c r="H227" s="54">
        <f t="shared" si="35"/>
        <v>8615933</v>
      </c>
      <c r="I227" s="54">
        <f>SUM(I228:I229)</f>
        <v>1276530</v>
      </c>
      <c r="J227" s="54">
        <f>SUM(J228:J229)</f>
        <v>1276530</v>
      </c>
      <c r="K227" s="55">
        <f t="shared" si="46"/>
        <v>0.013022892548951247</v>
      </c>
      <c r="L227" s="56">
        <f t="shared" si="37"/>
        <v>8894810</v>
      </c>
    </row>
    <row r="228" spans="1:12" ht="15">
      <c r="A228" s="57" t="s">
        <v>28</v>
      </c>
      <c r="B228" s="58" t="s">
        <v>33</v>
      </c>
      <c r="C228" s="59">
        <v>6026742</v>
      </c>
      <c r="D228" s="59">
        <v>6026742</v>
      </c>
      <c r="E228" s="59">
        <f>F228-0</f>
        <v>1305407</v>
      </c>
      <c r="F228" s="59">
        <v>1305407</v>
      </c>
      <c r="G228" s="61">
        <f t="shared" si="45"/>
        <v>0.010221287544071709</v>
      </c>
      <c r="H228" s="59">
        <f t="shared" si="35"/>
        <v>4721335</v>
      </c>
      <c r="I228" s="59">
        <f>J228-0</f>
        <v>1276530</v>
      </c>
      <c r="J228" s="59">
        <v>1276530</v>
      </c>
      <c r="K228" s="61">
        <f t="shared" si="46"/>
        <v>0.013022892548951247</v>
      </c>
      <c r="L228" s="62">
        <f t="shared" si="37"/>
        <v>4750212</v>
      </c>
    </row>
    <row r="229" spans="1:12" ht="15">
      <c r="A229" s="57" t="s">
        <v>164</v>
      </c>
      <c r="B229" s="58" t="s">
        <v>165</v>
      </c>
      <c r="C229" s="59">
        <v>3018075</v>
      </c>
      <c r="D229" s="59">
        <v>3018075</v>
      </c>
      <c r="E229" s="59">
        <f>F229-0</f>
        <v>250000</v>
      </c>
      <c r="F229" s="59">
        <v>250000</v>
      </c>
      <c r="G229" s="61">
        <f t="shared" si="45"/>
        <v>0.001957490565025258</v>
      </c>
      <c r="H229" s="59">
        <f t="shared" si="35"/>
        <v>2768075</v>
      </c>
      <c r="I229" s="59">
        <f>J229-0</f>
        <v>0</v>
      </c>
      <c r="J229" s="59">
        <v>0</v>
      </c>
      <c r="K229" s="61">
        <f t="shared" si="46"/>
        <v>0</v>
      </c>
      <c r="L229" s="62">
        <f t="shared" si="37"/>
        <v>3018075</v>
      </c>
    </row>
    <row r="230" spans="1:12" ht="15">
      <c r="A230" s="57" t="s">
        <v>117</v>
      </c>
      <c r="B230" s="58" t="s">
        <v>124</v>
      </c>
      <c r="C230" s="59">
        <v>1126523</v>
      </c>
      <c r="D230" s="59">
        <v>1126523</v>
      </c>
      <c r="E230" s="59">
        <f>F230-0</f>
        <v>0</v>
      </c>
      <c r="F230" s="59">
        <v>0</v>
      </c>
      <c r="G230" s="61">
        <f t="shared" si="45"/>
        <v>0</v>
      </c>
      <c r="H230" s="59">
        <f t="shared" si="35"/>
        <v>1126523</v>
      </c>
      <c r="I230" s="59">
        <f>J230-0</f>
        <v>0</v>
      </c>
      <c r="J230" s="59">
        <v>0</v>
      </c>
      <c r="K230" s="61">
        <f t="shared" si="46"/>
        <v>0</v>
      </c>
      <c r="L230" s="62">
        <f t="shared" si="37"/>
        <v>1126523</v>
      </c>
    </row>
    <row r="231" spans="1:12" ht="14.25">
      <c r="A231" s="47" t="s">
        <v>195</v>
      </c>
      <c r="B231" s="53" t="s">
        <v>196</v>
      </c>
      <c r="C231" s="54">
        <f>SUM(C232:C241)</f>
        <v>1598616202</v>
      </c>
      <c r="D231" s="54">
        <f>SUM(D232:D241)</f>
        <v>1598133122</v>
      </c>
      <c r="E231" s="54">
        <f>SUM(E232:E241)</f>
        <v>107764454</v>
      </c>
      <c r="F231" s="54">
        <f>SUM(F232:F241)</f>
        <v>107764454</v>
      </c>
      <c r="G231" s="55">
        <f t="shared" si="45"/>
        <v>0.8437916078003939</v>
      </c>
      <c r="H231" s="54">
        <f t="shared" si="35"/>
        <v>1490368668</v>
      </c>
      <c r="I231" s="54">
        <f>SUM(I232:I241)</f>
        <v>84801179</v>
      </c>
      <c r="J231" s="54">
        <f>SUM(J232:J241)</f>
        <v>84801179</v>
      </c>
      <c r="K231" s="55">
        <f t="shared" si="46"/>
        <v>0.8651239235594785</v>
      </c>
      <c r="L231" s="56">
        <f t="shared" si="37"/>
        <v>1513331943</v>
      </c>
    </row>
    <row r="232" spans="1:12" ht="15">
      <c r="A232" s="57" t="s">
        <v>28</v>
      </c>
      <c r="B232" s="58" t="s">
        <v>33</v>
      </c>
      <c r="C232" s="59">
        <v>339208304</v>
      </c>
      <c r="D232" s="59">
        <v>341557551</v>
      </c>
      <c r="E232" s="59">
        <f>F232-0</f>
        <v>38923480</v>
      </c>
      <c r="F232" s="59">
        <v>38923480</v>
      </c>
      <c r="G232" s="61">
        <f t="shared" si="45"/>
        <v>0.3047693794317974</v>
      </c>
      <c r="H232" s="59">
        <f t="shared" si="35"/>
        <v>302634071</v>
      </c>
      <c r="I232" s="59">
        <f>J232-0</f>
        <v>34443428</v>
      </c>
      <c r="J232" s="59">
        <v>34443428</v>
      </c>
      <c r="K232" s="61">
        <f t="shared" si="46"/>
        <v>0.3513846614349359</v>
      </c>
      <c r="L232" s="62">
        <f t="shared" si="37"/>
        <v>307114123</v>
      </c>
    </row>
    <row r="233" spans="1:12" ht="15">
      <c r="A233" s="57" t="s">
        <v>131</v>
      </c>
      <c r="B233" s="58" t="s">
        <v>267</v>
      </c>
      <c r="C233" s="59">
        <v>0</v>
      </c>
      <c r="D233" s="59">
        <v>0</v>
      </c>
      <c r="E233" s="59">
        <f aca="true" t="shared" si="49" ref="E233:E241">F233-0</f>
        <v>0</v>
      </c>
      <c r="F233" s="59">
        <v>0</v>
      </c>
      <c r="G233" s="61">
        <f t="shared" si="45"/>
        <v>0</v>
      </c>
      <c r="H233" s="59">
        <f t="shared" si="35"/>
        <v>0</v>
      </c>
      <c r="I233" s="59">
        <f aca="true" t="shared" si="50" ref="I233:I241">J233-0</f>
        <v>0</v>
      </c>
      <c r="J233" s="59">
        <v>0</v>
      </c>
      <c r="K233" s="61">
        <f t="shared" si="46"/>
        <v>0</v>
      </c>
      <c r="L233" s="62">
        <f t="shared" si="37"/>
        <v>0</v>
      </c>
    </row>
    <row r="234" spans="1:12" ht="15">
      <c r="A234" s="57" t="s">
        <v>135</v>
      </c>
      <c r="B234" s="58" t="s">
        <v>136</v>
      </c>
      <c r="C234" s="59">
        <v>311977642</v>
      </c>
      <c r="D234" s="59">
        <v>305977642</v>
      </c>
      <c r="E234" s="59">
        <f t="shared" si="49"/>
        <v>0</v>
      </c>
      <c r="F234" s="59">
        <v>0</v>
      </c>
      <c r="G234" s="61">
        <f t="shared" si="45"/>
        <v>0</v>
      </c>
      <c r="H234" s="59">
        <f t="shared" si="35"/>
        <v>305977642</v>
      </c>
      <c r="I234" s="59">
        <f t="shared" si="50"/>
        <v>0</v>
      </c>
      <c r="J234" s="59">
        <v>0</v>
      </c>
      <c r="K234" s="61">
        <f t="shared" si="46"/>
        <v>0</v>
      </c>
      <c r="L234" s="62">
        <f t="shared" si="37"/>
        <v>305977642</v>
      </c>
    </row>
    <row r="235" spans="1:12" ht="15">
      <c r="A235" s="57" t="s">
        <v>151</v>
      </c>
      <c r="B235" s="58" t="s">
        <v>152</v>
      </c>
      <c r="C235" s="59">
        <v>560171232</v>
      </c>
      <c r="D235" s="59">
        <v>560171232</v>
      </c>
      <c r="E235" s="59">
        <f t="shared" si="49"/>
        <v>51584937</v>
      </c>
      <c r="F235" s="59">
        <v>51584937</v>
      </c>
      <c r="G235" s="61">
        <f t="shared" si="45"/>
        <v>0.4039081098996894</v>
      </c>
      <c r="H235" s="59">
        <f t="shared" si="35"/>
        <v>508586295</v>
      </c>
      <c r="I235" s="59">
        <f t="shared" si="50"/>
        <v>45100000</v>
      </c>
      <c r="J235" s="59">
        <v>45100000</v>
      </c>
      <c r="K235" s="61">
        <f t="shared" si="46"/>
        <v>0.46010078412391503</v>
      </c>
      <c r="L235" s="62">
        <f t="shared" si="37"/>
        <v>515071232</v>
      </c>
    </row>
    <row r="236" spans="1:12" ht="15">
      <c r="A236" s="57" t="s">
        <v>145</v>
      </c>
      <c r="B236" s="58" t="s">
        <v>146</v>
      </c>
      <c r="C236" s="59">
        <v>5000</v>
      </c>
      <c r="D236" s="59">
        <v>5000</v>
      </c>
      <c r="E236" s="59">
        <f t="shared" si="49"/>
        <v>0</v>
      </c>
      <c r="F236" s="59">
        <v>0</v>
      </c>
      <c r="G236" s="61">
        <f t="shared" si="45"/>
        <v>0</v>
      </c>
      <c r="H236" s="59">
        <f t="shared" si="35"/>
        <v>5000</v>
      </c>
      <c r="I236" s="59">
        <f t="shared" si="50"/>
        <v>0</v>
      </c>
      <c r="J236" s="59">
        <v>0</v>
      </c>
      <c r="K236" s="61">
        <f t="shared" si="46"/>
        <v>0</v>
      </c>
      <c r="L236" s="62">
        <f t="shared" si="37"/>
        <v>5000</v>
      </c>
    </row>
    <row r="237" spans="1:12" ht="15">
      <c r="A237" s="57" t="s">
        <v>70</v>
      </c>
      <c r="B237" s="58" t="s">
        <v>78</v>
      </c>
      <c r="C237" s="59">
        <v>36516336</v>
      </c>
      <c r="D237" s="59">
        <v>36516336</v>
      </c>
      <c r="E237" s="59">
        <f t="shared" si="49"/>
        <v>0</v>
      </c>
      <c r="F237" s="59">
        <v>0</v>
      </c>
      <c r="G237" s="61">
        <f t="shared" si="45"/>
        <v>0</v>
      </c>
      <c r="H237" s="59">
        <f t="shared" si="35"/>
        <v>36516336</v>
      </c>
      <c r="I237" s="59">
        <f t="shared" si="50"/>
        <v>0</v>
      </c>
      <c r="J237" s="59">
        <v>0</v>
      </c>
      <c r="K237" s="61">
        <f t="shared" si="46"/>
        <v>0</v>
      </c>
      <c r="L237" s="62">
        <f t="shared" si="37"/>
        <v>36516336</v>
      </c>
    </row>
    <row r="238" spans="1:12" ht="15">
      <c r="A238" s="57" t="s">
        <v>71</v>
      </c>
      <c r="B238" s="58" t="s">
        <v>79</v>
      </c>
      <c r="C238" s="59">
        <v>205431755</v>
      </c>
      <c r="D238" s="59">
        <v>211897755</v>
      </c>
      <c r="E238" s="59">
        <f t="shared" si="49"/>
        <v>17139123</v>
      </c>
      <c r="F238" s="59">
        <v>17139123</v>
      </c>
      <c r="G238" s="61">
        <f t="shared" si="45"/>
        <v>0.1341986862612296</v>
      </c>
      <c r="H238" s="59">
        <f t="shared" si="35"/>
        <v>194758632</v>
      </c>
      <c r="I238" s="59">
        <f t="shared" si="50"/>
        <v>5257751</v>
      </c>
      <c r="J238" s="59">
        <v>5257751</v>
      </c>
      <c r="K238" s="61">
        <f t="shared" si="46"/>
        <v>0.05363847800062746</v>
      </c>
      <c r="L238" s="62">
        <f t="shared" si="37"/>
        <v>206640004</v>
      </c>
    </row>
    <row r="239" spans="1:12" ht="15">
      <c r="A239" s="57" t="s">
        <v>197</v>
      </c>
      <c r="B239" s="58" t="s">
        <v>198</v>
      </c>
      <c r="C239" s="59">
        <v>75810302</v>
      </c>
      <c r="D239" s="59">
        <v>75810302</v>
      </c>
      <c r="E239" s="59">
        <f t="shared" si="49"/>
        <v>66994</v>
      </c>
      <c r="F239" s="59">
        <v>66994</v>
      </c>
      <c r="G239" s="61">
        <f t="shared" si="45"/>
        <v>0.0005245604916532086</v>
      </c>
      <c r="H239" s="59">
        <f t="shared" si="35"/>
        <v>75743308</v>
      </c>
      <c r="I239" s="59">
        <f t="shared" si="50"/>
        <v>0</v>
      </c>
      <c r="J239" s="59">
        <v>0</v>
      </c>
      <c r="K239" s="61">
        <f t="shared" si="46"/>
        <v>0</v>
      </c>
      <c r="L239" s="62">
        <f t="shared" si="37"/>
        <v>75810302</v>
      </c>
    </row>
    <row r="240" spans="1:12" ht="15">
      <c r="A240" s="57" t="s">
        <v>199</v>
      </c>
      <c r="B240" s="58" t="s">
        <v>200</v>
      </c>
      <c r="C240" s="59">
        <v>28414283</v>
      </c>
      <c r="D240" s="59">
        <v>25115956</v>
      </c>
      <c r="E240" s="59">
        <f t="shared" si="49"/>
        <v>0</v>
      </c>
      <c r="F240" s="59"/>
      <c r="G240" s="61">
        <f t="shared" si="45"/>
        <v>0</v>
      </c>
      <c r="H240" s="59">
        <f t="shared" si="35"/>
        <v>25115956</v>
      </c>
      <c r="I240" s="59">
        <f t="shared" si="50"/>
        <v>0</v>
      </c>
      <c r="J240" s="59">
        <v>0</v>
      </c>
      <c r="K240" s="61">
        <f t="shared" si="46"/>
        <v>0</v>
      </c>
      <c r="L240" s="62">
        <f t="shared" si="37"/>
        <v>25115956</v>
      </c>
    </row>
    <row r="241" spans="1:12" ht="15">
      <c r="A241" s="57" t="s">
        <v>201</v>
      </c>
      <c r="B241" s="58" t="s">
        <v>202</v>
      </c>
      <c r="C241" s="59">
        <v>41081348</v>
      </c>
      <c r="D241" s="59">
        <v>41081348</v>
      </c>
      <c r="E241" s="59">
        <f t="shared" si="49"/>
        <v>49920</v>
      </c>
      <c r="F241" s="59">
        <v>49920</v>
      </c>
      <c r="G241" s="61">
        <f t="shared" si="45"/>
        <v>0.0003908717160242435</v>
      </c>
      <c r="H241" s="59">
        <f t="shared" si="35"/>
        <v>41031428</v>
      </c>
      <c r="I241" s="59">
        <f t="shared" si="50"/>
        <v>0</v>
      </c>
      <c r="J241" s="59">
        <v>0</v>
      </c>
      <c r="K241" s="61">
        <f t="shared" si="46"/>
        <v>0</v>
      </c>
      <c r="L241" s="62">
        <f t="shared" si="37"/>
        <v>41081348</v>
      </c>
    </row>
    <row r="242" spans="1:12" ht="14.25">
      <c r="A242" s="47" t="s">
        <v>203</v>
      </c>
      <c r="B242" s="53" t="s">
        <v>204</v>
      </c>
      <c r="C242" s="54">
        <f>SUM(C243:C246)</f>
        <v>79893090</v>
      </c>
      <c r="D242" s="54">
        <f>SUM(D243:D246)</f>
        <v>79893090</v>
      </c>
      <c r="E242" s="54">
        <f>SUM(E243:E246)</f>
        <v>2276170</v>
      </c>
      <c r="F242" s="54">
        <f>SUM(F243:F246)</f>
        <v>2276170</v>
      </c>
      <c r="G242" s="55">
        <f t="shared" si="45"/>
        <v>0.01782232519757417</v>
      </c>
      <c r="H242" s="54">
        <f t="shared" si="35"/>
        <v>77616920</v>
      </c>
      <c r="I242" s="54">
        <f>SUM(I243:I246)</f>
        <v>1719209</v>
      </c>
      <c r="J242" s="54">
        <f>SUM(J243:J246)</f>
        <v>1719209</v>
      </c>
      <c r="K242" s="55">
        <f t="shared" si="46"/>
        <v>0.017539011285429975</v>
      </c>
      <c r="L242" s="56">
        <f t="shared" si="37"/>
        <v>78173881</v>
      </c>
    </row>
    <row r="243" spans="1:12" ht="15">
      <c r="A243" s="57" t="s">
        <v>28</v>
      </c>
      <c r="B243" s="58" t="s">
        <v>33</v>
      </c>
      <c r="C243" s="59">
        <v>13330509</v>
      </c>
      <c r="D243" s="59">
        <v>13330509</v>
      </c>
      <c r="E243" s="59">
        <f>F243-0</f>
        <v>1983222</v>
      </c>
      <c r="F243" s="59">
        <v>1983222</v>
      </c>
      <c r="G243" s="61">
        <f t="shared" si="45"/>
        <v>0.01552855341340209</v>
      </c>
      <c r="H243" s="59">
        <f t="shared" si="35"/>
        <v>11347287</v>
      </c>
      <c r="I243" s="59">
        <f>J243-0</f>
        <v>1696477</v>
      </c>
      <c r="J243" s="59">
        <v>1696477</v>
      </c>
      <c r="K243" s="61">
        <f t="shared" si="46"/>
        <v>0.017307104167365566</v>
      </c>
      <c r="L243" s="62">
        <f t="shared" si="37"/>
        <v>11634032</v>
      </c>
    </row>
    <row r="244" spans="1:12" ht="15">
      <c r="A244" s="57" t="s">
        <v>205</v>
      </c>
      <c r="B244" s="58" t="s">
        <v>206</v>
      </c>
      <c r="C244" s="59">
        <v>255000</v>
      </c>
      <c r="D244" s="59">
        <v>255000</v>
      </c>
      <c r="E244" s="59">
        <f>F244-0</f>
        <v>0</v>
      </c>
      <c r="F244" s="59">
        <v>0</v>
      </c>
      <c r="G244" s="61">
        <f t="shared" si="45"/>
        <v>0</v>
      </c>
      <c r="H244" s="59">
        <f t="shared" si="35"/>
        <v>255000</v>
      </c>
      <c r="I244" s="59">
        <f>J244-0</f>
        <v>0</v>
      </c>
      <c r="J244" s="59">
        <v>0</v>
      </c>
      <c r="K244" s="61">
        <f t="shared" si="46"/>
        <v>0</v>
      </c>
      <c r="L244" s="62">
        <f t="shared" si="37"/>
        <v>255000</v>
      </c>
    </row>
    <row r="245" spans="1:12" ht="15">
      <c r="A245" s="57" t="s">
        <v>207</v>
      </c>
      <c r="B245" s="58" t="s">
        <v>208</v>
      </c>
      <c r="C245" s="59">
        <v>54474757</v>
      </c>
      <c r="D245" s="59">
        <v>54474757</v>
      </c>
      <c r="E245" s="59">
        <f>F245-0</f>
        <v>291247</v>
      </c>
      <c r="F245" s="59">
        <v>291247</v>
      </c>
      <c r="G245" s="61">
        <f aca="true" t="shared" si="51" ref="G245:G256">(F245/$F$257)*100</f>
        <v>0.0022804530183676455</v>
      </c>
      <c r="H245" s="59">
        <f t="shared" si="35"/>
        <v>54183510</v>
      </c>
      <c r="I245" s="59">
        <f>J245-0</f>
        <v>22732</v>
      </c>
      <c r="J245" s="59">
        <v>22732</v>
      </c>
      <c r="K245" s="61">
        <f aca="true" t="shared" si="52" ref="K245:K256">(J245/$J$257)*100</f>
        <v>0.0002319071180644088</v>
      </c>
      <c r="L245" s="62">
        <f t="shared" si="37"/>
        <v>54452025</v>
      </c>
    </row>
    <row r="246" spans="1:12" ht="15">
      <c r="A246" s="57" t="s">
        <v>209</v>
      </c>
      <c r="B246" s="58" t="s">
        <v>210</v>
      </c>
      <c r="C246" s="59">
        <v>11832824</v>
      </c>
      <c r="D246" s="59">
        <v>11832824</v>
      </c>
      <c r="E246" s="59">
        <f>F246-0</f>
        <v>1701</v>
      </c>
      <c r="F246" s="59">
        <v>1701</v>
      </c>
      <c r="G246" s="61">
        <f t="shared" si="51"/>
        <v>1.3318765804431855E-05</v>
      </c>
      <c r="H246" s="59">
        <f t="shared" si="35"/>
        <v>11831123</v>
      </c>
      <c r="I246" s="59">
        <f>J246-0</f>
        <v>0</v>
      </c>
      <c r="J246" s="59">
        <v>0</v>
      </c>
      <c r="K246" s="61">
        <f t="shared" si="52"/>
        <v>0</v>
      </c>
      <c r="L246" s="62">
        <f aca="true" t="shared" si="53" ref="L246:L331">D246-J246</f>
        <v>11832824</v>
      </c>
    </row>
    <row r="247" spans="1:12" ht="14.25">
      <c r="A247" s="47" t="s">
        <v>211</v>
      </c>
      <c r="B247" s="53" t="s">
        <v>212</v>
      </c>
      <c r="C247" s="54">
        <f>SUM(C248:C252)</f>
        <v>8583470986</v>
      </c>
      <c r="D247" s="54">
        <f>SUM(D248:D252)</f>
        <v>8455788366.5</v>
      </c>
      <c r="E247" s="54">
        <f>SUM(E248:E252)</f>
        <v>568041640</v>
      </c>
      <c r="F247" s="54">
        <f>SUM(F248:F252)</f>
        <v>568041640</v>
      </c>
      <c r="G247" s="55">
        <f t="shared" si="51"/>
        <v>4.447744603365898</v>
      </c>
      <c r="H247" s="54">
        <f t="shared" si="35"/>
        <v>7887746726.5</v>
      </c>
      <c r="I247" s="54">
        <f>SUM(I248:I252)</f>
        <v>568041640</v>
      </c>
      <c r="J247" s="54">
        <f>SUM(J248:J252)</f>
        <v>568041640</v>
      </c>
      <c r="K247" s="55">
        <f t="shared" si="52"/>
        <v>5.795042216830037</v>
      </c>
      <c r="L247" s="56">
        <f t="shared" si="53"/>
        <v>7887746726.5</v>
      </c>
    </row>
    <row r="248" spans="1:12" ht="15">
      <c r="A248" s="57" t="s">
        <v>39</v>
      </c>
      <c r="B248" s="58" t="s">
        <v>41</v>
      </c>
      <c r="C248" s="59">
        <v>1207174000</v>
      </c>
      <c r="D248" s="59">
        <v>1077000953</v>
      </c>
      <c r="E248" s="59">
        <f>F248-0</f>
        <v>170235556</v>
      </c>
      <c r="F248" s="59">
        <v>170235556</v>
      </c>
      <c r="G248" s="61">
        <f t="shared" si="51"/>
        <v>1.332937978807316</v>
      </c>
      <c r="H248" s="59">
        <f aca="true" t="shared" si="54" ref="H248:H321">D248-F248</f>
        <v>906765397</v>
      </c>
      <c r="I248" s="59">
        <f>J248-0</f>
        <v>170235555.5</v>
      </c>
      <c r="J248" s="59">
        <v>170235555.5</v>
      </c>
      <c r="K248" s="61">
        <f t="shared" si="52"/>
        <v>1.7367075958164138</v>
      </c>
      <c r="L248" s="62">
        <f t="shared" si="53"/>
        <v>906765397.5</v>
      </c>
    </row>
    <row r="249" spans="1:12" ht="15">
      <c r="A249" s="57" t="s">
        <v>213</v>
      </c>
      <c r="B249" s="58" t="s">
        <v>214</v>
      </c>
      <c r="C249" s="59">
        <v>140384971</v>
      </c>
      <c r="D249" s="59">
        <v>140099004</v>
      </c>
      <c r="E249" s="59">
        <f>F249-0</f>
        <v>1457860</v>
      </c>
      <c r="F249" s="59">
        <v>1457860</v>
      </c>
      <c r="G249" s="61">
        <f t="shared" si="51"/>
        <v>0.011414988780510893</v>
      </c>
      <c r="H249" s="59">
        <f t="shared" si="54"/>
        <v>138641144</v>
      </c>
      <c r="I249" s="59">
        <f>J249-0</f>
        <v>1457860</v>
      </c>
      <c r="J249" s="59">
        <v>1457860</v>
      </c>
      <c r="K249" s="61">
        <f t="shared" si="52"/>
        <v>0.014872783351283609</v>
      </c>
      <c r="L249" s="62">
        <f t="shared" si="53"/>
        <v>138641144</v>
      </c>
    </row>
    <row r="250" spans="1:12" ht="15">
      <c r="A250" s="57" t="s">
        <v>215</v>
      </c>
      <c r="B250" s="58" t="s">
        <v>216</v>
      </c>
      <c r="C250" s="59">
        <v>5860471022</v>
      </c>
      <c r="D250" s="59">
        <v>5860756989</v>
      </c>
      <c r="E250" s="59">
        <f>F250-0</f>
        <v>130982909</v>
      </c>
      <c r="F250" s="59">
        <v>130982909</v>
      </c>
      <c r="G250" s="61">
        <f t="shared" si="51"/>
        <v>1.025591234188248</v>
      </c>
      <c r="H250" s="59">
        <f t="shared" si="54"/>
        <v>5729774080</v>
      </c>
      <c r="I250" s="59">
        <f>J250-0</f>
        <v>130982909</v>
      </c>
      <c r="J250" s="59">
        <v>130982909</v>
      </c>
      <c r="K250" s="61">
        <f t="shared" si="52"/>
        <v>1.3362602913022485</v>
      </c>
      <c r="L250" s="62">
        <f t="shared" si="53"/>
        <v>5729774080</v>
      </c>
    </row>
    <row r="251" spans="1:12" ht="15">
      <c r="A251" s="57" t="s">
        <v>217</v>
      </c>
      <c r="B251" s="58" t="s">
        <v>218</v>
      </c>
      <c r="C251" s="59">
        <v>476872299</v>
      </c>
      <c r="D251" s="59">
        <v>476872299</v>
      </c>
      <c r="E251" s="59">
        <f>F251-0</f>
        <v>0</v>
      </c>
      <c r="F251" s="59">
        <v>0</v>
      </c>
      <c r="G251" s="61">
        <f t="shared" si="51"/>
        <v>0</v>
      </c>
      <c r="H251" s="59">
        <f t="shared" si="54"/>
        <v>476872299</v>
      </c>
      <c r="I251" s="59">
        <f>J251-0</f>
        <v>0</v>
      </c>
      <c r="J251" s="59">
        <v>0</v>
      </c>
      <c r="K251" s="61">
        <f t="shared" si="52"/>
        <v>0</v>
      </c>
      <c r="L251" s="62">
        <f t="shared" si="53"/>
        <v>476872299</v>
      </c>
    </row>
    <row r="252" spans="1:12" ht="15">
      <c r="A252" s="57" t="s">
        <v>219</v>
      </c>
      <c r="B252" s="58" t="s">
        <v>220</v>
      </c>
      <c r="C252" s="59">
        <v>898568694</v>
      </c>
      <c r="D252" s="59">
        <v>901059121.5</v>
      </c>
      <c r="E252" s="59">
        <f>F252-0</f>
        <v>265365315</v>
      </c>
      <c r="F252" s="59">
        <v>265365315</v>
      </c>
      <c r="G252" s="61">
        <f t="shared" si="51"/>
        <v>2.0778004015898226</v>
      </c>
      <c r="H252" s="59">
        <f t="shared" si="54"/>
        <v>635693806.5</v>
      </c>
      <c r="I252" s="59">
        <f>J252-0</f>
        <v>265365315.5</v>
      </c>
      <c r="J252" s="59">
        <v>265365315.5</v>
      </c>
      <c r="K252" s="61">
        <f t="shared" si="52"/>
        <v>2.707201546360091</v>
      </c>
      <c r="L252" s="62">
        <f t="shared" si="53"/>
        <v>635693806</v>
      </c>
    </row>
    <row r="253" spans="1:12" ht="14.25">
      <c r="A253" s="47" t="s">
        <v>221</v>
      </c>
      <c r="B253" s="53" t="s">
        <v>222</v>
      </c>
      <c r="C253" s="54">
        <f>SUM(C254:C255)</f>
        <v>482946944</v>
      </c>
      <c r="D253" s="54">
        <f>SUM(D254:D255)</f>
        <v>482946943.5</v>
      </c>
      <c r="E253" s="54">
        <f>SUM(E254:E255)</f>
        <v>0</v>
      </c>
      <c r="F253" s="54">
        <f>SUM(F254:F255)</f>
        <v>0</v>
      </c>
      <c r="G253" s="55">
        <f t="shared" si="51"/>
        <v>0</v>
      </c>
      <c r="H253" s="54">
        <f t="shared" si="54"/>
        <v>482946943.5</v>
      </c>
      <c r="I253" s="54">
        <f>SUM(I254:I255)</f>
        <v>0</v>
      </c>
      <c r="J253" s="54">
        <f>J254+J255</f>
        <v>0</v>
      </c>
      <c r="K253" s="55">
        <f t="shared" si="52"/>
        <v>0</v>
      </c>
      <c r="L253" s="56">
        <f t="shared" si="53"/>
        <v>482946943.5</v>
      </c>
    </row>
    <row r="254" spans="1:12" ht="15">
      <c r="A254" s="57" t="s">
        <v>246</v>
      </c>
      <c r="B254" s="73" t="s">
        <v>247</v>
      </c>
      <c r="C254" s="59">
        <v>480446944</v>
      </c>
      <c r="D254" s="78">
        <v>480446943.5</v>
      </c>
      <c r="E254" s="59">
        <f>F254-0</f>
        <v>0</v>
      </c>
      <c r="F254" s="59">
        <v>0</v>
      </c>
      <c r="G254" s="61">
        <f t="shared" si="51"/>
        <v>0</v>
      </c>
      <c r="H254" s="59">
        <f t="shared" si="54"/>
        <v>480446943.5</v>
      </c>
      <c r="I254" s="59">
        <f>J254-0</f>
        <v>0</v>
      </c>
      <c r="J254" s="59">
        <v>0</v>
      </c>
      <c r="K254" s="61">
        <f t="shared" si="52"/>
        <v>0</v>
      </c>
      <c r="L254" s="62">
        <f t="shared" si="53"/>
        <v>480446943.5</v>
      </c>
    </row>
    <row r="255" spans="1:12" ht="15">
      <c r="A255" s="57" t="s">
        <v>223</v>
      </c>
      <c r="B255" s="58" t="s">
        <v>224</v>
      </c>
      <c r="C255" s="59">
        <v>2500000</v>
      </c>
      <c r="D255" s="59">
        <v>2500000</v>
      </c>
      <c r="E255" s="59">
        <f>F255-0</f>
        <v>0</v>
      </c>
      <c r="F255" s="59">
        <v>0</v>
      </c>
      <c r="G255" s="61">
        <f t="shared" si="51"/>
        <v>0</v>
      </c>
      <c r="H255" s="59">
        <f t="shared" si="54"/>
        <v>2500000</v>
      </c>
      <c r="I255" s="59">
        <f>J255-0</f>
        <v>0</v>
      </c>
      <c r="J255" s="59">
        <v>0</v>
      </c>
      <c r="K255" s="61">
        <f t="shared" si="52"/>
        <v>0</v>
      </c>
      <c r="L255" s="62">
        <f t="shared" si="53"/>
        <v>2500000</v>
      </c>
    </row>
    <row r="256" spans="1:12" ht="14.25">
      <c r="A256" s="47"/>
      <c r="B256" s="53" t="s">
        <v>16</v>
      </c>
      <c r="C256" s="54">
        <f>C273</f>
        <v>6040339444</v>
      </c>
      <c r="D256" s="54">
        <f>D273</f>
        <v>6080502957</v>
      </c>
      <c r="E256" s="54">
        <f>E273</f>
        <v>958689540</v>
      </c>
      <c r="F256" s="54">
        <f>F273</f>
        <v>958689540</v>
      </c>
      <c r="G256" s="55">
        <f t="shared" si="51"/>
        <v>7.506502917353619</v>
      </c>
      <c r="H256" s="54">
        <f>D256-F256</f>
        <v>5121813417</v>
      </c>
      <c r="I256" s="54">
        <f>I273</f>
        <v>661100186</v>
      </c>
      <c r="J256" s="54">
        <f>J273</f>
        <v>661100186</v>
      </c>
      <c r="K256" s="55">
        <f t="shared" si="52"/>
        <v>6.744406074569093</v>
      </c>
      <c r="L256" s="56">
        <f t="shared" si="53"/>
        <v>5419402771</v>
      </c>
    </row>
    <row r="257" spans="1:12" ht="14.25">
      <c r="A257" s="104" t="s">
        <v>225</v>
      </c>
      <c r="B257" s="105"/>
      <c r="C257" s="79">
        <f aca="true" t="shared" si="55" ref="C257:L257">C14+C256</f>
        <v>83329210649</v>
      </c>
      <c r="D257" s="79">
        <f t="shared" si="55"/>
        <v>83329810649</v>
      </c>
      <c r="E257" s="79">
        <f t="shared" si="55"/>
        <v>12771453639</v>
      </c>
      <c r="F257" s="79">
        <f t="shared" si="55"/>
        <v>12771453639</v>
      </c>
      <c r="G257" s="80">
        <f t="shared" si="55"/>
        <v>100</v>
      </c>
      <c r="H257" s="79">
        <f t="shared" si="55"/>
        <v>70558357010</v>
      </c>
      <c r="I257" s="79">
        <f t="shared" si="55"/>
        <v>9802200204</v>
      </c>
      <c r="J257" s="79">
        <f t="shared" si="55"/>
        <v>9802200204</v>
      </c>
      <c r="K257" s="80">
        <f t="shared" si="55"/>
        <v>100</v>
      </c>
      <c r="L257" s="81">
        <f t="shared" si="55"/>
        <v>73527610445</v>
      </c>
    </row>
    <row r="258" spans="1:12" ht="15">
      <c r="A258" s="82"/>
      <c r="B258" s="82"/>
      <c r="C258" s="82"/>
      <c r="D258" s="82"/>
      <c r="E258" s="82"/>
      <c r="F258" s="83"/>
      <c r="G258" s="84"/>
      <c r="H258" s="83"/>
      <c r="I258" s="83"/>
      <c r="J258" s="83"/>
      <c r="K258" s="84"/>
      <c r="L258" s="72" t="s">
        <v>226</v>
      </c>
    </row>
    <row r="259" spans="1:12" ht="15">
      <c r="A259" s="82"/>
      <c r="B259" s="82"/>
      <c r="C259" s="82"/>
      <c r="D259" s="82"/>
      <c r="E259" s="82"/>
      <c r="F259" s="83"/>
      <c r="G259" s="84"/>
      <c r="H259" s="83"/>
      <c r="I259" s="83"/>
      <c r="J259" s="83"/>
      <c r="K259" s="84"/>
      <c r="L259" s="72"/>
    </row>
    <row r="260" spans="1:12" ht="15.75">
      <c r="A260" s="34"/>
      <c r="B260" s="35"/>
      <c r="C260" s="36"/>
      <c r="D260" s="36"/>
      <c r="E260" s="36"/>
      <c r="F260" s="37"/>
      <c r="G260" s="38"/>
      <c r="H260" s="37"/>
      <c r="I260" s="37"/>
      <c r="J260" s="37"/>
      <c r="K260" s="38"/>
      <c r="L260" s="37"/>
    </row>
    <row r="261" spans="1:12" ht="15.75">
      <c r="A261" s="34"/>
      <c r="B261" s="35"/>
      <c r="C261" s="36"/>
      <c r="D261" s="36"/>
      <c r="E261" s="36"/>
      <c r="F261" s="37"/>
      <c r="G261" s="38"/>
      <c r="H261" s="37"/>
      <c r="I261" s="37"/>
      <c r="J261" s="37"/>
      <c r="K261" s="38"/>
      <c r="L261" s="37"/>
    </row>
    <row r="262" spans="1:12" ht="15.75">
      <c r="A262" s="31"/>
      <c r="B262" s="28"/>
      <c r="C262" s="32"/>
      <c r="D262" s="32"/>
      <c r="E262" s="32"/>
      <c r="F262" s="32"/>
      <c r="G262" s="33"/>
      <c r="H262" s="32"/>
      <c r="I262" s="32"/>
      <c r="J262" s="32"/>
      <c r="K262" s="33"/>
      <c r="L262" s="25" t="s">
        <v>157</v>
      </c>
    </row>
    <row r="263" spans="1:12" ht="15.75">
      <c r="A263" s="98" t="s">
        <v>14</v>
      </c>
      <c r="B263" s="98"/>
      <c r="C263" s="98"/>
      <c r="D263" s="98"/>
      <c r="E263" s="98"/>
      <c r="F263" s="98"/>
      <c r="G263" s="98"/>
      <c r="H263" s="98"/>
      <c r="I263" s="98"/>
      <c r="J263" s="98"/>
      <c r="K263" s="98"/>
      <c r="L263" s="98"/>
    </row>
    <row r="264" spans="1:12" ht="15.75">
      <c r="A264" s="98" t="s">
        <v>0</v>
      </c>
      <c r="B264" s="98"/>
      <c r="C264" s="98"/>
      <c r="D264" s="98"/>
      <c r="E264" s="98"/>
      <c r="F264" s="98"/>
      <c r="G264" s="98"/>
      <c r="H264" s="98"/>
      <c r="I264" s="98"/>
      <c r="J264" s="98"/>
      <c r="K264" s="98"/>
      <c r="L264" s="98"/>
    </row>
    <row r="265" spans="1:12" ht="15.75">
      <c r="A265" s="99" t="s">
        <v>1</v>
      </c>
      <c r="B265" s="99"/>
      <c r="C265" s="99"/>
      <c r="D265" s="99"/>
      <c r="E265" s="99"/>
      <c r="F265" s="99"/>
      <c r="G265" s="99"/>
      <c r="H265" s="99"/>
      <c r="I265" s="99"/>
      <c r="J265" s="99"/>
      <c r="K265" s="99"/>
      <c r="L265" s="99"/>
    </row>
    <row r="266" spans="1:12" ht="15.75">
      <c r="A266" s="98" t="s">
        <v>2</v>
      </c>
      <c r="B266" s="98"/>
      <c r="C266" s="98"/>
      <c r="D266" s="98"/>
      <c r="E266" s="98"/>
      <c r="F266" s="98"/>
      <c r="G266" s="98"/>
      <c r="H266" s="98"/>
      <c r="I266" s="98"/>
      <c r="J266" s="98"/>
      <c r="K266" s="98"/>
      <c r="L266" s="98"/>
    </row>
    <row r="267" spans="1:12" ht="15.75">
      <c r="A267" s="98" t="str">
        <f>A135</f>
        <v>JANEIRO A FEVEREIRO 2020/BIMESTRE JANEIRO-FEVEREIRO</v>
      </c>
      <c r="B267" s="98"/>
      <c r="C267" s="98"/>
      <c r="D267" s="98"/>
      <c r="E267" s="98"/>
      <c r="F267" s="98"/>
      <c r="G267" s="98"/>
      <c r="H267" s="98"/>
      <c r="I267" s="98"/>
      <c r="J267" s="98"/>
      <c r="K267" s="98"/>
      <c r="L267" s="98"/>
    </row>
    <row r="268" spans="1:12" ht="15.75">
      <c r="A268" s="24"/>
      <c r="B268" s="24"/>
      <c r="C268" s="24"/>
      <c r="D268" s="24"/>
      <c r="E268" s="24"/>
      <c r="F268" s="24"/>
      <c r="G268" s="24"/>
      <c r="H268" s="24"/>
      <c r="I268" s="24"/>
      <c r="J268" s="24"/>
      <c r="K268" s="24"/>
      <c r="L268" s="25" t="str">
        <f>L136</f>
        <v>Emissão: 20/03/2020</v>
      </c>
    </row>
    <row r="269" spans="1:12" ht="15.75">
      <c r="A269" s="27" t="s">
        <v>240</v>
      </c>
      <c r="B269" s="26"/>
      <c r="C269" s="28"/>
      <c r="D269" s="26"/>
      <c r="E269" s="26"/>
      <c r="F269" s="29"/>
      <c r="G269" s="29"/>
      <c r="H269" s="29"/>
      <c r="I269" s="26"/>
      <c r="J269" s="26"/>
      <c r="K269" s="25"/>
      <c r="L269" s="30">
        <v>1</v>
      </c>
    </row>
    <row r="270" spans="1:12" ht="15.75">
      <c r="A270" s="11"/>
      <c r="B270" s="12"/>
      <c r="C270" s="13" t="s">
        <v>3</v>
      </c>
      <c r="D270" s="13" t="s">
        <v>3</v>
      </c>
      <c r="E270" s="100" t="s">
        <v>4</v>
      </c>
      <c r="F270" s="101"/>
      <c r="G270" s="102"/>
      <c r="H270" s="13" t="s">
        <v>18</v>
      </c>
      <c r="I270" s="100" t="s">
        <v>5</v>
      </c>
      <c r="J270" s="101"/>
      <c r="K270" s="102"/>
      <c r="L270" s="14" t="s">
        <v>18</v>
      </c>
    </row>
    <row r="271" spans="1:12" ht="15.75">
      <c r="A271" s="15" t="s">
        <v>23</v>
      </c>
      <c r="B271" s="16" t="s">
        <v>270</v>
      </c>
      <c r="C271" s="16" t="s">
        <v>7</v>
      </c>
      <c r="D271" s="16" t="s">
        <v>8</v>
      </c>
      <c r="E271" s="16" t="s">
        <v>9</v>
      </c>
      <c r="F271" s="16" t="s">
        <v>10</v>
      </c>
      <c r="G271" s="16" t="s">
        <v>11</v>
      </c>
      <c r="H271" s="17"/>
      <c r="I271" s="16" t="s">
        <v>9</v>
      </c>
      <c r="J271" s="16" t="s">
        <v>10</v>
      </c>
      <c r="K271" s="16" t="s">
        <v>11</v>
      </c>
      <c r="L271" s="18"/>
    </row>
    <row r="272" spans="1:12" ht="15.75">
      <c r="A272" s="19"/>
      <c r="B272" s="20"/>
      <c r="C272" s="20"/>
      <c r="D272" s="21" t="s">
        <v>12</v>
      </c>
      <c r="E272" s="21"/>
      <c r="F272" s="21" t="s">
        <v>13</v>
      </c>
      <c r="G272" s="21" t="s">
        <v>271</v>
      </c>
      <c r="H272" s="22" t="s">
        <v>19</v>
      </c>
      <c r="I272" s="21"/>
      <c r="J272" s="21" t="s">
        <v>20</v>
      </c>
      <c r="K272" s="21" t="s">
        <v>272</v>
      </c>
      <c r="L272" s="23" t="s">
        <v>22</v>
      </c>
    </row>
    <row r="273" spans="1:12" ht="14.25">
      <c r="A273" s="47"/>
      <c r="B273" s="85" t="s">
        <v>16</v>
      </c>
      <c r="C273" s="86">
        <f>C274+C278+C281+C285+C289+C294+C298+C300+C304+C306+C312+C314+C316+C318+C320+C322+C324+C328+C332+C334+C336+C338+C340+C343</f>
        <v>6040339444</v>
      </c>
      <c r="D273" s="86">
        <f>D274+D278+D281+D285+D289+D294+D298+D300+D304+D306+D312+D314+D316+D318+D320+D322+D324+D328+D332+D334+D336+D338+D340+D343</f>
        <v>6080502957</v>
      </c>
      <c r="E273" s="86">
        <f>E274+E278+E281+E285+E289+E294+E298+E300+E304+E306+E312+E314+E316+E318+E320+E322+E324+E328+E332+E334+E336+E338+E340+E343</f>
        <v>958689540</v>
      </c>
      <c r="F273" s="86">
        <f>F274+F278+F281+F285+F289+F294+F298+F300+F304+F306+F312+F314+F316+F318+F320+F322+F324+F328+F332+F334+F336+F338+F340+F343</f>
        <v>958689540</v>
      </c>
      <c r="G273" s="84">
        <f aca="true" t="shared" si="56" ref="G273:G296">(F273/$F$257)*100</f>
        <v>7.506502917353619</v>
      </c>
      <c r="H273" s="86">
        <f>D273-F273</f>
        <v>5121813417</v>
      </c>
      <c r="I273" s="86">
        <f>I274+I278+I281+I285+I289+I294+I298+I300+I304+I306+I312+I314+I316+I318+I320+I322+I324+I328+I332+I334+I336+I338+I340+I343</f>
        <v>661100186</v>
      </c>
      <c r="J273" s="86">
        <f>J274+J278+J281+J285+J289+J294+J298+J300+J304+J306+J312+J314+J316+J318+J320+J322+J324+J328+J332+J334+J336+J338+J340+J343</f>
        <v>661100186</v>
      </c>
      <c r="K273" s="87">
        <f aca="true" t="shared" si="57" ref="K273:K296">(J273/$J$257)*100</f>
        <v>6.744406074569093</v>
      </c>
      <c r="L273" s="83">
        <f>D273-J273</f>
        <v>5419402771</v>
      </c>
    </row>
    <row r="274" spans="1:12" ht="14.25">
      <c r="A274" s="47" t="s">
        <v>25</v>
      </c>
      <c r="B274" s="85" t="s">
        <v>24</v>
      </c>
      <c r="C274" s="54">
        <f>SUM(C275:C277)</f>
        <v>157460000</v>
      </c>
      <c r="D274" s="54">
        <f>SUM(D275:D277)</f>
        <v>157460000</v>
      </c>
      <c r="E274" s="54">
        <f>SUM(E275:E277)</f>
        <v>49522732</v>
      </c>
      <c r="F274" s="54">
        <f>SUM(F275:F277)</f>
        <v>49522732</v>
      </c>
      <c r="G274" s="84">
        <f t="shared" si="56"/>
        <v>0.3877611225770977</v>
      </c>
      <c r="H274" s="54">
        <f t="shared" si="54"/>
        <v>107937268</v>
      </c>
      <c r="I274" s="54">
        <f>SUM(I275:I277)</f>
        <v>19006071</v>
      </c>
      <c r="J274" s="54">
        <f>SUM(J275:J277)</f>
        <v>19006071</v>
      </c>
      <c r="K274" s="55">
        <f t="shared" si="57"/>
        <v>0.19389596829744574</v>
      </c>
      <c r="L274" s="83">
        <f t="shared" si="53"/>
        <v>138453929</v>
      </c>
    </row>
    <row r="275" spans="1:12" ht="15">
      <c r="A275" s="57" t="s">
        <v>26</v>
      </c>
      <c r="B275" s="73" t="s">
        <v>31</v>
      </c>
      <c r="C275" s="59">
        <v>2000000</v>
      </c>
      <c r="D275" s="59">
        <v>2000000</v>
      </c>
      <c r="E275" s="59">
        <f>F275-0</f>
        <v>302953</v>
      </c>
      <c r="F275" s="59">
        <v>302953</v>
      </c>
      <c r="G275" s="84">
        <f t="shared" si="56"/>
        <v>0.002372110556584388</v>
      </c>
      <c r="H275" s="54">
        <f t="shared" si="54"/>
        <v>1697047</v>
      </c>
      <c r="I275" s="59">
        <f>J275-0</f>
        <v>0</v>
      </c>
      <c r="J275" s="59">
        <v>0</v>
      </c>
      <c r="K275" s="55">
        <f t="shared" si="57"/>
        <v>0</v>
      </c>
      <c r="L275" s="70">
        <f t="shared" si="53"/>
        <v>2000000</v>
      </c>
    </row>
    <row r="276" spans="1:12" ht="15">
      <c r="A276" s="57" t="s">
        <v>28</v>
      </c>
      <c r="B276" s="73" t="s">
        <v>33</v>
      </c>
      <c r="C276" s="59">
        <v>155300000</v>
      </c>
      <c r="D276" s="59">
        <v>155300000</v>
      </c>
      <c r="E276" s="59">
        <f>F276-0</f>
        <v>49219779</v>
      </c>
      <c r="F276" s="59">
        <v>49219779</v>
      </c>
      <c r="G276" s="84">
        <f t="shared" si="56"/>
        <v>0.38538901202051334</v>
      </c>
      <c r="H276" s="59">
        <f>D276-F276</f>
        <v>106080221</v>
      </c>
      <c r="I276" s="59">
        <f>J276-0</f>
        <v>19006071</v>
      </c>
      <c r="J276" s="59">
        <v>19006071</v>
      </c>
      <c r="K276" s="55">
        <f t="shared" si="57"/>
        <v>0.19389596829744574</v>
      </c>
      <c r="L276" s="70">
        <f>D276-J276</f>
        <v>136293929</v>
      </c>
    </row>
    <row r="277" spans="1:12" ht="15">
      <c r="A277" s="57" t="s">
        <v>50</v>
      </c>
      <c r="B277" s="73" t="s">
        <v>57</v>
      </c>
      <c r="C277" s="59">
        <v>160000</v>
      </c>
      <c r="D277" s="59">
        <v>160000</v>
      </c>
      <c r="E277" s="59">
        <f>F277-0</f>
        <v>0</v>
      </c>
      <c r="F277" s="59">
        <v>0</v>
      </c>
      <c r="G277" s="71">
        <f t="shared" si="56"/>
        <v>0</v>
      </c>
      <c r="H277" s="59">
        <f t="shared" si="54"/>
        <v>160000</v>
      </c>
      <c r="I277" s="59">
        <f>J277-0</f>
        <v>0</v>
      </c>
      <c r="J277" s="59">
        <v>0</v>
      </c>
      <c r="K277" s="61">
        <f t="shared" si="57"/>
        <v>0</v>
      </c>
      <c r="L277" s="70">
        <f t="shared" si="53"/>
        <v>160000</v>
      </c>
    </row>
    <row r="278" spans="1:12" ht="14.25">
      <c r="A278" s="47" t="s">
        <v>36</v>
      </c>
      <c r="B278" s="85" t="s">
        <v>37</v>
      </c>
      <c r="C278" s="54">
        <f>SUM(C279:C280)</f>
        <v>616670000</v>
      </c>
      <c r="D278" s="54">
        <f>SUM(D279:D280)</f>
        <v>616720000</v>
      </c>
      <c r="E278" s="54">
        <f>SUM(E279:E280)</f>
        <v>88581172</v>
      </c>
      <c r="F278" s="54">
        <f>SUM(F279:F280)</f>
        <v>88581172</v>
      </c>
      <c r="G278" s="84">
        <f t="shared" si="56"/>
        <v>0.6935872337155183</v>
      </c>
      <c r="H278" s="54">
        <f t="shared" si="54"/>
        <v>528138828</v>
      </c>
      <c r="I278" s="54">
        <f>SUM(I279:I280)</f>
        <v>83835061</v>
      </c>
      <c r="J278" s="54">
        <f>SUM(J279:J280)</f>
        <v>83835061</v>
      </c>
      <c r="K278" s="55">
        <f t="shared" si="57"/>
        <v>0.8552677894274113</v>
      </c>
      <c r="L278" s="83">
        <f t="shared" si="53"/>
        <v>532884939</v>
      </c>
    </row>
    <row r="279" spans="1:12" ht="15">
      <c r="A279" s="57" t="s">
        <v>38</v>
      </c>
      <c r="B279" s="73" t="s">
        <v>40</v>
      </c>
      <c r="C279" s="59">
        <v>6670000</v>
      </c>
      <c r="D279" s="59">
        <v>6720000</v>
      </c>
      <c r="E279" s="59">
        <f>F279-0</f>
        <v>4746111</v>
      </c>
      <c r="F279" s="59">
        <v>4746111</v>
      </c>
      <c r="G279" s="71">
        <f t="shared" si="56"/>
        <v>0.037161870012250374</v>
      </c>
      <c r="H279" s="59">
        <f t="shared" si="54"/>
        <v>1973889</v>
      </c>
      <c r="I279" s="59">
        <f>J279-0</f>
        <v>0</v>
      </c>
      <c r="J279" s="59">
        <v>0</v>
      </c>
      <c r="K279" s="61">
        <f t="shared" si="57"/>
        <v>0</v>
      </c>
      <c r="L279" s="70">
        <f t="shared" si="53"/>
        <v>6720000</v>
      </c>
    </row>
    <row r="280" spans="1:12" ht="15">
      <c r="A280" s="57" t="s">
        <v>28</v>
      </c>
      <c r="B280" s="73" t="s">
        <v>33</v>
      </c>
      <c r="C280" s="59">
        <v>610000000</v>
      </c>
      <c r="D280" s="59">
        <v>610000000</v>
      </c>
      <c r="E280" s="59">
        <f>F280-0</f>
        <v>83835061</v>
      </c>
      <c r="F280" s="59">
        <v>83835061</v>
      </c>
      <c r="G280" s="71">
        <f t="shared" si="56"/>
        <v>0.6564253637032679</v>
      </c>
      <c r="H280" s="59">
        <f t="shared" si="54"/>
        <v>526164939</v>
      </c>
      <c r="I280" s="59">
        <f>J280-0</f>
        <v>83835061</v>
      </c>
      <c r="J280" s="59">
        <v>83835061</v>
      </c>
      <c r="K280" s="61">
        <f t="shared" si="57"/>
        <v>0.8552677894274113</v>
      </c>
      <c r="L280" s="70">
        <f t="shared" si="53"/>
        <v>526164939</v>
      </c>
    </row>
    <row r="281" spans="1:12" ht="14.25">
      <c r="A281" s="47" t="s">
        <v>42</v>
      </c>
      <c r="B281" s="85" t="s">
        <v>43</v>
      </c>
      <c r="C281" s="54">
        <f>SUM(C282:C284)</f>
        <v>404851060</v>
      </c>
      <c r="D281" s="54">
        <f>SUM(D282:D284)</f>
        <v>404924980</v>
      </c>
      <c r="E281" s="54">
        <f>SUM(E282:E284)</f>
        <v>247096204</v>
      </c>
      <c r="F281" s="54">
        <f>SUM(F282:F284)</f>
        <v>247096204</v>
      </c>
      <c r="G281" s="84">
        <f t="shared" si="56"/>
        <v>1.9347539519342256</v>
      </c>
      <c r="H281" s="54">
        <f>D281-F281</f>
        <v>157828776</v>
      </c>
      <c r="I281" s="54">
        <f>SUM(I282+I283+I284)</f>
        <v>51511442</v>
      </c>
      <c r="J281" s="54">
        <f>SUM(J282+J283+J284)</f>
        <v>51511442</v>
      </c>
      <c r="K281" s="55">
        <f t="shared" si="57"/>
        <v>0.5255089768415426</v>
      </c>
      <c r="L281" s="83">
        <f t="shared" si="53"/>
        <v>353413538</v>
      </c>
    </row>
    <row r="282" spans="1:12" ht="15">
      <c r="A282" s="57" t="s">
        <v>229</v>
      </c>
      <c r="B282" s="73" t="s">
        <v>230</v>
      </c>
      <c r="C282" s="59">
        <v>0</v>
      </c>
      <c r="D282" s="59">
        <v>0</v>
      </c>
      <c r="E282" s="59">
        <f>F282-0</f>
        <v>0</v>
      </c>
      <c r="F282" s="59">
        <v>0</v>
      </c>
      <c r="G282" s="71">
        <f t="shared" si="56"/>
        <v>0</v>
      </c>
      <c r="H282" s="59">
        <f>D282-F282</f>
        <v>0</v>
      </c>
      <c r="I282" s="59">
        <f>J282-0</f>
        <v>0</v>
      </c>
      <c r="J282" s="59">
        <v>0</v>
      </c>
      <c r="K282" s="61">
        <f t="shared" si="57"/>
        <v>0</v>
      </c>
      <c r="L282" s="70">
        <f t="shared" si="53"/>
        <v>0</v>
      </c>
    </row>
    <row r="283" spans="1:12" ht="15">
      <c r="A283" s="57" t="s">
        <v>28</v>
      </c>
      <c r="B283" s="73" t="s">
        <v>33</v>
      </c>
      <c r="C283" s="59">
        <v>404518272</v>
      </c>
      <c r="D283" s="59">
        <v>404592192</v>
      </c>
      <c r="E283" s="59">
        <f>F283-0</f>
        <v>247096204</v>
      </c>
      <c r="F283" s="59">
        <v>247096204</v>
      </c>
      <c r="G283" s="71">
        <f t="shared" si="56"/>
        <v>1.9347539519342256</v>
      </c>
      <c r="H283" s="59">
        <f t="shared" si="54"/>
        <v>157495988</v>
      </c>
      <c r="I283" s="59">
        <f>J283-0</f>
        <v>51511442</v>
      </c>
      <c r="J283" s="59">
        <v>51511442</v>
      </c>
      <c r="K283" s="61">
        <f t="shared" si="57"/>
        <v>0.5255089768415426</v>
      </c>
      <c r="L283" s="70">
        <f t="shared" si="53"/>
        <v>353080750</v>
      </c>
    </row>
    <row r="284" spans="1:12" ht="15">
      <c r="A284" s="57" t="s">
        <v>29</v>
      </c>
      <c r="B284" s="73" t="s">
        <v>268</v>
      </c>
      <c r="C284" s="59">
        <v>332788</v>
      </c>
      <c r="D284" s="59">
        <v>332788</v>
      </c>
      <c r="E284" s="59">
        <f>F284-0</f>
        <v>0</v>
      </c>
      <c r="F284" s="59">
        <v>0</v>
      </c>
      <c r="G284" s="71">
        <f t="shared" si="56"/>
        <v>0</v>
      </c>
      <c r="H284" s="59">
        <f t="shared" si="54"/>
        <v>332788</v>
      </c>
      <c r="I284" s="59">
        <f>J284-0</f>
        <v>0</v>
      </c>
      <c r="J284" s="59">
        <v>0</v>
      </c>
      <c r="K284" s="61">
        <f t="shared" si="57"/>
        <v>0</v>
      </c>
      <c r="L284" s="70">
        <f t="shared" si="53"/>
        <v>332788</v>
      </c>
    </row>
    <row r="285" spans="1:12" ht="14.25">
      <c r="A285" s="47" t="s">
        <v>46</v>
      </c>
      <c r="B285" s="85" t="s">
        <v>47</v>
      </c>
      <c r="C285" s="54">
        <f>SUM(C286:C288)</f>
        <v>152427310</v>
      </c>
      <c r="D285" s="54">
        <f>SUM(D286:D288)</f>
        <v>152427310</v>
      </c>
      <c r="E285" s="54">
        <f>SUM(E286:E288)</f>
        <v>23306789</v>
      </c>
      <c r="F285" s="54">
        <f>SUM(F286:F288)</f>
        <v>23306789</v>
      </c>
      <c r="G285" s="84">
        <f t="shared" si="56"/>
        <v>0.18249127827413789</v>
      </c>
      <c r="H285" s="54">
        <f t="shared" si="54"/>
        <v>129120521</v>
      </c>
      <c r="I285" s="54">
        <f>SUM(I286:I288)</f>
        <v>20661154</v>
      </c>
      <c r="J285" s="54">
        <f>SUM(J286:J288)</f>
        <v>20661154</v>
      </c>
      <c r="K285" s="55">
        <f t="shared" si="57"/>
        <v>0.21078077951895707</v>
      </c>
      <c r="L285" s="83">
        <f t="shared" si="53"/>
        <v>131766156</v>
      </c>
    </row>
    <row r="286" spans="1:12" ht="15">
      <c r="A286" s="57" t="s">
        <v>28</v>
      </c>
      <c r="B286" s="73" t="s">
        <v>33</v>
      </c>
      <c r="C286" s="59">
        <v>152427310</v>
      </c>
      <c r="D286" s="59">
        <v>152427310</v>
      </c>
      <c r="E286" s="59">
        <f>F286-0</f>
        <v>23306789</v>
      </c>
      <c r="F286" s="59">
        <v>23306789</v>
      </c>
      <c r="G286" s="71">
        <f t="shared" si="56"/>
        <v>0.18249127827413789</v>
      </c>
      <c r="H286" s="59">
        <f t="shared" si="54"/>
        <v>129120521</v>
      </c>
      <c r="I286" s="59">
        <f>J286-0</f>
        <v>20661154</v>
      </c>
      <c r="J286" s="59">
        <v>20661154</v>
      </c>
      <c r="K286" s="61">
        <f t="shared" si="57"/>
        <v>0.21078077951895707</v>
      </c>
      <c r="L286" s="70">
        <f t="shared" si="53"/>
        <v>131766156</v>
      </c>
    </row>
    <row r="287" spans="1:12" ht="15">
      <c r="A287" s="57" t="s">
        <v>39</v>
      </c>
      <c r="B287" s="73" t="s">
        <v>41</v>
      </c>
      <c r="C287" s="59">
        <v>0</v>
      </c>
      <c r="D287" s="59">
        <v>0</v>
      </c>
      <c r="E287" s="59">
        <f>F287-0</f>
        <v>0</v>
      </c>
      <c r="F287" s="59">
        <v>0</v>
      </c>
      <c r="G287" s="71">
        <f t="shared" si="56"/>
        <v>0</v>
      </c>
      <c r="H287" s="59">
        <f t="shared" si="54"/>
        <v>0</v>
      </c>
      <c r="I287" s="59">
        <f>J287-0</f>
        <v>0</v>
      </c>
      <c r="J287" s="59">
        <v>0</v>
      </c>
      <c r="K287" s="61">
        <f t="shared" si="57"/>
        <v>0</v>
      </c>
      <c r="L287" s="70">
        <f t="shared" si="53"/>
        <v>0</v>
      </c>
    </row>
    <row r="288" spans="1:12" ht="15">
      <c r="A288" s="57" t="s">
        <v>53</v>
      </c>
      <c r="B288" s="73" t="s">
        <v>60</v>
      </c>
      <c r="C288" s="59">
        <v>0</v>
      </c>
      <c r="D288" s="59">
        <v>0</v>
      </c>
      <c r="E288" s="59">
        <f>F288-0</f>
        <v>0</v>
      </c>
      <c r="F288" s="59">
        <v>0</v>
      </c>
      <c r="G288" s="71">
        <f t="shared" si="56"/>
        <v>0</v>
      </c>
      <c r="H288" s="59">
        <f t="shared" si="54"/>
        <v>0</v>
      </c>
      <c r="I288" s="59">
        <f>J288-0</f>
        <v>0</v>
      </c>
      <c r="J288" s="59">
        <v>0</v>
      </c>
      <c r="K288" s="61">
        <f t="shared" si="57"/>
        <v>0</v>
      </c>
      <c r="L288" s="70">
        <f t="shared" si="53"/>
        <v>0</v>
      </c>
    </row>
    <row r="289" spans="1:12" ht="14.25">
      <c r="A289" s="47" t="s">
        <v>63</v>
      </c>
      <c r="B289" s="85" t="s">
        <v>62</v>
      </c>
      <c r="C289" s="54">
        <f>SUM(C290:C293)</f>
        <v>1861716731</v>
      </c>
      <c r="D289" s="54">
        <f>SUM(D290:D293)</f>
        <v>1900749161</v>
      </c>
      <c r="E289" s="54">
        <f>SUM(E290:E293)</f>
        <v>229646343</v>
      </c>
      <c r="F289" s="54">
        <f>SUM(F290:F293)</f>
        <v>229646343</v>
      </c>
      <c r="G289" s="84">
        <f t="shared" si="56"/>
        <v>1.7981221988602172</v>
      </c>
      <c r="H289" s="54">
        <f t="shared" si="54"/>
        <v>1671102818</v>
      </c>
      <c r="I289" s="54">
        <f>SUM(I290:I293)</f>
        <v>204156667</v>
      </c>
      <c r="J289" s="54">
        <f>SUM(J290:J293)</f>
        <v>204156667</v>
      </c>
      <c r="K289" s="55">
        <f t="shared" si="57"/>
        <v>2.082763693366408</v>
      </c>
      <c r="L289" s="83">
        <f t="shared" si="53"/>
        <v>1696592494</v>
      </c>
    </row>
    <row r="290" spans="1:12" ht="15">
      <c r="A290" s="57" t="s">
        <v>28</v>
      </c>
      <c r="B290" s="73" t="s">
        <v>33</v>
      </c>
      <c r="C290" s="59">
        <v>1788395430</v>
      </c>
      <c r="D290" s="59">
        <v>1828633560</v>
      </c>
      <c r="E290" s="59">
        <f>F290-0</f>
        <v>229439867</v>
      </c>
      <c r="F290" s="59">
        <v>229439867</v>
      </c>
      <c r="G290" s="71">
        <f t="shared" si="56"/>
        <v>1.7965054995726002</v>
      </c>
      <c r="H290" s="59">
        <f t="shared" si="54"/>
        <v>1599193693</v>
      </c>
      <c r="I290" s="59">
        <f>J290-0</f>
        <v>204108534</v>
      </c>
      <c r="J290" s="59">
        <v>204108534</v>
      </c>
      <c r="K290" s="61">
        <f t="shared" si="57"/>
        <v>2.0822726505495073</v>
      </c>
      <c r="L290" s="70">
        <f t="shared" si="53"/>
        <v>1624525026</v>
      </c>
    </row>
    <row r="291" spans="1:12" ht="15">
      <c r="A291" s="57" t="s">
        <v>49</v>
      </c>
      <c r="B291" s="73" t="s">
        <v>56</v>
      </c>
      <c r="C291" s="59">
        <v>59471301</v>
      </c>
      <c r="D291" s="59">
        <v>59471301</v>
      </c>
      <c r="E291" s="59">
        <f>F291-0</f>
        <v>80000</v>
      </c>
      <c r="F291" s="59">
        <v>80000</v>
      </c>
      <c r="G291" s="71">
        <f t="shared" si="56"/>
        <v>0.0006263969808080826</v>
      </c>
      <c r="H291" s="59">
        <f t="shared" si="54"/>
        <v>59391301</v>
      </c>
      <c r="I291" s="59">
        <f>J291-0</f>
        <v>0</v>
      </c>
      <c r="J291" s="59">
        <v>0</v>
      </c>
      <c r="K291" s="61">
        <f t="shared" si="57"/>
        <v>0</v>
      </c>
      <c r="L291" s="70">
        <f t="shared" si="53"/>
        <v>59471301</v>
      </c>
    </row>
    <row r="292" spans="1:12" ht="15">
      <c r="A292" s="57" t="s">
        <v>64</v>
      </c>
      <c r="B292" s="73" t="s">
        <v>72</v>
      </c>
      <c r="C292" s="59">
        <v>10000000</v>
      </c>
      <c r="D292" s="59">
        <v>10000000</v>
      </c>
      <c r="E292" s="59">
        <f>F292-0</f>
        <v>0</v>
      </c>
      <c r="F292" s="59">
        <v>0</v>
      </c>
      <c r="G292" s="71">
        <f t="shared" si="56"/>
        <v>0</v>
      </c>
      <c r="H292" s="59">
        <f t="shared" si="54"/>
        <v>10000000</v>
      </c>
      <c r="I292" s="59">
        <f>J292-0</f>
        <v>0</v>
      </c>
      <c r="J292" s="59">
        <v>0</v>
      </c>
      <c r="K292" s="61">
        <f t="shared" si="57"/>
        <v>0</v>
      </c>
      <c r="L292" s="70">
        <f t="shared" si="53"/>
        <v>10000000</v>
      </c>
    </row>
    <row r="293" spans="1:12" ht="15">
      <c r="A293" s="57" t="s">
        <v>65</v>
      </c>
      <c r="B293" s="73" t="s">
        <v>73</v>
      </c>
      <c r="C293" s="59">
        <v>3850000</v>
      </c>
      <c r="D293" s="59">
        <v>2644300</v>
      </c>
      <c r="E293" s="59">
        <f>F293-0</f>
        <v>126476</v>
      </c>
      <c r="F293" s="59">
        <v>126476</v>
      </c>
      <c r="G293" s="71">
        <f t="shared" si="56"/>
        <v>0.0009903023068085382</v>
      </c>
      <c r="H293" s="59">
        <f t="shared" si="54"/>
        <v>2517824</v>
      </c>
      <c r="I293" s="59">
        <f>J293-0</f>
        <v>48133</v>
      </c>
      <c r="J293" s="59">
        <v>48133</v>
      </c>
      <c r="K293" s="61">
        <f t="shared" si="57"/>
        <v>0.0004910428169010288</v>
      </c>
      <c r="L293" s="70">
        <f t="shared" si="53"/>
        <v>2596167</v>
      </c>
    </row>
    <row r="294" spans="1:12" ht="14.25">
      <c r="A294" s="47" t="s">
        <v>81</v>
      </c>
      <c r="B294" s="85" t="s">
        <v>80</v>
      </c>
      <c r="C294" s="54">
        <f>SUM(C295:C297)</f>
        <v>7662574</v>
      </c>
      <c r="D294" s="54">
        <f>SUM(D295:D297)</f>
        <v>7945139</v>
      </c>
      <c r="E294" s="54">
        <f>SUM(E295:E297)</f>
        <v>1136411</v>
      </c>
      <c r="F294" s="54">
        <f>SUM(F295:F297)</f>
        <v>1136411</v>
      </c>
      <c r="G294" s="84">
        <f t="shared" si="56"/>
        <v>0.008898055241963675</v>
      </c>
      <c r="H294" s="54">
        <f t="shared" si="54"/>
        <v>6808728</v>
      </c>
      <c r="I294" s="54">
        <f>SUM(I295:I297)</f>
        <v>842158</v>
      </c>
      <c r="J294" s="54">
        <f>SUM(J295:J297)</f>
        <v>842158</v>
      </c>
      <c r="K294" s="55">
        <f t="shared" si="57"/>
        <v>0.008591520092155833</v>
      </c>
      <c r="L294" s="83">
        <f t="shared" si="53"/>
        <v>7102981</v>
      </c>
    </row>
    <row r="295" spans="1:12" ht="15">
      <c r="A295" s="57" t="s">
        <v>28</v>
      </c>
      <c r="B295" s="73" t="s">
        <v>33</v>
      </c>
      <c r="C295" s="59">
        <v>7662574</v>
      </c>
      <c r="D295" s="59">
        <v>7662574</v>
      </c>
      <c r="E295" s="59">
        <f>F295-0</f>
        <v>1136411</v>
      </c>
      <c r="F295" s="59">
        <v>1136411</v>
      </c>
      <c r="G295" s="71">
        <f t="shared" si="56"/>
        <v>0.008898055241963675</v>
      </c>
      <c r="H295" s="59">
        <f t="shared" si="54"/>
        <v>6526163</v>
      </c>
      <c r="I295" s="59">
        <f>J295-0</f>
        <v>842158</v>
      </c>
      <c r="J295" s="59">
        <v>842158</v>
      </c>
      <c r="K295" s="61">
        <f t="shared" si="57"/>
        <v>0.008591520092155833</v>
      </c>
      <c r="L295" s="70">
        <f t="shared" si="53"/>
        <v>6820416</v>
      </c>
    </row>
    <row r="296" spans="1:12" ht="15">
      <c r="A296" s="57" t="s">
        <v>82</v>
      </c>
      <c r="B296" s="73" t="s">
        <v>84</v>
      </c>
      <c r="C296" s="59">
        <v>0</v>
      </c>
      <c r="D296" s="59">
        <v>282565</v>
      </c>
      <c r="E296" s="59">
        <f>F296-0</f>
        <v>0</v>
      </c>
      <c r="F296" s="59">
        <v>0</v>
      </c>
      <c r="G296" s="71">
        <f t="shared" si="56"/>
        <v>0</v>
      </c>
      <c r="H296" s="59">
        <f t="shared" si="54"/>
        <v>282565</v>
      </c>
      <c r="I296" s="59">
        <f>J296-0</f>
        <v>0</v>
      </c>
      <c r="J296" s="59">
        <v>0</v>
      </c>
      <c r="K296" s="61">
        <f t="shared" si="57"/>
        <v>0</v>
      </c>
      <c r="L296" s="70">
        <f t="shared" si="53"/>
        <v>282565</v>
      </c>
    </row>
    <row r="297" spans="1:12" ht="15">
      <c r="A297" s="57" t="s">
        <v>83</v>
      </c>
      <c r="B297" s="73" t="s">
        <v>269</v>
      </c>
      <c r="C297" s="59">
        <v>0</v>
      </c>
      <c r="D297" s="59">
        <v>0</v>
      </c>
      <c r="E297" s="59">
        <f>F297-0</f>
        <v>0</v>
      </c>
      <c r="F297" s="59">
        <v>0</v>
      </c>
      <c r="G297" s="71">
        <f aca="true" t="shared" si="58" ref="G297:G305">(F297/$F$257)*100</f>
        <v>0</v>
      </c>
      <c r="H297" s="59">
        <f t="shared" si="54"/>
        <v>0</v>
      </c>
      <c r="I297" s="59">
        <f>J297-0</f>
        <v>0</v>
      </c>
      <c r="J297" s="59">
        <v>0</v>
      </c>
      <c r="K297" s="61">
        <f aca="true" t="shared" si="59" ref="K297:K305">(J297/$J$257)*100</f>
        <v>0</v>
      </c>
      <c r="L297" s="70">
        <f t="shared" si="53"/>
        <v>0</v>
      </c>
    </row>
    <row r="298" spans="1:12" ht="14.25">
      <c r="A298" s="47" t="s">
        <v>87</v>
      </c>
      <c r="B298" s="85" t="s">
        <v>86</v>
      </c>
      <c r="C298" s="54">
        <f>C299</f>
        <v>327985137</v>
      </c>
      <c r="D298" s="54">
        <f>D299</f>
        <v>327985137</v>
      </c>
      <c r="E298" s="54">
        <f>E299</f>
        <v>790869</v>
      </c>
      <c r="F298" s="54">
        <f>F299</f>
        <v>790869</v>
      </c>
      <c r="G298" s="84">
        <f t="shared" si="58"/>
        <v>0.0061924744226838436</v>
      </c>
      <c r="H298" s="54">
        <f t="shared" si="54"/>
        <v>327194268</v>
      </c>
      <c r="I298" s="54">
        <f>I299</f>
        <v>790869</v>
      </c>
      <c r="J298" s="54">
        <f>J299</f>
        <v>790869</v>
      </c>
      <c r="K298" s="55">
        <f t="shared" si="59"/>
        <v>0.008068280422157351</v>
      </c>
      <c r="L298" s="83">
        <f t="shared" si="53"/>
        <v>327194268</v>
      </c>
    </row>
    <row r="299" spans="1:12" ht="15">
      <c r="A299" s="57" t="s">
        <v>28</v>
      </c>
      <c r="B299" s="73" t="s">
        <v>33</v>
      </c>
      <c r="C299" s="59">
        <v>327985137</v>
      </c>
      <c r="D299" s="59">
        <v>327985137</v>
      </c>
      <c r="E299" s="59">
        <f>F299-0</f>
        <v>790869</v>
      </c>
      <c r="F299" s="59">
        <v>790869</v>
      </c>
      <c r="G299" s="71">
        <f t="shared" si="58"/>
        <v>0.0061924744226838436</v>
      </c>
      <c r="H299" s="59">
        <f t="shared" si="54"/>
        <v>327194268</v>
      </c>
      <c r="I299" s="59">
        <f>J299-0</f>
        <v>790869</v>
      </c>
      <c r="J299" s="59">
        <v>790869</v>
      </c>
      <c r="K299" s="61">
        <f t="shared" si="59"/>
        <v>0.008068280422157351</v>
      </c>
      <c r="L299" s="70">
        <f t="shared" si="53"/>
        <v>327194268</v>
      </c>
    </row>
    <row r="300" spans="1:12" ht="14.25">
      <c r="A300" s="47" t="s">
        <v>90</v>
      </c>
      <c r="B300" s="85" t="s">
        <v>91</v>
      </c>
      <c r="C300" s="54">
        <f>SUM(C301:C303)</f>
        <v>724264166</v>
      </c>
      <c r="D300" s="54">
        <f>SUM(D301:D303)</f>
        <v>724264166</v>
      </c>
      <c r="E300" s="54">
        <f>SUM(E301:E303)</f>
        <v>83659561</v>
      </c>
      <c r="F300" s="54">
        <f>SUM(F301:F303)</f>
        <v>83659561</v>
      </c>
      <c r="G300" s="84">
        <f t="shared" si="58"/>
        <v>0.6550512053266202</v>
      </c>
      <c r="H300" s="54">
        <f>D300-F300</f>
        <v>640604605</v>
      </c>
      <c r="I300" s="54">
        <f>SUM(I301:I303)</f>
        <v>47920126</v>
      </c>
      <c r="J300" s="54">
        <f>SUM(J301:J303)</f>
        <v>47920126</v>
      </c>
      <c r="K300" s="55">
        <f t="shared" si="59"/>
        <v>0.48887112079638156</v>
      </c>
      <c r="L300" s="83">
        <f>D300-J300</f>
        <v>676344040</v>
      </c>
    </row>
    <row r="301" spans="1:12" ht="15">
      <c r="A301" s="57" t="s">
        <v>28</v>
      </c>
      <c r="B301" s="73" t="s">
        <v>33</v>
      </c>
      <c r="C301" s="59">
        <v>58649481</v>
      </c>
      <c r="D301" s="59">
        <v>58649481</v>
      </c>
      <c r="E301" s="59">
        <f>F301-0</f>
        <v>9487948</v>
      </c>
      <c r="F301" s="59">
        <v>9487948</v>
      </c>
      <c r="G301" s="71">
        <f t="shared" si="58"/>
        <v>0.07429027476580108</v>
      </c>
      <c r="H301" s="59">
        <f t="shared" si="54"/>
        <v>49161533</v>
      </c>
      <c r="I301" s="59">
        <f>J301-0</f>
        <v>8748513</v>
      </c>
      <c r="J301" s="59">
        <v>8748513</v>
      </c>
      <c r="K301" s="61">
        <f t="shared" si="59"/>
        <v>0.08925050313122537</v>
      </c>
      <c r="L301" s="70">
        <f t="shared" si="53"/>
        <v>49900968</v>
      </c>
    </row>
    <row r="302" spans="1:12" ht="15">
      <c r="A302" s="57" t="s">
        <v>65</v>
      </c>
      <c r="B302" s="73" t="s">
        <v>73</v>
      </c>
      <c r="C302" s="59">
        <v>5000</v>
      </c>
      <c r="D302" s="59">
        <v>5000</v>
      </c>
      <c r="E302" s="59">
        <f>F302-0</f>
        <v>0</v>
      </c>
      <c r="F302" s="59">
        <v>0</v>
      </c>
      <c r="G302" s="71">
        <f t="shared" si="58"/>
        <v>0</v>
      </c>
      <c r="H302" s="59">
        <f t="shared" si="54"/>
        <v>5000</v>
      </c>
      <c r="I302" s="59">
        <f>J302-0</f>
        <v>0</v>
      </c>
      <c r="J302" s="59">
        <v>0</v>
      </c>
      <c r="K302" s="61">
        <f t="shared" si="59"/>
        <v>0</v>
      </c>
      <c r="L302" s="70">
        <f t="shared" si="53"/>
        <v>5000</v>
      </c>
    </row>
    <row r="303" spans="1:12" ht="15">
      <c r="A303" s="57" t="s">
        <v>67</v>
      </c>
      <c r="B303" s="73" t="s">
        <v>75</v>
      </c>
      <c r="C303" s="59">
        <v>665609685</v>
      </c>
      <c r="D303" s="59">
        <v>665609685</v>
      </c>
      <c r="E303" s="59">
        <f>F303-0</f>
        <v>74171613</v>
      </c>
      <c r="F303" s="59">
        <v>74171613</v>
      </c>
      <c r="G303" s="71">
        <f t="shared" si="58"/>
        <v>0.5807609305608191</v>
      </c>
      <c r="H303" s="59">
        <f t="shared" si="54"/>
        <v>591438072</v>
      </c>
      <c r="I303" s="59">
        <f>J303-0</f>
        <v>39171613</v>
      </c>
      <c r="J303" s="59">
        <v>39171613</v>
      </c>
      <c r="K303" s="61">
        <f t="shared" si="59"/>
        <v>0.39962061766515616</v>
      </c>
      <c r="L303" s="70">
        <f t="shared" si="53"/>
        <v>626438072</v>
      </c>
    </row>
    <row r="304" spans="1:12" ht="14.25">
      <c r="A304" s="47" t="s">
        <v>104</v>
      </c>
      <c r="B304" s="85" t="s">
        <v>103</v>
      </c>
      <c r="C304" s="54">
        <f>C305</f>
        <v>476199</v>
      </c>
      <c r="D304" s="54">
        <f>D305</f>
        <v>476199</v>
      </c>
      <c r="E304" s="54">
        <f>E305</f>
        <v>132348</v>
      </c>
      <c r="F304" s="54">
        <f>F305</f>
        <v>132348</v>
      </c>
      <c r="G304" s="84">
        <f t="shared" si="58"/>
        <v>0.0010362798451998515</v>
      </c>
      <c r="H304" s="54">
        <f t="shared" si="54"/>
        <v>343851</v>
      </c>
      <c r="I304" s="54">
        <f>I305</f>
        <v>132348</v>
      </c>
      <c r="J304" s="54">
        <f>J305</f>
        <v>132348</v>
      </c>
      <c r="K304" s="55">
        <f t="shared" si="59"/>
        <v>0.0013501866646836343</v>
      </c>
      <c r="L304" s="83">
        <f t="shared" si="53"/>
        <v>343851</v>
      </c>
    </row>
    <row r="305" spans="1:12" ht="15">
      <c r="A305" s="57" t="s">
        <v>28</v>
      </c>
      <c r="B305" s="73" t="s">
        <v>33</v>
      </c>
      <c r="C305" s="59">
        <v>476199</v>
      </c>
      <c r="D305" s="59">
        <v>476199</v>
      </c>
      <c r="E305" s="59">
        <f>F305-0</f>
        <v>132348</v>
      </c>
      <c r="F305" s="59">
        <v>132348</v>
      </c>
      <c r="G305" s="71">
        <f t="shared" si="58"/>
        <v>0.0010362798451998515</v>
      </c>
      <c r="H305" s="59">
        <f t="shared" si="54"/>
        <v>343851</v>
      </c>
      <c r="I305" s="59">
        <f>J305-0</f>
        <v>132348</v>
      </c>
      <c r="J305" s="59">
        <v>132348</v>
      </c>
      <c r="K305" s="61">
        <f t="shared" si="59"/>
        <v>0.0013501866646836343</v>
      </c>
      <c r="L305" s="70">
        <f t="shared" si="53"/>
        <v>343851</v>
      </c>
    </row>
    <row r="306" spans="1:12" ht="14.25">
      <c r="A306" s="47" t="s">
        <v>109</v>
      </c>
      <c r="B306" s="85" t="s">
        <v>110</v>
      </c>
      <c r="C306" s="54">
        <f>SUM(C307:C311)</f>
        <v>864581517</v>
      </c>
      <c r="D306" s="54">
        <f>SUM(D307:D311)</f>
        <v>864588417</v>
      </c>
      <c r="E306" s="54">
        <f>SUM(E307:E311)</f>
        <v>138617882</v>
      </c>
      <c r="F306" s="54">
        <f>SUM(F307:F311)</f>
        <v>138617882</v>
      </c>
      <c r="G306" s="84">
        <f aca="true" t="shared" si="60" ref="G306:G343">(F306/$F$257)*100</f>
        <v>1.0853727846351384</v>
      </c>
      <c r="H306" s="54">
        <f t="shared" si="54"/>
        <v>725970535</v>
      </c>
      <c r="I306" s="54">
        <f>SUM(I307:I311)</f>
        <v>136512750</v>
      </c>
      <c r="J306" s="54">
        <f>SUM(J307:J311)</f>
        <v>136512750</v>
      </c>
      <c r="K306" s="55">
        <f aca="true" t="shared" si="61" ref="K306:K343">(J306/$J$257)*100</f>
        <v>1.3926745746765408</v>
      </c>
      <c r="L306" s="83">
        <f t="shared" si="53"/>
        <v>728075667</v>
      </c>
    </row>
    <row r="307" spans="1:12" ht="15">
      <c r="A307" s="57" t="s">
        <v>28</v>
      </c>
      <c r="B307" s="73" t="s">
        <v>33</v>
      </c>
      <c r="C307" s="59">
        <v>359767429</v>
      </c>
      <c r="D307" s="59">
        <v>359774329</v>
      </c>
      <c r="E307" s="59">
        <f>F307-0</f>
        <v>53949549</v>
      </c>
      <c r="F307" s="59">
        <v>53949549</v>
      </c>
      <c r="G307" s="71">
        <f t="shared" si="60"/>
        <v>0.4224229326194714</v>
      </c>
      <c r="H307" s="59">
        <f t="shared" si="54"/>
        <v>305824780</v>
      </c>
      <c r="I307" s="59">
        <f>J307-0</f>
        <v>51844417</v>
      </c>
      <c r="J307" s="59">
        <v>51844417</v>
      </c>
      <c r="K307" s="61">
        <f t="shared" si="61"/>
        <v>0.5289059182737745</v>
      </c>
      <c r="L307" s="70">
        <f t="shared" si="53"/>
        <v>307929912</v>
      </c>
    </row>
    <row r="308" spans="1:12" ht="15">
      <c r="A308" s="57" t="s">
        <v>82</v>
      </c>
      <c r="B308" s="73" t="s">
        <v>84</v>
      </c>
      <c r="C308" s="59">
        <v>60000</v>
      </c>
      <c r="D308" s="59">
        <v>60000</v>
      </c>
      <c r="E308" s="59">
        <f>F308-0</f>
        <v>0</v>
      </c>
      <c r="F308" s="59">
        <v>0</v>
      </c>
      <c r="G308" s="71">
        <f t="shared" si="60"/>
        <v>0</v>
      </c>
      <c r="H308" s="59">
        <f>D308-F308</f>
        <v>60000</v>
      </c>
      <c r="I308" s="59">
        <f>J308-0</f>
        <v>0</v>
      </c>
      <c r="J308" s="59">
        <v>0</v>
      </c>
      <c r="K308" s="61">
        <f t="shared" si="61"/>
        <v>0</v>
      </c>
      <c r="L308" s="70">
        <f>D308-J308</f>
        <v>60000</v>
      </c>
    </row>
    <row r="309" spans="1:12" ht="15">
      <c r="A309" s="57" t="s">
        <v>111</v>
      </c>
      <c r="B309" s="73" t="s">
        <v>118</v>
      </c>
      <c r="C309" s="59">
        <v>132185336</v>
      </c>
      <c r="D309" s="59">
        <v>132185336</v>
      </c>
      <c r="E309" s="59">
        <f>F309-0</f>
        <v>23951213</v>
      </c>
      <c r="F309" s="59">
        <v>23951213</v>
      </c>
      <c r="G309" s="71">
        <f t="shared" si="60"/>
        <v>0.18753709387364123</v>
      </c>
      <c r="H309" s="59">
        <f>D309-F309</f>
        <v>108234123</v>
      </c>
      <c r="I309" s="59">
        <f>J309-0</f>
        <v>23951213</v>
      </c>
      <c r="J309" s="59">
        <v>23951213</v>
      </c>
      <c r="K309" s="61">
        <f t="shared" si="61"/>
        <v>0.24434527454587376</v>
      </c>
      <c r="L309" s="70">
        <f>D309-J309</f>
        <v>108234123</v>
      </c>
    </row>
    <row r="310" spans="1:12" ht="15">
      <c r="A310" s="57" t="s">
        <v>112</v>
      </c>
      <c r="B310" s="73" t="s">
        <v>119</v>
      </c>
      <c r="C310" s="59">
        <v>372568752</v>
      </c>
      <c r="D310" s="59">
        <v>372568752</v>
      </c>
      <c r="E310" s="59">
        <f>F310-0</f>
        <v>60717120</v>
      </c>
      <c r="F310" s="59">
        <v>60717120</v>
      </c>
      <c r="G310" s="71">
        <f t="shared" si="60"/>
        <v>0.4754127581420256</v>
      </c>
      <c r="H310" s="59">
        <f t="shared" si="54"/>
        <v>311851632</v>
      </c>
      <c r="I310" s="59">
        <f>J310-0</f>
        <v>60717120</v>
      </c>
      <c r="J310" s="59">
        <v>60717120</v>
      </c>
      <c r="K310" s="61">
        <f t="shared" si="61"/>
        <v>0.6194233818568923</v>
      </c>
      <c r="L310" s="70">
        <f t="shared" si="53"/>
        <v>311851632</v>
      </c>
    </row>
    <row r="311" spans="1:12" ht="15">
      <c r="A311" s="57" t="s">
        <v>114</v>
      </c>
      <c r="B311" s="73" t="s">
        <v>121</v>
      </c>
      <c r="C311" s="59">
        <v>0</v>
      </c>
      <c r="D311" s="59">
        <v>0</v>
      </c>
      <c r="E311" s="59">
        <f>F311-0</f>
        <v>0</v>
      </c>
      <c r="F311" s="59">
        <f>0</f>
        <v>0</v>
      </c>
      <c r="G311" s="71">
        <f t="shared" si="60"/>
        <v>0</v>
      </c>
      <c r="H311" s="59">
        <f t="shared" si="54"/>
        <v>0</v>
      </c>
      <c r="I311" s="59">
        <f>J311-0</f>
        <v>0</v>
      </c>
      <c r="J311" s="59">
        <v>0</v>
      </c>
      <c r="K311" s="61">
        <f t="shared" si="61"/>
        <v>0</v>
      </c>
      <c r="L311" s="70">
        <f t="shared" si="53"/>
        <v>0</v>
      </c>
    </row>
    <row r="312" spans="1:12" ht="14.25">
      <c r="A312" s="47" t="s">
        <v>125</v>
      </c>
      <c r="B312" s="85" t="s">
        <v>126</v>
      </c>
      <c r="C312" s="54">
        <f>C313</f>
        <v>9507302</v>
      </c>
      <c r="D312" s="54">
        <f>D313</f>
        <v>9507302</v>
      </c>
      <c r="E312" s="54">
        <f>E313</f>
        <v>1372342</v>
      </c>
      <c r="F312" s="54">
        <f>F313</f>
        <v>1372342</v>
      </c>
      <c r="G312" s="84">
        <f t="shared" si="60"/>
        <v>0.01074538606795157</v>
      </c>
      <c r="H312" s="54">
        <f t="shared" si="54"/>
        <v>8134960</v>
      </c>
      <c r="I312" s="54">
        <f>I313</f>
        <v>1141860</v>
      </c>
      <c r="J312" s="54">
        <f>J313</f>
        <v>1141860</v>
      </c>
      <c r="K312" s="55">
        <f t="shared" si="61"/>
        <v>0.011649017325049527</v>
      </c>
      <c r="L312" s="83">
        <f>D312-J312</f>
        <v>8365442</v>
      </c>
    </row>
    <row r="313" spans="1:12" ht="15">
      <c r="A313" s="57" t="s">
        <v>28</v>
      </c>
      <c r="B313" s="73" t="s">
        <v>33</v>
      </c>
      <c r="C313" s="59">
        <v>9507302</v>
      </c>
      <c r="D313" s="59">
        <v>9507302</v>
      </c>
      <c r="E313" s="59">
        <f>F313-0</f>
        <v>1372342</v>
      </c>
      <c r="F313" s="59">
        <v>1372342</v>
      </c>
      <c r="G313" s="71">
        <f t="shared" si="60"/>
        <v>0.01074538606795157</v>
      </c>
      <c r="H313" s="59">
        <f t="shared" si="54"/>
        <v>8134960</v>
      </c>
      <c r="I313" s="59">
        <f>J313-0</f>
        <v>1141860</v>
      </c>
      <c r="J313" s="59">
        <v>1141860</v>
      </c>
      <c r="K313" s="61">
        <f t="shared" si="61"/>
        <v>0.011649017325049527</v>
      </c>
      <c r="L313" s="70">
        <f>D313-J313</f>
        <v>8365442</v>
      </c>
    </row>
    <row r="314" spans="1:12" ht="14.25">
      <c r="A314" s="88" t="s">
        <v>129</v>
      </c>
      <c r="B314" s="85" t="s">
        <v>130</v>
      </c>
      <c r="C314" s="54">
        <f>C315</f>
        <v>1010267</v>
      </c>
      <c r="D314" s="54">
        <f>D315</f>
        <v>1010267</v>
      </c>
      <c r="E314" s="54">
        <f>E315</f>
        <v>218284</v>
      </c>
      <c r="F314" s="54">
        <f>F315</f>
        <v>218284</v>
      </c>
      <c r="G314" s="84">
        <f t="shared" si="60"/>
        <v>0.001709155481983894</v>
      </c>
      <c r="H314" s="54">
        <f t="shared" si="54"/>
        <v>791983</v>
      </c>
      <c r="I314" s="54">
        <f>I315</f>
        <v>218284</v>
      </c>
      <c r="J314" s="54">
        <f>J315</f>
        <v>218284</v>
      </c>
      <c r="K314" s="55">
        <f t="shared" si="61"/>
        <v>0.0022268877951597487</v>
      </c>
      <c r="L314" s="83">
        <f t="shared" si="53"/>
        <v>791983</v>
      </c>
    </row>
    <row r="315" spans="1:12" ht="15">
      <c r="A315" s="68" t="s">
        <v>28</v>
      </c>
      <c r="B315" s="73" t="s">
        <v>33</v>
      </c>
      <c r="C315" s="59">
        <v>1010267</v>
      </c>
      <c r="D315" s="59">
        <v>1010267</v>
      </c>
      <c r="E315" s="59">
        <f>F315-0</f>
        <v>218284</v>
      </c>
      <c r="F315" s="59">
        <v>218284</v>
      </c>
      <c r="G315" s="71">
        <f t="shared" si="60"/>
        <v>0.001709155481983894</v>
      </c>
      <c r="H315" s="59">
        <f t="shared" si="54"/>
        <v>791983</v>
      </c>
      <c r="I315" s="59">
        <f>J315-0</f>
        <v>218284</v>
      </c>
      <c r="J315" s="59">
        <v>218284</v>
      </c>
      <c r="K315" s="61">
        <f t="shared" si="61"/>
        <v>0.0022268877951597487</v>
      </c>
      <c r="L315" s="70">
        <f t="shared" si="53"/>
        <v>791983</v>
      </c>
    </row>
    <row r="316" spans="1:12" ht="14.25">
      <c r="A316" s="88" t="s">
        <v>133</v>
      </c>
      <c r="B316" s="85" t="s">
        <v>134</v>
      </c>
      <c r="C316" s="54">
        <f>C317</f>
        <v>612858</v>
      </c>
      <c r="D316" s="54">
        <f>D317</f>
        <v>612858</v>
      </c>
      <c r="E316" s="54">
        <f>E317</f>
        <v>82114</v>
      </c>
      <c r="F316" s="54">
        <f>F317</f>
        <v>82114</v>
      </c>
      <c r="G316" s="84">
        <f t="shared" si="60"/>
        <v>0.0006429495210259361</v>
      </c>
      <c r="H316" s="54">
        <f t="shared" si="54"/>
        <v>530744</v>
      </c>
      <c r="I316" s="54">
        <f>I317</f>
        <v>78814</v>
      </c>
      <c r="J316" s="54">
        <f>J317</f>
        <v>78814</v>
      </c>
      <c r="K316" s="55">
        <f t="shared" si="61"/>
        <v>0.0008040439733911805</v>
      </c>
      <c r="L316" s="83">
        <f t="shared" si="53"/>
        <v>534044</v>
      </c>
    </row>
    <row r="317" spans="1:12" ht="15">
      <c r="A317" s="76" t="s">
        <v>28</v>
      </c>
      <c r="B317" s="69" t="s">
        <v>33</v>
      </c>
      <c r="C317" s="59">
        <v>612858</v>
      </c>
      <c r="D317" s="59">
        <v>612858</v>
      </c>
      <c r="E317" s="59">
        <f>F317-0</f>
        <v>82114</v>
      </c>
      <c r="F317" s="59">
        <v>82114</v>
      </c>
      <c r="G317" s="71">
        <f t="shared" si="60"/>
        <v>0.0006429495210259361</v>
      </c>
      <c r="H317" s="59">
        <f t="shared" si="54"/>
        <v>530744</v>
      </c>
      <c r="I317" s="59">
        <f>J317-0</f>
        <v>78814</v>
      </c>
      <c r="J317" s="59">
        <v>78814</v>
      </c>
      <c r="K317" s="61">
        <f t="shared" si="61"/>
        <v>0.0008040439733911805</v>
      </c>
      <c r="L317" s="70">
        <f t="shared" si="53"/>
        <v>534044</v>
      </c>
    </row>
    <row r="318" spans="1:12" ht="14.25">
      <c r="A318" s="89" t="s">
        <v>138</v>
      </c>
      <c r="B318" s="90" t="s">
        <v>137</v>
      </c>
      <c r="C318" s="54">
        <f>C319</f>
        <v>241380</v>
      </c>
      <c r="D318" s="54">
        <f>D319</f>
        <v>244380</v>
      </c>
      <c r="E318" s="54">
        <f>E319</f>
        <v>19470</v>
      </c>
      <c r="F318" s="54">
        <f>F319</f>
        <v>19470</v>
      </c>
      <c r="G318" s="84">
        <f t="shared" si="60"/>
        <v>0.0001524493652041671</v>
      </c>
      <c r="H318" s="54">
        <f t="shared" si="54"/>
        <v>224910</v>
      </c>
      <c r="I318" s="54">
        <f>I319</f>
        <v>19470</v>
      </c>
      <c r="J318" s="54">
        <f>J319</f>
        <v>19470</v>
      </c>
      <c r="K318" s="55">
        <f t="shared" si="61"/>
        <v>0.00019862887509739747</v>
      </c>
      <c r="L318" s="83">
        <f t="shared" si="53"/>
        <v>224910</v>
      </c>
    </row>
    <row r="319" spans="1:12" ht="15">
      <c r="A319" s="76" t="s">
        <v>28</v>
      </c>
      <c r="B319" s="69" t="s">
        <v>33</v>
      </c>
      <c r="C319" s="59">
        <v>241380</v>
      </c>
      <c r="D319" s="59">
        <v>244380</v>
      </c>
      <c r="E319" s="59">
        <f>F319-0</f>
        <v>19470</v>
      </c>
      <c r="F319" s="59">
        <v>19470</v>
      </c>
      <c r="G319" s="71">
        <f t="shared" si="60"/>
        <v>0.0001524493652041671</v>
      </c>
      <c r="H319" s="59">
        <f t="shared" si="54"/>
        <v>224910</v>
      </c>
      <c r="I319" s="59">
        <f>J319-0</f>
        <v>19470</v>
      </c>
      <c r="J319" s="59">
        <v>19470</v>
      </c>
      <c r="K319" s="61">
        <f t="shared" si="61"/>
        <v>0.00019862887509739747</v>
      </c>
      <c r="L319" s="70">
        <f t="shared" si="53"/>
        <v>224910</v>
      </c>
    </row>
    <row r="320" spans="1:12" ht="14.25">
      <c r="A320" s="47" t="s">
        <v>141</v>
      </c>
      <c r="B320" s="53" t="s">
        <v>142</v>
      </c>
      <c r="C320" s="54">
        <f>C321</f>
        <v>0</v>
      </c>
      <c r="D320" s="54">
        <f>D321</f>
        <v>0</v>
      </c>
      <c r="E320" s="54">
        <f>E321</f>
        <v>0</v>
      </c>
      <c r="F320" s="54">
        <f>F321</f>
        <v>0</v>
      </c>
      <c r="G320" s="84">
        <f>(F320/$F$257)*100</f>
        <v>0</v>
      </c>
      <c r="H320" s="54">
        <f>D320-F320</f>
        <v>0</v>
      </c>
      <c r="I320" s="54">
        <f>I321</f>
        <v>0</v>
      </c>
      <c r="J320" s="54">
        <f>J321</f>
        <v>0</v>
      </c>
      <c r="K320" s="55">
        <f t="shared" si="61"/>
        <v>0</v>
      </c>
      <c r="L320" s="83">
        <f t="shared" si="53"/>
        <v>0</v>
      </c>
    </row>
    <row r="321" spans="1:12" ht="15">
      <c r="A321" s="76" t="s">
        <v>143</v>
      </c>
      <c r="B321" s="69" t="s">
        <v>144</v>
      </c>
      <c r="C321" s="59">
        <v>0</v>
      </c>
      <c r="D321" s="59">
        <v>0</v>
      </c>
      <c r="E321" s="59">
        <f>F321-0</f>
        <v>0</v>
      </c>
      <c r="F321" s="59">
        <v>0</v>
      </c>
      <c r="G321" s="71">
        <f>(F321/$F$257)*100</f>
        <v>0</v>
      </c>
      <c r="H321" s="59">
        <f t="shared" si="54"/>
        <v>0</v>
      </c>
      <c r="I321" s="59">
        <f>J321-0</f>
        <v>0</v>
      </c>
      <c r="J321" s="59">
        <v>0</v>
      </c>
      <c r="K321" s="61">
        <f>(J321/$J$257)*100</f>
        <v>0</v>
      </c>
      <c r="L321" s="70">
        <f t="shared" si="53"/>
        <v>0</v>
      </c>
    </row>
    <row r="322" spans="1:12" ht="14.25">
      <c r="A322" s="89" t="s">
        <v>149</v>
      </c>
      <c r="B322" s="90" t="s">
        <v>150</v>
      </c>
      <c r="C322" s="54">
        <f>C323</f>
        <v>21455221</v>
      </c>
      <c r="D322" s="54">
        <f>D323</f>
        <v>21455221</v>
      </c>
      <c r="E322" s="54">
        <f>E323</f>
        <v>2001050</v>
      </c>
      <c r="F322" s="54">
        <f>F323</f>
        <v>2001050</v>
      </c>
      <c r="G322" s="84">
        <f t="shared" si="60"/>
        <v>0.01566814598057517</v>
      </c>
      <c r="H322" s="54">
        <f aca="true" t="shared" si="62" ref="H322:H328">D322-F322</f>
        <v>19454171</v>
      </c>
      <c r="I322" s="54">
        <f>I323</f>
        <v>2001050</v>
      </c>
      <c r="J322" s="54">
        <f>J323</f>
        <v>2001050</v>
      </c>
      <c r="K322" s="55">
        <f t="shared" si="61"/>
        <v>0.020414294325302885</v>
      </c>
      <c r="L322" s="83">
        <f t="shared" si="53"/>
        <v>19454171</v>
      </c>
    </row>
    <row r="323" spans="1:12" ht="15">
      <c r="A323" s="76" t="s">
        <v>28</v>
      </c>
      <c r="B323" s="69" t="s">
        <v>33</v>
      </c>
      <c r="C323" s="59">
        <v>21455221</v>
      </c>
      <c r="D323" s="59">
        <v>21455221</v>
      </c>
      <c r="E323" s="59">
        <f>F323-0</f>
        <v>2001050</v>
      </c>
      <c r="F323" s="59">
        <v>2001050</v>
      </c>
      <c r="G323" s="71">
        <f t="shared" si="60"/>
        <v>0.01566814598057517</v>
      </c>
      <c r="H323" s="59">
        <f t="shared" si="62"/>
        <v>19454171</v>
      </c>
      <c r="I323" s="59">
        <f>J323-0</f>
        <v>2001050</v>
      </c>
      <c r="J323" s="59">
        <v>2001050</v>
      </c>
      <c r="K323" s="61">
        <f t="shared" si="61"/>
        <v>0.020414294325302885</v>
      </c>
      <c r="L323" s="70">
        <f t="shared" si="53"/>
        <v>19454171</v>
      </c>
    </row>
    <row r="324" spans="1:12" ht="14.25">
      <c r="A324" s="89" t="s">
        <v>158</v>
      </c>
      <c r="B324" s="90" t="s">
        <v>159</v>
      </c>
      <c r="C324" s="54">
        <f>SUM(C325:C327)</f>
        <v>9292339</v>
      </c>
      <c r="D324" s="54">
        <f>SUM(D325:D327)</f>
        <v>9292339</v>
      </c>
      <c r="E324" s="54">
        <f>SUM(E325:E327)</f>
        <v>1250824</v>
      </c>
      <c r="F324" s="54">
        <f>SUM(F325:F327)</f>
        <v>1250824</v>
      </c>
      <c r="G324" s="84">
        <f t="shared" si="60"/>
        <v>0.009793904714028613</v>
      </c>
      <c r="H324" s="54">
        <f t="shared" si="62"/>
        <v>8041515</v>
      </c>
      <c r="I324" s="54">
        <f>SUM(I325:I326)</f>
        <v>1233740</v>
      </c>
      <c r="J324" s="54">
        <f>SUM(J325:J326)</f>
        <v>1233740</v>
      </c>
      <c r="K324" s="55">
        <f t="shared" si="61"/>
        <v>0.012586357902550754</v>
      </c>
      <c r="L324" s="83">
        <f t="shared" si="53"/>
        <v>8058599</v>
      </c>
    </row>
    <row r="325" spans="1:12" ht="15">
      <c r="A325" s="76" t="s">
        <v>28</v>
      </c>
      <c r="B325" s="69" t="s">
        <v>33</v>
      </c>
      <c r="C325" s="59">
        <v>8944339</v>
      </c>
      <c r="D325" s="59">
        <v>8944339</v>
      </c>
      <c r="E325" s="59">
        <f>F325-0</f>
        <v>1250824</v>
      </c>
      <c r="F325" s="59">
        <v>1250824</v>
      </c>
      <c r="G325" s="84">
        <f t="shared" si="60"/>
        <v>0.009793904714028613</v>
      </c>
      <c r="H325" s="59">
        <f t="shared" si="62"/>
        <v>7693515</v>
      </c>
      <c r="I325" s="59">
        <f>J325-0</f>
        <v>1233740</v>
      </c>
      <c r="J325" s="59">
        <v>1233740</v>
      </c>
      <c r="K325" s="61">
        <f t="shared" si="61"/>
        <v>0.012586357902550754</v>
      </c>
      <c r="L325" s="70">
        <f t="shared" si="53"/>
        <v>7710599</v>
      </c>
    </row>
    <row r="326" spans="1:12" ht="15">
      <c r="A326" s="76" t="s">
        <v>96</v>
      </c>
      <c r="B326" s="69" t="s">
        <v>102</v>
      </c>
      <c r="C326" s="59">
        <v>0</v>
      </c>
      <c r="D326" s="59">
        <v>0</v>
      </c>
      <c r="E326" s="59">
        <f>F326-0</f>
        <v>0</v>
      </c>
      <c r="F326" s="59">
        <v>0</v>
      </c>
      <c r="G326" s="84">
        <f t="shared" si="60"/>
        <v>0</v>
      </c>
      <c r="H326" s="59">
        <f t="shared" si="62"/>
        <v>0</v>
      </c>
      <c r="I326" s="59">
        <f>J326-0</f>
        <v>0</v>
      </c>
      <c r="J326" s="59">
        <v>0</v>
      </c>
      <c r="K326" s="61">
        <f t="shared" si="61"/>
        <v>0</v>
      </c>
      <c r="L326" s="70">
        <f t="shared" si="53"/>
        <v>0</v>
      </c>
    </row>
    <row r="327" spans="1:12" ht="15">
      <c r="A327" s="76" t="s">
        <v>97</v>
      </c>
      <c r="B327" s="69" t="s">
        <v>237</v>
      </c>
      <c r="C327" s="59">
        <v>348000</v>
      </c>
      <c r="D327" s="59">
        <v>348000</v>
      </c>
      <c r="E327" s="59">
        <f>F327-0</f>
        <v>0</v>
      </c>
      <c r="F327" s="59">
        <v>0</v>
      </c>
      <c r="G327" s="84">
        <f t="shared" si="60"/>
        <v>0</v>
      </c>
      <c r="H327" s="59">
        <f t="shared" si="62"/>
        <v>348000</v>
      </c>
      <c r="I327" s="59">
        <f>J327-0</f>
        <v>0</v>
      </c>
      <c r="J327" s="59">
        <v>0</v>
      </c>
      <c r="K327" s="61">
        <f t="shared" si="61"/>
        <v>0</v>
      </c>
      <c r="L327" s="70">
        <f t="shared" si="53"/>
        <v>348000</v>
      </c>
    </row>
    <row r="328" spans="1:12" ht="14.25">
      <c r="A328" s="89" t="s">
        <v>162</v>
      </c>
      <c r="B328" s="90" t="s">
        <v>163</v>
      </c>
      <c r="C328" s="54">
        <f>SUM(C329:C331)</f>
        <v>5490710</v>
      </c>
      <c r="D328" s="54">
        <f>SUM(D329:D331)</f>
        <v>5722328</v>
      </c>
      <c r="E328" s="54">
        <f>SUM(E329:E331)</f>
        <v>770278</v>
      </c>
      <c r="F328" s="54">
        <f>SUM(F329:F331)</f>
        <v>770278</v>
      </c>
      <c r="G328" s="84">
        <f t="shared" si="60"/>
        <v>0.006031247669786103</v>
      </c>
      <c r="H328" s="54">
        <f t="shared" si="62"/>
        <v>4952050</v>
      </c>
      <c r="I328" s="54">
        <f>SUM(I329:I331)</f>
        <v>770278</v>
      </c>
      <c r="J328" s="54">
        <f>SUM(J329:J331)</f>
        <v>770278</v>
      </c>
      <c r="K328" s="55">
        <f t="shared" si="61"/>
        <v>0.0078582153390998</v>
      </c>
      <c r="L328" s="83">
        <f t="shared" si="53"/>
        <v>4952050</v>
      </c>
    </row>
    <row r="329" spans="1:12" ht="15">
      <c r="A329" s="68" t="s">
        <v>28</v>
      </c>
      <c r="B329" s="58" t="s">
        <v>33</v>
      </c>
      <c r="C329" s="59">
        <v>5479210</v>
      </c>
      <c r="D329" s="59">
        <v>5641485</v>
      </c>
      <c r="E329" s="59">
        <f>F329-0</f>
        <v>770278</v>
      </c>
      <c r="F329" s="59">
        <v>770278</v>
      </c>
      <c r="G329" s="71">
        <f t="shared" si="60"/>
        <v>0.006031247669786103</v>
      </c>
      <c r="H329" s="59">
        <f>D329-F329</f>
        <v>4871207</v>
      </c>
      <c r="I329" s="59">
        <f>J329-0</f>
        <v>770278</v>
      </c>
      <c r="J329" s="59">
        <v>770278</v>
      </c>
      <c r="K329" s="61">
        <f t="shared" si="61"/>
        <v>0.0078582153390998</v>
      </c>
      <c r="L329" s="70">
        <f t="shared" si="53"/>
        <v>4871207</v>
      </c>
    </row>
    <row r="330" spans="1:12" ht="15">
      <c r="A330" s="68" t="s">
        <v>172</v>
      </c>
      <c r="B330" s="58" t="s">
        <v>173</v>
      </c>
      <c r="C330" s="59">
        <v>11500</v>
      </c>
      <c r="D330" s="59">
        <v>11500</v>
      </c>
      <c r="E330" s="59">
        <f>F330-0</f>
        <v>0</v>
      </c>
      <c r="F330" s="59">
        <v>0</v>
      </c>
      <c r="G330" s="71">
        <f t="shared" si="60"/>
        <v>0</v>
      </c>
      <c r="H330" s="59">
        <f>D330-F330</f>
        <v>11500</v>
      </c>
      <c r="I330" s="59">
        <f>J330-0</f>
        <v>0</v>
      </c>
      <c r="J330" s="59">
        <v>0</v>
      </c>
      <c r="K330" s="61">
        <f t="shared" si="61"/>
        <v>0</v>
      </c>
      <c r="L330" s="70">
        <f t="shared" si="53"/>
        <v>11500</v>
      </c>
    </row>
    <row r="331" spans="1:12" ht="15">
      <c r="A331" s="68" t="s">
        <v>276</v>
      </c>
      <c r="B331" s="58" t="s">
        <v>278</v>
      </c>
      <c r="C331" s="59">
        <v>0</v>
      </c>
      <c r="D331" s="59">
        <v>69343</v>
      </c>
      <c r="E331" s="59">
        <f>F331-0</f>
        <v>0</v>
      </c>
      <c r="F331" s="59">
        <v>0</v>
      </c>
      <c r="G331" s="71">
        <f t="shared" si="60"/>
        <v>0</v>
      </c>
      <c r="H331" s="59">
        <f>D331-F331</f>
        <v>69343</v>
      </c>
      <c r="I331" s="59">
        <f>J331-0</f>
        <v>0</v>
      </c>
      <c r="J331" s="59">
        <v>0</v>
      </c>
      <c r="K331" s="61">
        <f t="shared" si="61"/>
        <v>0</v>
      </c>
      <c r="L331" s="70">
        <f t="shared" si="53"/>
        <v>69343</v>
      </c>
    </row>
    <row r="332" spans="1:12" ht="14.25">
      <c r="A332" s="89" t="s">
        <v>175</v>
      </c>
      <c r="B332" s="90" t="s">
        <v>174</v>
      </c>
      <c r="C332" s="54">
        <f>C333</f>
        <v>1571343</v>
      </c>
      <c r="D332" s="54">
        <f>D333</f>
        <v>1571343</v>
      </c>
      <c r="E332" s="54">
        <f>E333</f>
        <v>229809</v>
      </c>
      <c r="F332" s="54">
        <f>F333</f>
        <v>229809</v>
      </c>
      <c r="G332" s="84">
        <f t="shared" si="60"/>
        <v>0.0017993957970315584</v>
      </c>
      <c r="H332" s="54">
        <f aca="true" t="shared" si="63" ref="H332:H340">D332-F332</f>
        <v>1341534</v>
      </c>
      <c r="I332" s="54">
        <f>I333</f>
        <v>218931</v>
      </c>
      <c r="J332" s="54">
        <f>J333</f>
        <v>218931</v>
      </c>
      <c r="K332" s="55">
        <f t="shared" si="61"/>
        <v>0.002233488354080551</v>
      </c>
      <c r="L332" s="83">
        <f>D332-J332</f>
        <v>1352412</v>
      </c>
    </row>
    <row r="333" spans="1:12" ht="15">
      <c r="A333" s="76" t="s">
        <v>28</v>
      </c>
      <c r="B333" s="69" t="s">
        <v>33</v>
      </c>
      <c r="C333" s="59">
        <v>1571343</v>
      </c>
      <c r="D333" s="59">
        <v>1571343</v>
      </c>
      <c r="E333" s="59">
        <f>F333-0</f>
        <v>229809</v>
      </c>
      <c r="F333" s="59">
        <v>229809</v>
      </c>
      <c r="G333" s="71">
        <f t="shared" si="60"/>
        <v>0.0017993957970315584</v>
      </c>
      <c r="H333" s="59">
        <f t="shared" si="63"/>
        <v>1341534</v>
      </c>
      <c r="I333" s="59">
        <f>J333-0</f>
        <v>218931</v>
      </c>
      <c r="J333" s="59">
        <v>218931</v>
      </c>
      <c r="K333" s="61">
        <f t="shared" si="61"/>
        <v>0.002233488354080551</v>
      </c>
      <c r="L333" s="70">
        <f>D333-J333</f>
        <v>1352412</v>
      </c>
    </row>
    <row r="334" spans="1:12" ht="14.25">
      <c r="A334" s="89" t="s">
        <v>178</v>
      </c>
      <c r="B334" s="90" t="s">
        <v>179</v>
      </c>
      <c r="C334" s="54">
        <f>C335</f>
        <v>3528508</v>
      </c>
      <c r="D334" s="54">
        <f>D335</f>
        <v>3528508</v>
      </c>
      <c r="E334" s="54">
        <f>E335</f>
        <v>431950</v>
      </c>
      <c r="F334" s="54">
        <f>F335</f>
        <v>431950</v>
      </c>
      <c r="G334" s="84">
        <f t="shared" si="60"/>
        <v>0.0033821521982506414</v>
      </c>
      <c r="H334" s="54">
        <f t="shared" si="63"/>
        <v>3096558</v>
      </c>
      <c r="I334" s="54">
        <f>I335</f>
        <v>429173</v>
      </c>
      <c r="J334" s="54">
        <f>J335</f>
        <v>429173</v>
      </c>
      <c r="K334" s="55">
        <f t="shared" si="61"/>
        <v>0.004378333344230887</v>
      </c>
      <c r="L334" s="83">
        <f>D334-J334</f>
        <v>3099335</v>
      </c>
    </row>
    <row r="335" spans="1:12" ht="15">
      <c r="A335" s="76" t="s">
        <v>28</v>
      </c>
      <c r="B335" s="69" t="s">
        <v>33</v>
      </c>
      <c r="C335" s="59">
        <v>3528508</v>
      </c>
      <c r="D335" s="59">
        <v>3528508</v>
      </c>
      <c r="E335" s="59">
        <f>F335-0</f>
        <v>431950</v>
      </c>
      <c r="F335" s="59">
        <v>431950</v>
      </c>
      <c r="G335" s="71">
        <f t="shared" si="60"/>
        <v>0.0033821521982506414</v>
      </c>
      <c r="H335" s="59">
        <f t="shared" si="63"/>
        <v>3096558</v>
      </c>
      <c r="I335" s="59">
        <f>J335-0</f>
        <v>429173</v>
      </c>
      <c r="J335" s="59">
        <v>429173</v>
      </c>
      <c r="K335" s="61">
        <f t="shared" si="61"/>
        <v>0.004378333344230887</v>
      </c>
      <c r="L335" s="70">
        <f aca="true" t="shared" si="64" ref="L335:L340">D335-J335</f>
        <v>3099335</v>
      </c>
    </row>
    <row r="336" spans="1:12" ht="14.25">
      <c r="A336" s="89" t="s">
        <v>189</v>
      </c>
      <c r="B336" s="90" t="s">
        <v>190</v>
      </c>
      <c r="C336" s="54">
        <f>C337</f>
        <v>4322694</v>
      </c>
      <c r="D336" s="54">
        <f>D337</f>
        <v>4322694</v>
      </c>
      <c r="E336" s="54">
        <f>E337</f>
        <v>637722</v>
      </c>
      <c r="F336" s="54">
        <f>F337</f>
        <v>637722</v>
      </c>
      <c r="G336" s="84">
        <f t="shared" si="60"/>
        <v>0.004993339192436151</v>
      </c>
      <c r="H336" s="54">
        <f t="shared" si="63"/>
        <v>3684972</v>
      </c>
      <c r="I336" s="54">
        <f>I337</f>
        <v>579588</v>
      </c>
      <c r="J336" s="54">
        <f>J337</f>
        <v>579588</v>
      </c>
      <c r="K336" s="55">
        <f t="shared" si="61"/>
        <v>0.005912835770927089</v>
      </c>
      <c r="L336" s="83">
        <f t="shared" si="64"/>
        <v>3743106</v>
      </c>
    </row>
    <row r="337" spans="1:12" ht="15">
      <c r="A337" s="76" t="s">
        <v>28</v>
      </c>
      <c r="B337" s="69" t="s">
        <v>33</v>
      </c>
      <c r="C337" s="59">
        <v>4322694</v>
      </c>
      <c r="D337" s="59">
        <v>4322694</v>
      </c>
      <c r="E337" s="59">
        <f>F337-0</f>
        <v>637722</v>
      </c>
      <c r="F337" s="59">
        <v>637722</v>
      </c>
      <c r="G337" s="71">
        <f t="shared" si="60"/>
        <v>0.004993339192436151</v>
      </c>
      <c r="H337" s="59">
        <f t="shared" si="63"/>
        <v>3684972</v>
      </c>
      <c r="I337" s="59">
        <f>J337-0</f>
        <v>579588</v>
      </c>
      <c r="J337" s="59">
        <v>579588</v>
      </c>
      <c r="K337" s="61">
        <f t="shared" si="61"/>
        <v>0.005912835770927089</v>
      </c>
      <c r="L337" s="70">
        <f>D337-J337</f>
        <v>3743106</v>
      </c>
    </row>
    <row r="338" spans="1:12" ht="14.25">
      <c r="A338" s="89" t="s">
        <v>195</v>
      </c>
      <c r="B338" s="90" t="s">
        <v>196</v>
      </c>
      <c r="C338" s="54">
        <f>SUM(C339:C339)</f>
        <v>12681725</v>
      </c>
      <c r="D338" s="54">
        <f>SUM(D339:D339)</f>
        <v>13164805</v>
      </c>
      <c r="E338" s="54">
        <f>SUM(E339:E339)</f>
        <v>1972471</v>
      </c>
      <c r="F338" s="54">
        <f>SUM(F339:F339)</f>
        <v>1972471</v>
      </c>
      <c r="G338" s="84">
        <f t="shared" si="60"/>
        <v>0.015444373489143744</v>
      </c>
      <c r="H338" s="54">
        <f t="shared" si="63"/>
        <v>11192334</v>
      </c>
      <c r="I338" s="54">
        <f>SUM(I339:I339)</f>
        <v>1827437</v>
      </c>
      <c r="J338" s="54">
        <f>SUM(J339:J339)</f>
        <v>1827437</v>
      </c>
      <c r="K338" s="55">
        <f t="shared" si="61"/>
        <v>0.018643130745832702</v>
      </c>
      <c r="L338" s="83">
        <f t="shared" si="64"/>
        <v>11337368</v>
      </c>
    </row>
    <row r="339" spans="1:12" ht="15">
      <c r="A339" s="76" t="s">
        <v>28</v>
      </c>
      <c r="B339" s="69" t="s">
        <v>33</v>
      </c>
      <c r="C339" s="59">
        <v>12681725</v>
      </c>
      <c r="D339" s="59">
        <v>13164805</v>
      </c>
      <c r="E339" s="59">
        <f>F339-0</f>
        <v>1972471</v>
      </c>
      <c r="F339" s="59">
        <v>1972471</v>
      </c>
      <c r="G339" s="84">
        <f t="shared" si="60"/>
        <v>0.015444373489143744</v>
      </c>
      <c r="H339" s="59">
        <f t="shared" si="63"/>
        <v>11192334</v>
      </c>
      <c r="I339" s="59">
        <f>J339-0</f>
        <v>1827437</v>
      </c>
      <c r="J339" s="59">
        <v>1827437</v>
      </c>
      <c r="K339" s="61">
        <f t="shared" si="61"/>
        <v>0.018643130745832702</v>
      </c>
      <c r="L339" s="70">
        <f t="shared" si="64"/>
        <v>11337368</v>
      </c>
    </row>
    <row r="340" spans="1:12" ht="14.25">
      <c r="A340" s="89" t="s">
        <v>203</v>
      </c>
      <c r="B340" s="90" t="s">
        <v>204</v>
      </c>
      <c r="C340" s="54">
        <f>SUM(C341:C341)</f>
        <v>1004403</v>
      </c>
      <c r="D340" s="54">
        <f>SUM(D341:D341)</f>
        <v>1004403</v>
      </c>
      <c r="E340" s="54">
        <f>SUM(E341:E341)</f>
        <v>164413</v>
      </c>
      <c r="F340" s="54">
        <f>SUM(F341:F341)</f>
        <v>164413</v>
      </c>
      <c r="G340" s="84">
        <f t="shared" si="60"/>
        <v>0.0012873475850699913</v>
      </c>
      <c r="H340" s="54">
        <f t="shared" si="63"/>
        <v>839990</v>
      </c>
      <c r="I340" s="54">
        <f>SUM(I341:I341)</f>
        <v>164413</v>
      </c>
      <c r="J340" s="54">
        <f>SUM(J341:J341)</f>
        <v>164413</v>
      </c>
      <c r="K340" s="55">
        <f t="shared" si="61"/>
        <v>0.0016773071002253936</v>
      </c>
      <c r="L340" s="83">
        <f t="shared" si="64"/>
        <v>839990</v>
      </c>
    </row>
    <row r="341" spans="1:12" ht="15">
      <c r="A341" s="76" t="s">
        <v>28</v>
      </c>
      <c r="B341" s="69" t="s">
        <v>33</v>
      </c>
      <c r="C341" s="59">
        <v>1004403</v>
      </c>
      <c r="D341" s="59">
        <v>1004403</v>
      </c>
      <c r="E341" s="59">
        <f>F341-0</f>
        <v>164413</v>
      </c>
      <c r="F341" s="59">
        <v>164413</v>
      </c>
      <c r="G341" s="71">
        <f t="shared" si="60"/>
        <v>0.0012873475850699913</v>
      </c>
      <c r="H341" s="59">
        <f>D341-F341</f>
        <v>839990</v>
      </c>
      <c r="I341" s="59">
        <f>J341-0</f>
        <v>164413</v>
      </c>
      <c r="J341" s="59">
        <v>164413</v>
      </c>
      <c r="K341" s="61">
        <f t="shared" si="61"/>
        <v>0.0016773071002253936</v>
      </c>
      <c r="L341" s="70">
        <f>D341-J341</f>
        <v>839990</v>
      </c>
    </row>
    <row r="342" spans="1:12" ht="15">
      <c r="A342" s="76" t="s">
        <v>207</v>
      </c>
      <c r="B342" s="69" t="s">
        <v>208</v>
      </c>
      <c r="C342" s="59">
        <v>0</v>
      </c>
      <c r="D342" s="59">
        <v>0</v>
      </c>
      <c r="E342" s="59">
        <f>F342-0</f>
        <v>0</v>
      </c>
      <c r="F342" s="59">
        <v>0</v>
      </c>
      <c r="G342" s="71">
        <f t="shared" si="60"/>
        <v>0</v>
      </c>
      <c r="H342" s="59">
        <f>D342-F342</f>
        <v>0</v>
      </c>
      <c r="I342" s="59">
        <f>J342-0</f>
        <v>0</v>
      </c>
      <c r="J342" s="59">
        <v>0</v>
      </c>
      <c r="K342" s="61">
        <f t="shared" si="61"/>
        <v>0</v>
      </c>
      <c r="L342" s="70">
        <f>D342-J342</f>
        <v>0</v>
      </c>
    </row>
    <row r="343" spans="1:12" ht="14.25">
      <c r="A343" s="89" t="s">
        <v>211</v>
      </c>
      <c r="B343" s="90" t="s">
        <v>212</v>
      </c>
      <c r="C343" s="54">
        <f>C344</f>
        <v>851526000</v>
      </c>
      <c r="D343" s="54">
        <f>D344</f>
        <v>851526000</v>
      </c>
      <c r="E343" s="54">
        <f>E344</f>
        <v>87048502</v>
      </c>
      <c r="F343" s="54">
        <f>F344</f>
        <v>87048502</v>
      </c>
      <c r="G343" s="84">
        <f t="shared" si="60"/>
        <v>0.6815864854583292</v>
      </c>
      <c r="H343" s="54">
        <f>D343-F343</f>
        <v>764477498</v>
      </c>
      <c r="I343" s="54">
        <f>I344</f>
        <v>87048502</v>
      </c>
      <c r="J343" s="54">
        <f>J344</f>
        <v>87048502</v>
      </c>
      <c r="K343" s="55">
        <f t="shared" si="61"/>
        <v>0.888050643614461</v>
      </c>
      <c r="L343" s="83">
        <f>D343-J343</f>
        <v>764477498</v>
      </c>
    </row>
    <row r="344" spans="1:12" ht="15">
      <c r="A344" s="76" t="s">
        <v>39</v>
      </c>
      <c r="B344" s="69" t="s">
        <v>41</v>
      </c>
      <c r="C344" s="59">
        <v>851526000</v>
      </c>
      <c r="D344" s="59">
        <v>851526000</v>
      </c>
      <c r="E344" s="59">
        <f>F344-0</f>
        <v>87048502</v>
      </c>
      <c r="F344" s="59">
        <v>87048502</v>
      </c>
      <c r="G344" s="71">
        <f>(F344/$F$257)*100</f>
        <v>0.6815864854583292</v>
      </c>
      <c r="H344" s="59">
        <f>D344-F344</f>
        <v>764477498</v>
      </c>
      <c r="I344" s="59">
        <f>J344-0</f>
        <v>87048502</v>
      </c>
      <c r="J344" s="59">
        <v>87048502</v>
      </c>
      <c r="K344" s="61">
        <f>(J344/$J$257)*100</f>
        <v>0.888050643614461</v>
      </c>
      <c r="L344" s="70">
        <f>D344-J344</f>
        <v>764477498</v>
      </c>
    </row>
    <row r="345" spans="1:12" ht="14.25">
      <c r="A345" s="91" t="s">
        <v>221</v>
      </c>
      <c r="B345" s="92" t="s">
        <v>222</v>
      </c>
      <c r="C345" s="93">
        <v>0</v>
      </c>
      <c r="D345" s="93">
        <v>0</v>
      </c>
      <c r="E345" s="93">
        <f>F345-0</f>
        <v>0</v>
      </c>
      <c r="F345" s="93">
        <v>0</v>
      </c>
      <c r="G345" s="94">
        <f>(F345/$F$257)*100</f>
        <v>0</v>
      </c>
      <c r="H345" s="93">
        <f>D345-F345</f>
        <v>0</v>
      </c>
      <c r="I345" s="93">
        <f>J345-0</f>
        <v>0</v>
      </c>
      <c r="J345" s="93">
        <v>0</v>
      </c>
      <c r="K345" s="94">
        <f>(J345/$J$257)*100</f>
        <v>0</v>
      </c>
      <c r="L345" s="95">
        <f>D345-J345</f>
        <v>0</v>
      </c>
    </row>
    <row r="346" spans="1:12" ht="15.75">
      <c r="A346" s="44" t="s">
        <v>263</v>
      </c>
      <c r="B346" s="26"/>
      <c r="C346" s="26"/>
      <c r="D346" s="26"/>
      <c r="E346" s="26"/>
      <c r="F346" s="45"/>
      <c r="G346" s="38"/>
      <c r="H346" s="26"/>
      <c r="I346" s="26"/>
      <c r="J346" s="26"/>
      <c r="K346" s="26"/>
      <c r="L346" s="96" t="s">
        <v>227</v>
      </c>
    </row>
    <row r="347" spans="1:12" ht="15.75">
      <c r="A347" s="44" t="s">
        <v>264</v>
      </c>
      <c r="B347" s="26"/>
      <c r="C347" s="26"/>
      <c r="D347" s="26"/>
      <c r="E347" s="26"/>
      <c r="F347" s="26"/>
      <c r="G347" s="26"/>
      <c r="H347" s="26"/>
      <c r="I347" s="46"/>
      <c r="J347" s="26"/>
      <c r="K347" s="26"/>
      <c r="L347" s="26"/>
    </row>
    <row r="348" spans="1:12" ht="15.75">
      <c r="A348" s="44" t="s">
        <v>283</v>
      </c>
      <c r="B348" s="26"/>
      <c r="C348" s="26"/>
      <c r="D348" s="26"/>
      <c r="E348" s="26"/>
      <c r="F348" s="26"/>
      <c r="G348" s="26"/>
      <c r="H348" s="26"/>
      <c r="I348" s="26"/>
      <c r="J348" s="46"/>
      <c r="K348" s="26"/>
      <c r="L348" s="26"/>
    </row>
    <row r="349" spans="1:12" ht="15.75">
      <c r="A349" s="44" t="s">
        <v>262</v>
      </c>
      <c r="B349" s="26"/>
      <c r="C349" s="26"/>
      <c r="D349" s="26"/>
      <c r="E349" s="26"/>
      <c r="F349" s="26"/>
      <c r="G349" s="26"/>
      <c r="H349" s="26"/>
      <c r="I349" s="26"/>
      <c r="J349" s="26"/>
      <c r="K349" s="26"/>
      <c r="L349" s="26"/>
    </row>
    <row r="350" spans="1:12" ht="15.75">
      <c r="A350" s="44"/>
      <c r="B350" s="26"/>
      <c r="C350" s="26"/>
      <c r="D350" s="26"/>
      <c r="E350" s="26"/>
      <c r="F350" s="26"/>
      <c r="G350" s="26"/>
      <c r="H350" s="26"/>
      <c r="I350" s="26"/>
      <c r="J350" s="26"/>
      <c r="K350" s="26"/>
      <c r="L350" s="26"/>
    </row>
    <row r="351" spans="1:12" ht="15.75">
      <c r="A351" s="44"/>
      <c r="B351" s="26"/>
      <c r="C351" s="26"/>
      <c r="D351" s="26"/>
      <c r="E351" s="26"/>
      <c r="F351" s="26"/>
      <c r="G351" s="26"/>
      <c r="H351" s="26"/>
      <c r="I351" s="26"/>
      <c r="J351" s="26"/>
      <c r="K351" s="26"/>
      <c r="L351" s="26"/>
    </row>
    <row r="352" spans="1:12" ht="15.75">
      <c r="A352" s="44"/>
      <c r="B352" s="26"/>
      <c r="C352" s="26"/>
      <c r="D352" s="26"/>
      <c r="E352" s="26"/>
      <c r="F352" s="26"/>
      <c r="G352" s="26"/>
      <c r="H352" s="26"/>
      <c r="I352" s="26"/>
      <c r="J352" s="26"/>
      <c r="K352" s="26"/>
      <c r="L352" s="26"/>
    </row>
    <row r="353" spans="1:12" ht="15.75">
      <c r="A353" s="44"/>
      <c r="B353" s="26"/>
      <c r="C353" s="26"/>
      <c r="D353" s="26"/>
      <c r="E353" s="26"/>
      <c r="F353" s="26"/>
      <c r="G353" s="26"/>
      <c r="H353" s="26"/>
      <c r="I353" s="26"/>
      <c r="J353" s="26"/>
      <c r="K353" s="26"/>
      <c r="L353" s="26"/>
    </row>
    <row r="354" spans="1:12" ht="15.75">
      <c r="A354" s="44"/>
      <c r="B354" s="26"/>
      <c r="C354" s="26"/>
      <c r="D354" s="26"/>
      <c r="E354" s="26"/>
      <c r="F354" s="26"/>
      <c r="G354" s="26"/>
      <c r="H354" s="26"/>
      <c r="I354" s="26"/>
      <c r="J354" s="26"/>
      <c r="K354" s="26"/>
      <c r="L354" s="26"/>
    </row>
    <row r="355" spans="1:12" ht="15.75">
      <c r="A355" s="44"/>
      <c r="B355" s="26"/>
      <c r="C355" s="26"/>
      <c r="D355" s="26"/>
      <c r="E355" s="26"/>
      <c r="F355" s="26"/>
      <c r="G355" s="26"/>
      <c r="H355" s="26"/>
      <c r="I355" s="26"/>
      <c r="J355" s="26"/>
      <c r="K355" s="26"/>
      <c r="L355" s="26"/>
    </row>
    <row r="356" spans="1:12" ht="15.75">
      <c r="A356" s="24"/>
      <c r="B356" s="26"/>
      <c r="C356" s="26"/>
      <c r="D356" s="26"/>
      <c r="E356" s="46"/>
      <c r="F356" s="26"/>
      <c r="G356" s="26"/>
      <c r="H356" s="26"/>
      <c r="I356" s="46"/>
      <c r="J356" s="26"/>
      <c r="K356" s="26"/>
      <c r="L356" s="26"/>
    </row>
    <row r="357" spans="1:12" ht="12.75">
      <c r="A357" s="39"/>
      <c r="B357" s="36"/>
      <c r="C357" s="36"/>
      <c r="D357" s="36"/>
      <c r="E357" s="36"/>
      <c r="F357" s="36"/>
      <c r="G357" s="36"/>
      <c r="H357" s="36"/>
      <c r="I357" s="36"/>
      <c r="J357" s="36"/>
      <c r="K357" s="36"/>
      <c r="L357" s="36"/>
    </row>
    <row r="358" spans="1:12" ht="12.75">
      <c r="A358" s="39"/>
      <c r="B358" s="36"/>
      <c r="C358" s="36"/>
      <c r="D358" s="36"/>
      <c r="E358" s="36"/>
      <c r="F358" s="36"/>
      <c r="G358" s="36"/>
      <c r="H358" s="36"/>
      <c r="I358" s="36"/>
      <c r="J358" s="36"/>
      <c r="K358" s="36"/>
      <c r="L358" s="36"/>
    </row>
    <row r="359" spans="1:12" ht="15.75">
      <c r="A359" s="103" t="s">
        <v>255</v>
      </c>
      <c r="B359" s="103"/>
      <c r="C359" s="98" t="s">
        <v>257</v>
      </c>
      <c r="D359" s="98"/>
      <c r="E359" s="98"/>
      <c r="F359" s="98"/>
      <c r="G359" s="98"/>
      <c r="H359" s="98"/>
      <c r="I359" s="98" t="s">
        <v>261</v>
      </c>
      <c r="J359" s="98"/>
      <c r="K359" s="98"/>
      <c r="L359" s="98"/>
    </row>
    <row r="360" spans="1:12" ht="15.75">
      <c r="A360" s="103" t="s">
        <v>256</v>
      </c>
      <c r="B360" s="103"/>
      <c r="C360" s="98" t="s">
        <v>258</v>
      </c>
      <c r="D360" s="98"/>
      <c r="E360" s="98"/>
      <c r="F360" s="98"/>
      <c r="G360" s="98"/>
      <c r="H360" s="98"/>
      <c r="I360" s="98" t="s">
        <v>260</v>
      </c>
      <c r="J360" s="98"/>
      <c r="K360" s="98"/>
      <c r="L360" s="98"/>
    </row>
    <row r="361" spans="1:12" ht="15.75">
      <c r="A361" s="103" t="s">
        <v>248</v>
      </c>
      <c r="B361" s="103"/>
      <c r="C361" s="98" t="s">
        <v>249</v>
      </c>
      <c r="D361" s="98"/>
      <c r="E361" s="98"/>
      <c r="F361" s="98"/>
      <c r="G361" s="98"/>
      <c r="H361" s="98"/>
      <c r="I361" s="98" t="s">
        <v>259</v>
      </c>
      <c r="J361" s="98"/>
      <c r="K361" s="98"/>
      <c r="L361" s="98"/>
    </row>
    <row r="362" spans="1:12" ht="12.75">
      <c r="A362" s="39"/>
      <c r="B362" s="36"/>
      <c r="C362" s="36"/>
      <c r="D362" s="36"/>
      <c r="E362" s="36"/>
      <c r="F362" s="36"/>
      <c r="G362" s="36"/>
      <c r="H362" s="36"/>
      <c r="I362" s="36"/>
      <c r="J362" s="36"/>
      <c r="K362" s="36"/>
      <c r="L362" s="36"/>
    </row>
    <row r="363" spans="1:12" ht="12.75">
      <c r="A363" s="39"/>
      <c r="B363" s="36"/>
      <c r="C363" s="36"/>
      <c r="D363" s="36"/>
      <c r="E363" s="36"/>
      <c r="F363" s="36"/>
      <c r="G363" s="36"/>
      <c r="H363" s="36"/>
      <c r="I363" s="36"/>
      <c r="J363" s="36"/>
      <c r="K363" s="36"/>
      <c r="L363" s="36"/>
    </row>
    <row r="364" spans="1:12" ht="12.75">
      <c r="A364" s="36"/>
      <c r="B364" s="36"/>
      <c r="C364" s="36"/>
      <c r="D364" s="36"/>
      <c r="E364" s="36"/>
      <c r="F364" s="36"/>
      <c r="G364" s="36"/>
      <c r="H364" s="36"/>
      <c r="I364" s="36"/>
      <c r="J364" s="36"/>
      <c r="K364" s="36"/>
      <c r="L364" s="36"/>
    </row>
    <row r="365" spans="1:12" ht="12.75">
      <c r="A365" s="36"/>
      <c r="B365" s="36"/>
      <c r="C365" s="36"/>
      <c r="D365" s="36"/>
      <c r="E365" s="36"/>
      <c r="F365" s="36"/>
      <c r="G365" s="36"/>
      <c r="H365" s="36"/>
      <c r="I365" s="36"/>
      <c r="J365" s="36"/>
      <c r="K365" s="36"/>
      <c r="L365" s="36"/>
    </row>
    <row r="366" spans="1:12" ht="12.75">
      <c r="A366" s="36"/>
      <c r="B366" s="36"/>
      <c r="C366" s="36"/>
      <c r="D366" s="36"/>
      <c r="E366" s="36"/>
      <c r="F366" s="36"/>
      <c r="G366" s="36"/>
      <c r="H366" s="36"/>
      <c r="I366" s="36"/>
      <c r="J366" s="36"/>
      <c r="K366" s="36"/>
      <c r="L366" s="36"/>
    </row>
    <row r="367" spans="1:12" ht="15">
      <c r="A367" s="43"/>
      <c r="B367" s="35"/>
      <c r="C367" s="35"/>
      <c r="D367" s="35"/>
      <c r="E367" s="35"/>
      <c r="F367" s="35"/>
      <c r="G367" s="35"/>
      <c r="H367" s="35"/>
      <c r="I367" s="35"/>
      <c r="J367" s="35"/>
      <c r="K367" s="35"/>
      <c r="L367" s="35"/>
    </row>
    <row r="368" spans="1:12" ht="12.75">
      <c r="A368" s="39"/>
      <c r="B368" s="36"/>
      <c r="C368" s="36"/>
      <c r="D368" s="36"/>
      <c r="E368" s="36"/>
      <c r="F368" s="36"/>
      <c r="G368" s="36"/>
      <c r="H368" s="36"/>
      <c r="I368" s="36"/>
      <c r="J368" s="36"/>
      <c r="K368" s="36"/>
      <c r="L368" s="36"/>
    </row>
    <row r="369" spans="1:12" ht="12.75">
      <c r="A369" s="39"/>
      <c r="B369" s="36"/>
      <c r="C369" s="36"/>
      <c r="D369" s="36"/>
      <c r="E369" s="36"/>
      <c r="F369" s="36"/>
      <c r="G369" s="36"/>
      <c r="H369" s="36"/>
      <c r="I369" s="36"/>
      <c r="J369" s="36"/>
      <c r="K369" s="36"/>
      <c r="L369" s="36"/>
    </row>
    <row r="370" spans="1:12" ht="12.75">
      <c r="A370" s="39"/>
      <c r="B370" s="36"/>
      <c r="C370" s="36"/>
      <c r="D370" s="36"/>
      <c r="E370" s="36"/>
      <c r="F370" s="36"/>
      <c r="G370" s="36"/>
      <c r="H370" s="36"/>
      <c r="I370" s="36"/>
      <c r="J370" s="36"/>
      <c r="K370" s="36"/>
      <c r="L370" s="36"/>
    </row>
    <row r="371" spans="1:12" ht="12.75">
      <c r="A371" s="39"/>
      <c r="B371" s="36"/>
      <c r="C371" s="36"/>
      <c r="D371" s="36"/>
      <c r="E371" s="36"/>
      <c r="F371" s="36"/>
      <c r="G371" s="36"/>
      <c r="H371" s="36"/>
      <c r="I371" s="36"/>
      <c r="J371" s="36"/>
      <c r="K371" s="36"/>
      <c r="L371" s="36"/>
    </row>
    <row r="372" spans="1:12" ht="12.75">
      <c r="A372" s="39"/>
      <c r="B372" s="36"/>
      <c r="C372" s="36"/>
      <c r="D372" s="36"/>
      <c r="E372" s="36"/>
      <c r="F372" s="36"/>
      <c r="G372" s="36"/>
      <c r="H372" s="36"/>
      <c r="I372" s="36"/>
      <c r="J372" s="36"/>
      <c r="K372" s="36"/>
      <c r="L372" s="36"/>
    </row>
    <row r="373" spans="1:12" ht="12.75">
      <c r="A373" s="39"/>
      <c r="B373" s="36"/>
      <c r="C373" s="36"/>
      <c r="D373" s="36"/>
      <c r="E373" s="36"/>
      <c r="F373" s="36"/>
      <c r="G373" s="36"/>
      <c r="H373" s="36"/>
      <c r="I373" s="36"/>
      <c r="J373" s="36"/>
      <c r="K373" s="36"/>
      <c r="L373" s="36"/>
    </row>
    <row r="374" spans="1:12" ht="12.75">
      <c r="A374" s="39"/>
      <c r="B374" s="36"/>
      <c r="C374" s="36"/>
      <c r="D374" s="36"/>
      <c r="E374" s="36"/>
      <c r="F374" s="36"/>
      <c r="G374" s="36"/>
      <c r="H374" s="36"/>
      <c r="I374" s="36"/>
      <c r="J374" s="36"/>
      <c r="K374" s="36"/>
      <c r="L374" s="36"/>
    </row>
    <row r="375" spans="1:12" ht="12.75">
      <c r="A375" s="39"/>
      <c r="B375" s="36"/>
      <c r="C375" s="36"/>
      <c r="D375" s="36"/>
      <c r="E375" s="36"/>
      <c r="F375" s="36"/>
      <c r="G375" s="36"/>
      <c r="H375" s="36"/>
      <c r="I375" s="36"/>
      <c r="J375" s="36"/>
      <c r="K375" s="36"/>
      <c r="L375" s="36"/>
    </row>
    <row r="376" spans="1:12" ht="12.75">
      <c r="A376" s="39"/>
      <c r="B376" s="36"/>
      <c r="C376" s="36"/>
      <c r="D376" s="36"/>
      <c r="E376" s="36"/>
      <c r="F376" s="36"/>
      <c r="G376" s="36"/>
      <c r="H376" s="36"/>
      <c r="I376" s="36"/>
      <c r="J376" s="36"/>
      <c r="K376" s="36"/>
      <c r="L376" s="36"/>
    </row>
    <row r="377" spans="1:12" ht="12.75">
      <c r="A377" s="39"/>
      <c r="B377" s="36"/>
      <c r="C377" s="36"/>
      <c r="D377" s="36"/>
      <c r="E377" s="36"/>
      <c r="F377" s="36"/>
      <c r="G377" s="36"/>
      <c r="H377" s="36"/>
      <c r="I377" s="36"/>
      <c r="J377" s="36"/>
      <c r="K377" s="36"/>
      <c r="L377" s="36"/>
    </row>
    <row r="378" spans="1:12" ht="12.75">
      <c r="A378" s="39"/>
      <c r="B378" s="36"/>
      <c r="C378" s="36"/>
      <c r="D378" s="36"/>
      <c r="E378" s="36"/>
      <c r="F378" s="36"/>
      <c r="G378" s="36"/>
      <c r="H378" s="36"/>
      <c r="I378" s="36"/>
      <c r="J378" s="36"/>
      <c r="K378" s="36"/>
      <c r="L378" s="36"/>
    </row>
    <row r="379" spans="1:12" ht="12.75">
      <c r="A379" s="39"/>
      <c r="B379" s="36"/>
      <c r="C379" s="36"/>
      <c r="D379" s="36"/>
      <c r="E379" s="36"/>
      <c r="F379" s="36"/>
      <c r="G379" s="36"/>
      <c r="H379" s="36"/>
      <c r="I379" s="36"/>
      <c r="J379" s="36"/>
      <c r="K379" s="36"/>
      <c r="L379" s="36"/>
    </row>
    <row r="380" spans="1:12" ht="12.75">
      <c r="A380" s="39"/>
      <c r="B380" s="36"/>
      <c r="C380" s="36"/>
      <c r="D380" s="36"/>
      <c r="E380" s="36"/>
      <c r="F380" s="36"/>
      <c r="G380" s="36"/>
      <c r="H380" s="36"/>
      <c r="I380" s="36"/>
      <c r="J380" s="36"/>
      <c r="K380" s="36"/>
      <c r="L380" s="36"/>
    </row>
    <row r="381" spans="1:12" ht="12.75">
      <c r="A381" s="39"/>
      <c r="B381" s="36"/>
      <c r="C381" s="36"/>
      <c r="D381" s="36"/>
      <c r="E381" s="36"/>
      <c r="F381" s="36"/>
      <c r="G381" s="36"/>
      <c r="H381" s="36"/>
      <c r="I381" s="36"/>
      <c r="J381" s="36"/>
      <c r="K381" s="36"/>
      <c r="L381" s="36"/>
    </row>
    <row r="382" spans="1:12" ht="12.75">
      <c r="A382" s="39"/>
      <c r="B382" s="36"/>
      <c r="C382" s="36"/>
      <c r="D382" s="36"/>
      <c r="E382" s="36"/>
      <c r="F382" s="36"/>
      <c r="G382" s="36"/>
      <c r="H382" s="36"/>
      <c r="I382" s="36"/>
      <c r="J382" s="36"/>
      <c r="K382" s="36"/>
      <c r="L382" s="36"/>
    </row>
    <row r="383" spans="1:12" ht="12.75">
      <c r="A383" s="39"/>
      <c r="B383" s="36"/>
      <c r="C383" s="36"/>
      <c r="D383" s="36"/>
      <c r="E383" s="36"/>
      <c r="F383" s="36"/>
      <c r="G383" s="36"/>
      <c r="H383" s="36"/>
      <c r="I383" s="36"/>
      <c r="J383" s="36"/>
      <c r="K383" s="36"/>
      <c r="L383" s="36"/>
    </row>
    <row r="384" spans="1:12" ht="12.75">
      <c r="A384" s="39"/>
      <c r="B384" s="36"/>
      <c r="C384" s="36"/>
      <c r="D384" s="36"/>
      <c r="E384" s="36"/>
      <c r="F384" s="36"/>
      <c r="G384" s="36"/>
      <c r="H384" s="36"/>
      <c r="I384" s="36"/>
      <c r="J384" s="36"/>
      <c r="K384" s="36"/>
      <c r="L384" s="36"/>
    </row>
    <row r="385" spans="1:12" ht="12.75">
      <c r="A385" s="39"/>
      <c r="B385" s="36"/>
      <c r="C385" s="36"/>
      <c r="D385" s="36"/>
      <c r="E385" s="36"/>
      <c r="F385" s="36"/>
      <c r="G385" s="36"/>
      <c r="H385" s="36"/>
      <c r="I385" s="36"/>
      <c r="J385" s="36"/>
      <c r="K385" s="36"/>
      <c r="L385" s="36"/>
    </row>
    <row r="386" spans="1:12" ht="12.75">
      <c r="A386" s="39"/>
      <c r="B386" s="36"/>
      <c r="C386" s="36"/>
      <c r="D386" s="36"/>
      <c r="E386" s="36"/>
      <c r="F386" s="36"/>
      <c r="G386" s="36"/>
      <c r="H386" s="36"/>
      <c r="I386" s="36"/>
      <c r="J386" s="36"/>
      <c r="K386" s="36"/>
      <c r="L386" s="36"/>
    </row>
    <row r="387" spans="1:12" ht="12.75">
      <c r="A387" s="39"/>
      <c r="B387" s="36"/>
      <c r="C387" s="36"/>
      <c r="D387" s="36"/>
      <c r="E387" s="36"/>
      <c r="F387" s="36"/>
      <c r="G387" s="36"/>
      <c r="H387" s="36"/>
      <c r="I387" s="36"/>
      <c r="J387" s="36"/>
      <c r="K387" s="36"/>
      <c r="L387" s="36"/>
    </row>
    <row r="388" spans="1:12" ht="12.75">
      <c r="A388" s="39"/>
      <c r="B388" s="36"/>
      <c r="C388" s="36"/>
      <c r="D388" s="36"/>
      <c r="E388" s="36"/>
      <c r="F388" s="36"/>
      <c r="G388" s="36"/>
      <c r="H388" s="36"/>
      <c r="I388" s="36"/>
      <c r="J388" s="36"/>
      <c r="K388" s="36"/>
      <c r="L388" s="36"/>
    </row>
    <row r="389" spans="1:12" ht="12.75">
      <c r="A389" s="39"/>
      <c r="B389" s="36"/>
      <c r="C389" s="36"/>
      <c r="D389" s="36"/>
      <c r="E389" s="36"/>
      <c r="F389" s="36"/>
      <c r="G389" s="36"/>
      <c r="H389" s="36"/>
      <c r="I389" s="36"/>
      <c r="J389" s="36"/>
      <c r="K389" s="36"/>
      <c r="L389" s="36"/>
    </row>
    <row r="390" spans="1:12" ht="12.75">
      <c r="A390" s="39"/>
      <c r="B390" s="36"/>
      <c r="C390" s="36"/>
      <c r="D390" s="36"/>
      <c r="E390" s="36"/>
      <c r="F390" s="36"/>
      <c r="G390" s="36"/>
      <c r="H390" s="36"/>
      <c r="I390" s="36"/>
      <c r="J390" s="36"/>
      <c r="K390" s="36"/>
      <c r="L390" s="36"/>
    </row>
    <row r="391" spans="1:12" ht="12.75">
      <c r="A391" s="39"/>
      <c r="B391" s="36"/>
      <c r="C391" s="36"/>
      <c r="D391" s="36"/>
      <c r="E391" s="36"/>
      <c r="F391" s="36"/>
      <c r="G391" s="36"/>
      <c r="H391" s="36"/>
      <c r="I391" s="36"/>
      <c r="J391" s="36"/>
      <c r="K391" s="36"/>
      <c r="L391" s="36"/>
    </row>
    <row r="392" spans="1:12" ht="12.75">
      <c r="A392" s="39"/>
      <c r="B392" s="36"/>
      <c r="C392" s="36"/>
      <c r="D392" s="36"/>
      <c r="E392" s="36"/>
      <c r="F392" s="36"/>
      <c r="G392" s="36"/>
      <c r="H392" s="36"/>
      <c r="I392" s="36"/>
      <c r="J392" s="36"/>
      <c r="K392" s="36"/>
      <c r="L392" s="36"/>
    </row>
    <row r="393" spans="1:12" ht="12.75">
      <c r="A393" s="39"/>
      <c r="B393" s="36"/>
      <c r="C393" s="36"/>
      <c r="D393" s="36"/>
      <c r="E393" s="36"/>
      <c r="F393" s="36"/>
      <c r="G393" s="36"/>
      <c r="H393" s="36"/>
      <c r="I393" s="36"/>
      <c r="J393" s="36"/>
      <c r="K393" s="36"/>
      <c r="L393" s="36"/>
    </row>
    <row r="394" spans="1:12" ht="12.75">
      <c r="A394" s="39"/>
      <c r="B394" s="36"/>
      <c r="C394" s="36"/>
      <c r="D394" s="36"/>
      <c r="E394" s="36"/>
      <c r="F394" s="36"/>
      <c r="G394" s="36"/>
      <c r="H394" s="36"/>
      <c r="I394" s="36"/>
      <c r="J394" s="36"/>
      <c r="K394" s="36"/>
      <c r="L394" s="36"/>
    </row>
    <row r="395" spans="1:12" ht="12.75">
      <c r="A395" s="39"/>
      <c r="B395" s="36"/>
      <c r="C395" s="36"/>
      <c r="D395" s="36"/>
      <c r="E395" s="36"/>
      <c r="F395" s="36"/>
      <c r="G395" s="36"/>
      <c r="H395" s="36"/>
      <c r="I395" s="36"/>
      <c r="J395" s="36"/>
      <c r="K395" s="36"/>
      <c r="L395" s="36"/>
    </row>
    <row r="396" spans="1:12" ht="12.75">
      <c r="A396" s="39"/>
      <c r="B396" s="36"/>
      <c r="C396" s="36"/>
      <c r="D396" s="36"/>
      <c r="E396" s="36"/>
      <c r="F396" s="36"/>
      <c r="G396" s="36"/>
      <c r="H396" s="36"/>
      <c r="I396" s="36"/>
      <c r="J396" s="36"/>
      <c r="K396" s="36"/>
      <c r="L396" s="36"/>
    </row>
    <row r="397" spans="1:12" ht="12.75">
      <c r="A397" s="39"/>
      <c r="B397" s="36"/>
      <c r="C397" s="36"/>
      <c r="D397" s="36"/>
      <c r="E397" s="36"/>
      <c r="F397" s="36"/>
      <c r="G397" s="36"/>
      <c r="H397" s="36"/>
      <c r="I397" s="36"/>
      <c r="J397" s="36"/>
      <c r="K397" s="36"/>
      <c r="L397" s="36"/>
    </row>
    <row r="398" spans="1:12" ht="12.75">
      <c r="A398" s="39"/>
      <c r="B398" s="36"/>
      <c r="C398" s="36"/>
      <c r="D398" s="36"/>
      <c r="E398" s="36"/>
      <c r="F398" s="36"/>
      <c r="G398" s="36"/>
      <c r="H398" s="36"/>
      <c r="I398" s="36"/>
      <c r="J398" s="36"/>
      <c r="K398" s="36"/>
      <c r="L398" s="36"/>
    </row>
    <row r="399" spans="1:12" ht="12.75">
      <c r="A399" s="39"/>
      <c r="B399" s="36"/>
      <c r="C399" s="36"/>
      <c r="D399" s="36"/>
      <c r="E399" s="36"/>
      <c r="F399" s="36"/>
      <c r="G399" s="36"/>
      <c r="H399" s="36"/>
      <c r="I399" s="36"/>
      <c r="J399" s="36"/>
      <c r="K399" s="36"/>
      <c r="L399" s="36"/>
    </row>
    <row r="400" spans="1:12" ht="12.75">
      <c r="A400" s="39"/>
      <c r="B400" s="36"/>
      <c r="C400" s="36"/>
      <c r="D400" s="36"/>
      <c r="E400" s="36"/>
      <c r="F400" s="36"/>
      <c r="G400" s="36"/>
      <c r="H400" s="36"/>
      <c r="I400" s="36"/>
      <c r="J400" s="36"/>
      <c r="K400" s="36"/>
      <c r="L400" s="36"/>
    </row>
    <row r="401" spans="1:12" ht="12.75">
      <c r="A401" s="39"/>
      <c r="B401" s="36"/>
      <c r="C401" s="36"/>
      <c r="D401" s="36"/>
      <c r="E401" s="36"/>
      <c r="F401" s="36"/>
      <c r="G401" s="36"/>
      <c r="H401" s="36"/>
      <c r="I401" s="36"/>
      <c r="J401" s="36"/>
      <c r="K401" s="36"/>
      <c r="L401" s="36"/>
    </row>
    <row r="402" spans="1:12" ht="12.75">
      <c r="A402" s="39"/>
      <c r="B402" s="36"/>
      <c r="C402" s="36"/>
      <c r="D402" s="36"/>
      <c r="E402" s="36"/>
      <c r="F402" s="36"/>
      <c r="G402" s="36"/>
      <c r="H402" s="36"/>
      <c r="I402" s="36"/>
      <c r="J402" s="36"/>
      <c r="K402" s="36"/>
      <c r="L402" s="36"/>
    </row>
    <row r="403" spans="1:12" ht="12.75">
      <c r="A403" s="39"/>
      <c r="B403" s="36"/>
      <c r="C403" s="36"/>
      <c r="D403" s="36"/>
      <c r="E403" s="36"/>
      <c r="F403" s="36"/>
      <c r="G403" s="36"/>
      <c r="H403" s="36"/>
      <c r="I403" s="36"/>
      <c r="J403" s="36"/>
      <c r="K403" s="36"/>
      <c r="L403" s="36"/>
    </row>
    <row r="404" spans="1:12" ht="12.75">
      <c r="A404" s="39"/>
      <c r="B404" s="36"/>
      <c r="C404" s="36"/>
      <c r="D404" s="36"/>
      <c r="E404" s="36"/>
      <c r="F404" s="36"/>
      <c r="G404" s="36"/>
      <c r="H404" s="36"/>
      <c r="I404" s="36"/>
      <c r="J404" s="36"/>
      <c r="K404" s="36"/>
      <c r="L404" s="36"/>
    </row>
    <row r="405" spans="1:12" ht="12.75">
      <c r="A405" s="39"/>
      <c r="B405" s="36"/>
      <c r="C405" s="36"/>
      <c r="D405" s="36"/>
      <c r="E405" s="36"/>
      <c r="F405" s="36"/>
      <c r="G405" s="36"/>
      <c r="H405" s="36"/>
      <c r="I405" s="36"/>
      <c r="J405" s="36"/>
      <c r="K405" s="36"/>
      <c r="L405" s="36"/>
    </row>
    <row r="406" spans="1:12" ht="12.75">
      <c r="A406" s="39"/>
      <c r="B406" s="36"/>
      <c r="C406" s="36"/>
      <c r="D406" s="36"/>
      <c r="E406" s="36"/>
      <c r="F406" s="36"/>
      <c r="G406" s="36"/>
      <c r="H406" s="36"/>
      <c r="I406" s="36"/>
      <c r="J406" s="36"/>
      <c r="K406" s="36"/>
      <c r="L406" s="36"/>
    </row>
    <row r="407" spans="1:12" ht="12.75">
      <c r="A407" s="39"/>
      <c r="B407" s="36"/>
      <c r="C407" s="36"/>
      <c r="D407" s="36"/>
      <c r="E407" s="36"/>
      <c r="F407" s="36"/>
      <c r="G407" s="36"/>
      <c r="H407" s="36"/>
      <c r="I407" s="36"/>
      <c r="J407" s="36"/>
      <c r="K407" s="36"/>
      <c r="L407" s="36"/>
    </row>
    <row r="408" spans="1:12" ht="12.75">
      <c r="A408" s="39"/>
      <c r="B408" s="36"/>
      <c r="C408" s="36"/>
      <c r="D408" s="36"/>
      <c r="E408" s="36"/>
      <c r="F408" s="36"/>
      <c r="G408" s="36"/>
      <c r="H408" s="36"/>
      <c r="I408" s="36"/>
      <c r="J408" s="36"/>
      <c r="K408" s="36"/>
      <c r="L408" s="36"/>
    </row>
    <row r="409" spans="1:12" ht="12.75">
      <c r="A409" s="39"/>
      <c r="B409" s="36"/>
      <c r="C409" s="36"/>
      <c r="D409" s="36"/>
      <c r="E409" s="36"/>
      <c r="F409" s="36"/>
      <c r="G409" s="36"/>
      <c r="H409" s="36"/>
      <c r="I409" s="36"/>
      <c r="J409" s="36"/>
      <c r="K409" s="36"/>
      <c r="L409" s="36"/>
    </row>
  </sheetData>
  <sheetProtection/>
  <mergeCells count="32">
    <mergeCell ref="A359:B359"/>
    <mergeCell ref="C359:H359"/>
    <mergeCell ref="I359:L359"/>
    <mergeCell ref="A360:B360"/>
    <mergeCell ref="C360:H360"/>
    <mergeCell ref="I360:L360"/>
    <mergeCell ref="A361:B361"/>
    <mergeCell ref="C361:H361"/>
    <mergeCell ref="I361:L361"/>
    <mergeCell ref="A257:B257"/>
    <mergeCell ref="E270:G270"/>
    <mergeCell ref="I270:K270"/>
    <mergeCell ref="A263:L263"/>
    <mergeCell ref="A264:L264"/>
    <mergeCell ref="A265:L265"/>
    <mergeCell ref="A266:L266"/>
    <mergeCell ref="A267:L267"/>
    <mergeCell ref="A131:L131"/>
    <mergeCell ref="A132:L132"/>
    <mergeCell ref="A133:L133"/>
    <mergeCell ref="A134:L134"/>
    <mergeCell ref="A135:L135"/>
    <mergeCell ref="E138:G138"/>
    <mergeCell ref="I138:K138"/>
    <mergeCell ref="M152:O152"/>
    <mergeCell ref="A4:L4"/>
    <mergeCell ref="A5:L5"/>
    <mergeCell ref="A6:L6"/>
    <mergeCell ref="A7:L7"/>
    <mergeCell ref="A8:L8"/>
    <mergeCell ref="E11:G11"/>
    <mergeCell ref="I11:K11"/>
  </mergeCells>
  <printOptions horizontalCentered="1" verticalCentered="1"/>
  <pageMargins left="0.2362204724409449" right="0.2362204724409449" top="0" bottom="0" header="0" footer="0"/>
  <pageSetup fitToHeight="0" fitToWidth="1" horizontalDpi="600" verticalDpi="600" orientation="portrait" paperSize="9" scale="42" r:id="rId2"/>
  <rowBreaks count="2" manualBreakCount="2">
    <brk id="126" max="11" man="1"/>
    <brk id="258" max="11" man="1"/>
  </rowBreaks>
  <ignoredErrors>
    <ignoredError sqref="F149 H149:J149" formulaRange="1"/>
    <ignoredError sqref="E153:F153 E24:F24 E278:F278 E257 F256 E253:F253 E281:F281 E27:F27 H25:H26 E33:F33 H28:H30 H32 H49 E82:F82 H83 E87:F87 H86 H88:H90 E105:F105 E121:F121 H154 H161 H164 E174:F174 E183:F183 E200:F200 E204:F204 H201 H205 E216:F216 H209:H211 H217 E231:F231 E242:F242 E247:F247 E289:F289 E294:F294 E298:F298 H295 H297 E300:F300 H299 E304:F304 H303 E306:F306 H305 E312:F312 H315:I315 H317:I317 E322:F322 H319:I319 E332:F332 H333:I333 H335:I335 H337 E340:F340 H339:I339 E343:F343 H341 H278:H280 H282:H287 H290:H293 H328:H329 H343:H345 J278 J322 J343 I312:J312 H307:H313 H306:J306 H304:J304 H300:J300 H298:J298 H294:J294 H289:J289 I284:I285 H281:J281 I277:I278 J183 I182:I183 I179 H153:J153 H256:J257 H253:J253 H159:I159 H174:J174 H188:H189 H190:I190 H200:J200 H204:J204 H206:I206 H216:J216 H218:I218 H242:J242 H243:H246 H247:J247 H248:H252 H24:J24 H27:J27 H33:J33 H41:I41 H42:H45 H59:I59 H61:H64 H74:I75 H82:J82 H85:I85 H87:J87 H105:J105 H112:H120 H121:J121 L24:L30 L32:L38 L40:L59 L278:L287 L289:L295 L303:L319 L332:L341 L343:L345 H34:H38 H50:I51 H91:I91 H100:H103 H122:H125 H156:I156 H166:H172 H202:I202 H212:I213 H40 H46:I48 H66:H69 H98 H203 I231:J231 I227 H162:I163 H199:I199 H254:I255 H321:H323 H71:H73 H214:H215 H237:H241 H332:J332 H324:I324 H318:J318 I320:I322 E314:F314 E316:F316 E318:F318 E338:F338 E336:F336 E334:F334 H80:I80 H157:H158 H314:J314 H316:J316 H340:J340 H334:J334 H336:J336 H338:J338 I342:I343 L237:L257 H79 H191:H196 H208:I208 H207 L61:L64 L66:L69 H76:H77 L71:L77 L79:L80 L82:L83 L85:L96 H92:H96 L98:L103 E52 H52:H58 E99 H99:J99 L105:L110 H106:H110 L112:L125 L153:L154 L156:L159 E159 L161:L164 L166:L172 E163 L174:L176 H175:H176 L178:L184 H178:H184 L188:L196 L186 H186:I186 L199:L222 H219:H222 L225:L229 H225:H229 E227 L231:L235 H231:H235 E285 L297:L301 H301 E313 I313 E315 E317 E319:E321 L322:L326 H325:H326 E324 L328:L329 I328 E333 E328 E335 E339 E71" formula="1"/>
    <ignoredError sqref="A332:A345 A274:A295 A15:A20 A21:B21 A22:A30 A31:B31 A32:A77 A78:B78 A79:A103 A104:B104 A105:A110 A111:B111 A112:A125 A149:A154 A155:B155 A156:A164 A165:B165 A166:A172 A173:B173 A174:A184 A185:B185 A237:A256 A186:A222 A223:B223 A224:A229 A230:B230 A231:A235 A236:B236 A296:B296 M296:IV296 A297:A329 A330:A331" numberStoredAsText="1"/>
    <ignoredError sqref="G344 G345 G341 G343 G339 G340 G337 G338 G335 G336 G333 G334 G329 G332 G325 G328 G323 G324 G319 G322 G317 G318 G315 G316 G313 G314 G310 G309 G311:G312 G307 G308 G305 G306 G303 G304 G301 G299 G300 G297 G295 G298 G293 G294 G291 G290 G292 G287 G286 G289 G283 G284:G285 G279 G280 G281 G282 G278 G239 G171 G250 G249 G248 G251 G246 G245 G247 G243 G244 G238 G240:G242 G235 G232 G233:G234 G229 G228 G231 G225 G222 G221 G226:G227 G219 G220 G217 G218 G211 G210 G209 G212:G216 G205 G206:G208 G201 G202:G204 G196 G199:G200 G189 G190:G191 G184 G188 G181 G182:G183 G178 G179:G180 G176 G175 G170 G169 G168 G167 G174 G164 G166 G161 G162:G163 G154 G156:G159 G252 G253:G255 G256 G257 G153 K251 K247 K244 K240:K242 K233:K234 K231 K226:K227 K220 K218 K212:K216 K206:K208 K202:K204 K199:K200 K190:K191 K174 K166 K162:K163 K156:K159 K253:K255 K153 K250 K249 K248 K246 K245 K243 K239 K237 K238 K235 K232 K228 K225 K222 K219 K217 K211 K210 K209 K205 K201 K188 K182:K183 K179:K180 K189 K184 K181 K178 K176 K175 K169 K168 K171 K170 K167 K164 K154 K229 K221 K196 K161 K257 G124 G123 G122 G125 G120 G121 G119 G117 G116 G115 G114 G113 G112 G110 G109 G108 G118 G106 G107 G102 G105 G100 G101 G96 G95 G94 G93 G98:G99 G90 G89 G88 G91:G92 G86 G87 G83 G85 G77 G82 G72 G73:G76 G69 G68 G67 G71 G63 G66 G61 G62 G58 G57 G59 G54 G53 G55:G56 G49 G50:G52 G45 G46:G48 G43 G42 G44 G38 G40:G41 G36 G35 G37 G32 G30 G29 G28 G33:G34 G26 G25 G27 G24 K125 K121 K118 K107 K105 K101 K98:K99 K91:K92 K87 K85 K82 K73:K76 K71 K66 K59 K55:K56 K50:K52 K46:K48 K44 K40:K41 K37 K33:K34 K27 K24 K123 K122 K124 K120 K119 K116 K115 K114 K113 K112 K109 K108 K106 K117 K110 K100 K102 K96 K95 K94 K93 K90 K89 K88 K86 K83 K77 K72 K62 K68 K67 K63 K61 K58 K57 K54 K53 K49 K43 K42 K38 K36 K35 K32 K30 K29 K28 K26 K25 K69 K45 K345 K343 K340 K338 K336 K334 K332 K328 K324 K322 K318 K316 K314 K311:K312 K308 K306 K304 K300 K298 K294 K292 K289 K284:K285 K282 K278 K297 K291 K287 K344 K341 K339 K337 K335 K333 K329 K325 K323 K319 K317 K315 K313 K310 K309 K307 K305 K303 K301 K299 K295 K293 K290 K286 K283 K280 K279 G192:G195 K192:K195 K64 G64 K79:K80 G79:G80 K103 G103 K172 G172 K186 G186 K326 G326 G149 K149 J159 J163 J227 J324" evalError="1" formula="1"/>
    <ignoredError sqref="G273:G277 G150:G152 K150:K152 K252 K256 G22:G23 K22:K23 K273:K277 K281 G288 G320:G321 G342 K342 K14:K20 G14:G20" evalError="1"/>
    <ignoredError sqref="G149 K149" evalError="1" formulaRange="1"/>
    <ignoredError sqref="J159 J163 J227 J324"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2020-03-18T21:42:28Z</cp:lastPrinted>
  <dcterms:created xsi:type="dcterms:W3CDTF">2005-03-08T15:13:02Z</dcterms:created>
  <dcterms:modified xsi:type="dcterms:W3CDTF">2020-03-27T16:08:05Z</dcterms:modified>
  <cp:category/>
  <cp:version/>
  <cp:contentType/>
  <cp:contentStatus/>
</cp:coreProperties>
</file>